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D:\Oma\JO Angadam release thesis documents\"/>
    </mc:Choice>
  </mc:AlternateContent>
  <xr:revisionPtr revIDLastSave="0" documentId="13_ncr:1_{EED2F31D-2E65-4666-AEC0-28377A44DF7D}" xr6:coauthVersionLast="47" xr6:coauthVersionMax="47" xr10:uidLastSave="{00000000-0000-0000-0000-000000000000}"/>
  <bookViews>
    <workbookView xWindow="-108" yWindow="-108" windowWidth="23256" windowHeight="12456" firstSheet="5" activeTab="5" xr2:uid="{00000000-000D-0000-FFFF-FFFF00000000}"/>
  </bookViews>
  <sheets>
    <sheet name="Chart22" sheetId="26" state="hidden" r:id="rId1"/>
    <sheet name="&lt;3&amp;&gt;3 TRS" sheetId="30" state="hidden" r:id="rId2"/>
    <sheet name="&lt;10&amp;&gt;10 TRS" sheetId="31" state="hidden" r:id="rId3"/>
    <sheet name="&lt;3&amp;&gt;3 TPC" sheetId="32" state="hidden" r:id="rId4"/>
    <sheet name="&lt;10&amp;&gt;10 TPC" sheetId="33" state="hidden" r:id="rId5"/>
    <sheet name="Raw input data for ANN" sheetId="1" r:id="rId6"/>
    <sheet name="ANN predictions" sheetId="34" r:id="rId7"/>
    <sheet name="ANN graphical outputs" sheetId="35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29" i="1" l="1"/>
  <c r="AF31" i="1"/>
  <c r="H26" i="1"/>
  <c r="AF30" i="1" l="1"/>
  <c r="AF32" i="1"/>
  <c r="AF33" i="1"/>
  <c r="AF34" i="1"/>
  <c r="AF35" i="1"/>
  <c r="AF36" i="1"/>
  <c r="AF12" i="1"/>
  <c r="AF13" i="1"/>
  <c r="AF14" i="1"/>
  <c r="AF15" i="1"/>
  <c r="AF16" i="1"/>
  <c r="AF17" i="1"/>
  <c r="AF11" i="1"/>
  <c r="H47" i="1" l="1"/>
  <c r="H46" i="1"/>
  <c r="L9" i="1"/>
  <c r="O9" i="1" s="1"/>
  <c r="G27" i="1" l="1"/>
  <c r="H27" i="1" s="1"/>
  <c r="G7" i="1"/>
  <c r="H7" i="1" s="1"/>
  <c r="P9" i="1" s="1"/>
  <c r="L47" i="1" l="1"/>
  <c r="O47" i="1" s="1"/>
  <c r="L48" i="1"/>
  <c r="M48" i="1" s="1"/>
  <c r="L49" i="1"/>
  <c r="O49" i="1" s="1"/>
  <c r="L50" i="1"/>
  <c r="M50" i="1" s="1"/>
  <c r="L51" i="1"/>
  <c r="O51" i="1" s="1"/>
  <c r="L52" i="1"/>
  <c r="M52" i="1" s="1"/>
  <c r="L53" i="1"/>
  <c r="O53" i="1" s="1"/>
  <c r="L54" i="1"/>
  <c r="M54" i="1" s="1"/>
  <c r="L55" i="1"/>
  <c r="O55" i="1" s="1"/>
  <c r="L56" i="1"/>
  <c r="M56" i="1" s="1"/>
  <c r="L57" i="1"/>
  <c r="O57" i="1" s="1"/>
  <c r="L58" i="1"/>
  <c r="M58" i="1" s="1"/>
  <c r="L59" i="1"/>
  <c r="O59" i="1" s="1"/>
  <c r="L60" i="1"/>
  <c r="M60" i="1" s="1"/>
  <c r="L61" i="1"/>
  <c r="O61" i="1" s="1"/>
  <c r="L46" i="1"/>
  <c r="M46" i="1" s="1"/>
  <c r="L27" i="1"/>
  <c r="O27" i="1" s="1"/>
  <c r="P27" i="1" s="1"/>
  <c r="L28" i="1"/>
  <c r="M28" i="1" s="1"/>
  <c r="N28" i="1" s="1"/>
  <c r="L29" i="1"/>
  <c r="O29" i="1" s="1"/>
  <c r="P29" i="1" s="1"/>
  <c r="L30" i="1"/>
  <c r="M30" i="1" s="1"/>
  <c r="N30" i="1" s="1"/>
  <c r="L31" i="1"/>
  <c r="O31" i="1" s="1"/>
  <c r="P31" i="1" s="1"/>
  <c r="L32" i="1"/>
  <c r="M32" i="1" s="1"/>
  <c r="N32" i="1" s="1"/>
  <c r="L33" i="1"/>
  <c r="O33" i="1" s="1"/>
  <c r="P33" i="1" s="1"/>
  <c r="L34" i="1"/>
  <c r="M34" i="1" s="1"/>
  <c r="N34" i="1" s="1"/>
  <c r="L35" i="1"/>
  <c r="O35" i="1" s="1"/>
  <c r="P35" i="1" s="1"/>
  <c r="L36" i="1"/>
  <c r="M36" i="1" s="1"/>
  <c r="N36" i="1" s="1"/>
  <c r="L37" i="1"/>
  <c r="O37" i="1" s="1"/>
  <c r="P37" i="1" s="1"/>
  <c r="L38" i="1"/>
  <c r="M38" i="1" s="1"/>
  <c r="N38" i="1" s="1"/>
  <c r="L39" i="1"/>
  <c r="O39" i="1" s="1"/>
  <c r="P39" i="1" s="1"/>
  <c r="L40" i="1"/>
  <c r="M40" i="1" s="1"/>
  <c r="N40" i="1" s="1"/>
  <c r="L41" i="1"/>
  <c r="O41" i="1" s="1"/>
  <c r="P41" i="1" s="1"/>
  <c r="L26" i="1"/>
  <c r="M26" i="1" s="1"/>
  <c r="N26" i="1" s="1"/>
  <c r="L7" i="1"/>
  <c r="O7" i="1" s="1"/>
  <c r="P7" i="1" s="1"/>
  <c r="L8" i="1"/>
  <c r="M8" i="1" s="1"/>
  <c r="L10" i="1"/>
  <c r="M10" i="1" s="1"/>
  <c r="L11" i="1"/>
  <c r="O11" i="1" s="1"/>
  <c r="P11" i="1" s="1"/>
  <c r="L12" i="1"/>
  <c r="M12" i="1" s="1"/>
  <c r="L13" i="1"/>
  <c r="O13" i="1" s="1"/>
  <c r="P13" i="1" s="1"/>
  <c r="L14" i="1"/>
  <c r="M14" i="1" s="1"/>
  <c r="L15" i="1"/>
  <c r="O15" i="1" s="1"/>
  <c r="P15" i="1" s="1"/>
  <c r="L16" i="1"/>
  <c r="M16" i="1" s="1"/>
  <c r="L17" i="1"/>
  <c r="O17" i="1" s="1"/>
  <c r="P17" i="1" s="1"/>
  <c r="L18" i="1"/>
  <c r="M18" i="1" s="1"/>
  <c r="L19" i="1"/>
  <c r="O19" i="1" s="1"/>
  <c r="P19" i="1" s="1"/>
  <c r="L20" i="1"/>
  <c r="M20" i="1" s="1"/>
  <c r="L21" i="1"/>
  <c r="O21" i="1" s="1"/>
  <c r="P21" i="1" s="1"/>
  <c r="L6" i="1"/>
  <c r="M6" i="1" s="1"/>
  <c r="G6" i="1"/>
  <c r="H6" i="1" s="1"/>
  <c r="N6" i="1" l="1"/>
  <c r="N20" i="1"/>
  <c r="N14" i="1"/>
  <c r="N12" i="1"/>
  <c r="N18" i="1"/>
  <c r="N10" i="1"/>
  <c r="N8" i="1"/>
  <c r="N16" i="1"/>
</calcChain>
</file>

<file path=xl/sharedStrings.xml><?xml version="1.0" encoding="utf-8"?>
<sst xmlns="http://schemas.openxmlformats.org/spreadsheetml/2006/main" count="168" uniqueCount="52">
  <si>
    <t>Day 1 @24 hrs</t>
  </si>
  <si>
    <t xml:space="preserve">                     Control</t>
  </si>
  <si>
    <t>Average</t>
  </si>
  <si>
    <t>Sample Readings</t>
  </si>
  <si>
    <t>Mix agrowaste/Specific juice fractions</t>
  </si>
  <si>
    <t>TRS</t>
  </si>
  <si>
    <t>TPC</t>
  </si>
  <si>
    <t>Day 2@72hrs</t>
  </si>
  <si>
    <t>Day 3@120hrs</t>
  </si>
  <si>
    <t>Sample Readings x 10²</t>
  </si>
  <si>
    <r>
      <t xml:space="preserve"> &gt;75</t>
    </r>
    <r>
      <rPr>
        <sz val="14"/>
        <color theme="1"/>
        <rFont val="Calibri"/>
        <family val="2"/>
      </rPr>
      <t>µ</t>
    </r>
    <r>
      <rPr>
        <sz val="14"/>
        <color theme="1"/>
        <rFont val="Arial"/>
        <family val="2"/>
      </rPr>
      <t xml:space="preserve">m &lt;106µm (&lt;3kDa)   </t>
    </r>
  </si>
  <si>
    <r>
      <t xml:space="preserve"> &gt;75</t>
    </r>
    <r>
      <rPr>
        <sz val="14"/>
        <color theme="1"/>
        <rFont val="Calibri"/>
        <family val="2"/>
      </rPr>
      <t>µ</t>
    </r>
    <r>
      <rPr>
        <sz val="14"/>
        <color theme="1"/>
        <rFont val="Arial"/>
        <family val="2"/>
      </rPr>
      <t xml:space="preserve">m &lt;106µm (&gt;3kDa)   </t>
    </r>
  </si>
  <si>
    <t xml:space="preserve"> &gt;75µm &lt;106µm (&lt;10kDa)   </t>
  </si>
  <si>
    <t xml:space="preserve">&gt;106µm (&lt;3kDa)   </t>
  </si>
  <si>
    <t xml:space="preserve">&gt;106µm (&gt;3kDa)   </t>
  </si>
  <si>
    <t xml:space="preserve">&gt;106µm (&lt;10kDa)  </t>
  </si>
  <si>
    <t xml:space="preserve">&gt;75µm &lt;106µm (&gt;10kDa)  </t>
  </si>
  <si>
    <t xml:space="preserve">&gt;106µm (&gt;10kDa)    </t>
  </si>
  <si>
    <t>Standard Calibration curve for Glucose</t>
  </si>
  <si>
    <t>Concentration mg/L</t>
  </si>
  <si>
    <t xml:space="preserve">Absorbance </t>
  </si>
  <si>
    <t>Control</t>
  </si>
  <si>
    <t>Standard Calibration Curve for Phenol</t>
  </si>
  <si>
    <t>Concentration (mg/L)</t>
  </si>
  <si>
    <t xml:space="preserve">Actual absorbance </t>
  </si>
  <si>
    <t>Total reducible sugars (mg/L)</t>
  </si>
  <si>
    <t>Total reducible sugars control (mg/L)</t>
  </si>
  <si>
    <t>Total phenolic content (mg/L)</t>
  </si>
  <si>
    <t>P-value TRS</t>
  </si>
  <si>
    <t xml:space="preserve"> Control (mg/L)</t>
  </si>
  <si>
    <t>Control (mg/L)</t>
  </si>
  <si>
    <t>t-value TRS</t>
  </si>
  <si>
    <t>df TRS</t>
  </si>
  <si>
    <t>Std error of differenceTRS</t>
  </si>
  <si>
    <t>By conventional criteria,it is considered to be</t>
  </si>
  <si>
    <t>By conventional criteria, it is considered to be</t>
  </si>
  <si>
    <t>         27.2210</t>
  </si>
  <si>
    <t>Very statistically significant</t>
  </si>
  <si>
    <t>Extremely statistically significant</t>
  </si>
  <si>
    <t>Not statistically significant</t>
  </si>
  <si>
    <t>TRS RSM (g/L)</t>
  </si>
  <si>
    <t>TPC RSM (g/L)</t>
  </si>
  <si>
    <t>TRS Day 1(g/L)</t>
  </si>
  <si>
    <t>TRS Day 2(g/L)</t>
  </si>
  <si>
    <r>
      <t xml:space="preserve"> &gt;75</t>
    </r>
    <r>
      <rPr>
        <sz val="11"/>
        <color rgb="FFC00000"/>
        <rFont val="Calibri"/>
        <family val="2"/>
      </rPr>
      <t>µ</t>
    </r>
    <r>
      <rPr>
        <sz val="11"/>
        <color rgb="FFC00000"/>
        <rFont val="Arial"/>
        <family val="2"/>
      </rPr>
      <t xml:space="preserve">m &lt;106µm (&lt;3kDa)   </t>
    </r>
  </si>
  <si>
    <r>
      <t xml:space="preserve"> &gt;75</t>
    </r>
    <r>
      <rPr>
        <sz val="11"/>
        <color rgb="FFC00000"/>
        <rFont val="Calibri"/>
        <family val="2"/>
      </rPr>
      <t>µ</t>
    </r>
    <r>
      <rPr>
        <sz val="11"/>
        <color rgb="FFC00000"/>
        <rFont val="Arial"/>
        <family val="2"/>
      </rPr>
      <t xml:space="preserve">m &lt;106µm (&gt;3kDa)   </t>
    </r>
  </si>
  <si>
    <t>Mix Agrowaste specific juice fraction code</t>
  </si>
  <si>
    <t>TRS Day 1 ANN</t>
  </si>
  <si>
    <t>TRS Day 2 ANN</t>
  </si>
  <si>
    <t>Sample Readings (x10 Dilution)</t>
  </si>
  <si>
    <t>Readings (x10² Dilution)</t>
  </si>
  <si>
    <t>Error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</si>
</sst>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1"/>
      <color theme="1"/>
      <name val="Arial"/>
      <family val="2"/>
    </font>
    <font>
      <sz val="11"/>
      <color rgb="FFC00000"/>
      <name val="Arial"/>
      <family val="2"/>
    </font>
    <font>
      <sz val="11"/>
      <color rgb="FFC00000"/>
      <name val="Calibri"/>
      <family val="2"/>
    </font>
    <font>
      <sz val="11"/>
      <color rgb="FF7030A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0" xfId="0" applyFont="1" applyFill="1"/>
    <xf numFmtId="0" fontId="7" fillId="0" borderId="0" xfId="0" applyFont="1"/>
    <xf numFmtId="0" fontId="8" fillId="3" borderId="0" xfId="0" applyFont="1" applyFill="1"/>
    <xf numFmtId="0" fontId="7" fillId="3" borderId="0" xfId="0" applyFont="1" applyFill="1"/>
    <xf numFmtId="0" fontId="7" fillId="4" borderId="0" xfId="0" applyFont="1" applyFill="1"/>
    <xf numFmtId="0" fontId="1" fillId="5" borderId="0" xfId="0" applyFont="1" applyFill="1"/>
    <xf numFmtId="0" fontId="7" fillId="5" borderId="0" xfId="0" applyFont="1" applyFill="1"/>
    <xf numFmtId="0" fontId="10" fillId="5" borderId="0" xfId="0" applyFont="1" applyFill="1"/>
    <xf numFmtId="0" fontId="0" fillId="0" borderId="4" xfId="0" applyBorder="1" applyAlignment="1">
      <alignment horizontal="center"/>
    </xf>
    <xf numFmtId="0" fontId="11" fillId="0" borderId="4" xfId="0" applyFont="1" applyBorder="1"/>
    <xf numFmtId="0" fontId="11" fillId="0" borderId="4" xfId="0" applyFont="1" applyBorder="1" applyAlignment="1">
      <alignment horizontal="center"/>
    </xf>
    <xf numFmtId="0" fontId="0" fillId="0" borderId="0" xfId="0" applyAlignment="1">
      <alignment horizontal="center"/>
    </xf>
    <xf numFmtId="2" fontId="0" fillId="2" borderId="4" xfId="0" applyNumberFormat="1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2" fontId="0" fillId="6" borderId="4" xfId="0" applyNumberForma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5" borderId="0" xfId="0" applyFont="1" applyFill="1" applyAlignment="1">
      <alignment horizontal="center"/>
    </xf>
    <xf numFmtId="0" fontId="0" fillId="0" borderId="4" xfId="0" applyBorder="1"/>
    <xf numFmtId="0" fontId="3" fillId="0" borderId="4" xfId="0" applyFont="1" applyBorder="1"/>
    <xf numFmtId="0" fontId="0" fillId="0" borderId="5" xfId="0" applyBorder="1"/>
    <xf numFmtId="0" fontId="2" fillId="0" borderId="0" xfId="0" applyFont="1"/>
    <xf numFmtId="0" fontId="1" fillId="5" borderId="0" xfId="0" applyFont="1" applyFill="1"/>
    <xf numFmtId="0" fontId="1" fillId="0" borderId="0" xfId="0" applyFont="1"/>
    <xf numFmtId="0" fontId="12" fillId="0" borderId="4" xfId="0" applyFont="1" applyBorder="1"/>
    <xf numFmtId="0" fontId="11" fillId="0" borderId="4" xfId="0" applyFont="1" applyBorder="1"/>
    <xf numFmtId="0" fontId="14" fillId="0" borderId="4" xfId="0" applyFont="1" applyBorder="1"/>
    <xf numFmtId="0" fontId="0" fillId="0" borderId="0" xfId="0" applyFill="1"/>
    <xf numFmtId="0" fontId="2" fillId="0" borderId="0" xfId="0" applyFont="1" applyFill="1"/>
    <xf numFmtId="0" fontId="0" fillId="0" borderId="0" xfId="0" applyFill="1" applyAlignment="1">
      <alignment horizontal="center"/>
    </xf>
    <xf numFmtId="0" fontId="2" fillId="0" borderId="0" xfId="0" applyFont="1" applyFill="1"/>
    <xf numFmtId="0" fontId="8" fillId="0" borderId="0" xfId="0" applyFont="1" applyFill="1"/>
    <xf numFmtId="0" fontId="7" fillId="0" borderId="4" xfId="0" applyFont="1" applyFill="1" applyBorder="1"/>
    <xf numFmtId="0" fontId="7" fillId="0" borderId="0" xfId="0" applyFont="1" applyFill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0" fillId="0" borderId="4" xfId="0" applyFill="1" applyBorder="1"/>
    <xf numFmtId="0" fontId="5" fillId="0" borderId="0" xfId="0" applyFont="1" applyFill="1"/>
    <xf numFmtId="0" fontId="1" fillId="0" borderId="4" xfId="0" applyFont="1" applyFill="1" applyBorder="1"/>
    <xf numFmtId="0" fontId="1" fillId="0" borderId="5" xfId="0" applyFont="1" applyFill="1" applyBorder="1"/>
    <xf numFmtId="0" fontId="1" fillId="0" borderId="4" xfId="0" applyFont="1" applyFill="1" applyBorder="1"/>
    <xf numFmtId="2" fontId="1" fillId="0" borderId="4" xfId="0" applyNumberFormat="1" applyFont="1" applyFill="1" applyBorder="1" applyAlignment="1">
      <alignment horizontal="center"/>
    </xf>
    <xf numFmtId="2" fontId="1" fillId="0" borderId="4" xfId="0" applyNumberFormat="1" applyFont="1" applyFill="1" applyBorder="1"/>
    <xf numFmtId="2" fontId="1" fillId="0" borderId="5" xfId="0" applyNumberFormat="1" applyFont="1" applyFill="1" applyBorder="1"/>
    <xf numFmtId="0" fontId="7" fillId="0" borderId="0" xfId="0" applyFont="1" applyFill="1"/>
    <xf numFmtId="0" fontId="3" fillId="0" borderId="0" xfId="0" applyFont="1" applyFill="1"/>
    <xf numFmtId="0" fontId="7" fillId="0" borderId="6" xfId="0" applyFont="1" applyFill="1" applyBorder="1"/>
    <xf numFmtId="0" fontId="7" fillId="0" borderId="2" xfId="0" applyFont="1" applyFill="1" applyBorder="1"/>
    <xf numFmtId="0" fontId="7" fillId="0" borderId="4" xfId="0" applyFont="1" applyFill="1" applyBorder="1"/>
    <xf numFmtId="0" fontId="7" fillId="0" borderId="7" xfId="0" applyFont="1" applyFill="1" applyBorder="1"/>
    <xf numFmtId="0" fontId="5" fillId="0" borderId="0" xfId="0" applyFont="1" applyFill="1"/>
    <xf numFmtId="0" fontId="6" fillId="0" borderId="0" xfId="0" applyFont="1" applyFill="1"/>
    <xf numFmtId="0" fontId="5" fillId="0" borderId="4" xfId="0" applyFont="1" applyFill="1" applyBorder="1"/>
    <xf numFmtId="0" fontId="6" fillId="0" borderId="4" xfId="0" applyFont="1" applyFill="1" applyBorder="1"/>
    <xf numFmtId="0" fontId="10" fillId="0" borderId="4" xfId="0" applyFont="1" applyFill="1" applyBorder="1"/>
    <xf numFmtId="2" fontId="0" fillId="0" borderId="5" xfId="0" applyNumberFormat="1" applyFill="1" applyBorder="1" applyAlignment="1"/>
    <xf numFmtId="2" fontId="0" fillId="0" borderId="8" xfId="0" applyNumberFormat="1" applyFill="1" applyBorder="1" applyAlignment="1"/>
    <xf numFmtId="0" fontId="7" fillId="0" borderId="3" xfId="0" applyFont="1" applyFill="1" applyBorder="1"/>
    <xf numFmtId="0" fontId="2" fillId="0" borderId="9" xfId="0" applyFont="1" applyFill="1" applyBorder="1" applyAlignment="1">
      <alignment horizontal="center"/>
    </xf>
    <xf numFmtId="0" fontId="2" fillId="0" borderId="9" xfId="0" applyFont="1" applyFill="1" applyBorder="1"/>
    <xf numFmtId="0" fontId="8" fillId="0" borderId="9" xfId="0" applyFont="1" applyFill="1" applyBorder="1"/>
    <xf numFmtId="0" fontId="2" fillId="0" borderId="4" xfId="0" applyFont="1" applyFill="1" applyBorder="1"/>
    <xf numFmtId="2" fontId="7" fillId="0" borderId="10" xfId="0" applyNumberFormat="1" applyFont="1" applyFill="1" applyBorder="1"/>
    <xf numFmtId="0" fontId="3" fillId="0" borderId="4" xfId="0" applyFont="1" applyFill="1" applyBorder="1"/>
    <xf numFmtId="0" fontId="3" fillId="0" borderId="0" xfId="0" applyFont="1" applyFill="1"/>
    <xf numFmtId="0" fontId="3" fillId="0" borderId="4" xfId="0" applyFont="1" applyFill="1" applyBorder="1"/>
    <xf numFmtId="0" fontId="1" fillId="0" borderId="0" xfId="0" applyFont="1" applyFill="1"/>
    <xf numFmtId="2" fontId="7" fillId="0" borderId="4" xfId="0" applyNumberFormat="1" applyFont="1" applyFill="1" applyBorder="1"/>
    <xf numFmtId="0" fontId="7" fillId="0" borderId="1" xfId="0" applyFont="1" applyFill="1" applyBorder="1"/>
    <xf numFmtId="0" fontId="9" fillId="0" borderId="4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3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2.xml"/><Relationship Id="rId12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5" Type="http://schemas.openxmlformats.org/officeDocument/2006/relationships/chartsheet" Target="chartsheets/sheet5.xml"/><Relationship Id="rId10" Type="http://schemas.openxmlformats.org/officeDocument/2006/relationships/styles" Target="styles.xml"/><Relationship Id="rId4" Type="http://schemas.openxmlformats.org/officeDocument/2006/relationships/chartsheet" Target="chart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v>Control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'Raw input data for ANN'!$E$2:$G$2</c:f>
              <c:numCache>
                <c:formatCode>General</c:formatCode>
                <c:ptCount val="3"/>
                <c:pt idx="0">
                  <c:v>24</c:v>
                </c:pt>
                <c:pt idx="1">
                  <c:v>72</c:v>
                </c:pt>
                <c:pt idx="2">
                  <c:v>120</c:v>
                </c:pt>
              </c:numCache>
            </c:numRef>
          </c:cat>
          <c:val>
            <c:numRef>
              <c:f>('Raw input data for ANN'!$H$6,'Raw input data for ANN'!$H$26,'Raw input data for ANN'!$H$46)</c:f>
              <c:numCache>
                <c:formatCode>0.00</c:formatCode>
                <c:ptCount val="2"/>
                <c:pt idx="0">
                  <c:v>21396.749999999996</c:v>
                </c:pt>
                <c:pt idx="1">
                  <c:v>833.12499999999989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DC-4E63-8FE3-021C9EC27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743048863"/>
        <c:axId val="1743049695"/>
      </c:barChart>
      <c:catAx>
        <c:axId val="174304886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 sz="1050" b="1">
                    <a:latin typeface="Arial" panose="020B0604020202020204" pitchFamily="34" charset="0"/>
                    <a:cs typeface="Arial" panose="020B0604020202020204" pitchFamily="34" charset="0"/>
                  </a:rPr>
                  <a:t>Time(h)</a:t>
                </a:r>
              </a:p>
            </c:rich>
          </c:tx>
          <c:layout>
            <c:manualLayout>
              <c:xMode val="edge"/>
              <c:yMode val="edge"/>
              <c:x val="0.41101554424130665"/>
              <c:y val="0.93897971844428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3049695"/>
        <c:crosses val="autoZero"/>
        <c:auto val="1"/>
        <c:lblAlgn val="ctr"/>
        <c:lblOffset val="100"/>
        <c:noMultiLvlLbl val="0"/>
      </c:catAx>
      <c:valAx>
        <c:axId val="1743049695"/>
        <c:scaling>
          <c:orientation val="minMax"/>
        </c:scaling>
        <c:delete val="0"/>
        <c:axPos val="l"/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100" b="1">
                    <a:latin typeface="Arial" panose="020B0604020202020204" pitchFamily="34" charset="0"/>
                    <a:cs typeface="Arial" panose="020B0604020202020204" pitchFamily="34" charset="0"/>
                  </a:rPr>
                  <a:t>Total reducible sugars(mg/L)</a:t>
                </a:r>
              </a:p>
            </c:rich>
          </c:tx>
          <c:layout>
            <c:manualLayout>
              <c:xMode val="edge"/>
              <c:yMode val="edge"/>
              <c:x val="2.0533333117760282E-2"/>
              <c:y val="0.4234612264376043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30488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362311124805117"/>
          <c:y val="0.13417465998568362"/>
          <c:w val="0.20411022357889533"/>
          <c:h val="6.902425833134495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072607967741651E-2"/>
          <c:y val="1.6454465919032844E-2"/>
          <c:w val="0.84418664730512705"/>
          <c:h val="0.88959595959595961"/>
        </c:manualLayout>
      </c:layout>
      <c:barChart>
        <c:barDir val="col"/>
        <c:grouping val="clustered"/>
        <c:varyColors val="0"/>
        <c:ser>
          <c:idx val="0"/>
          <c:order val="0"/>
          <c:tx>
            <c:v>Control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'Raw input data for ANN'!$E$2:$G$2</c:f>
              <c:numCache>
                <c:formatCode>General</c:formatCode>
                <c:ptCount val="3"/>
                <c:pt idx="0">
                  <c:v>24</c:v>
                </c:pt>
                <c:pt idx="1">
                  <c:v>72</c:v>
                </c:pt>
                <c:pt idx="2">
                  <c:v>120</c:v>
                </c:pt>
              </c:numCache>
            </c:numRef>
          </c:cat>
          <c:val>
            <c:numRef>
              <c:f>('Raw input data for ANN'!$H$6,'Raw input data for ANN'!$H$26,'Raw input data for ANN'!$H$46)</c:f>
              <c:numCache>
                <c:formatCode>0.00</c:formatCode>
                <c:ptCount val="2"/>
                <c:pt idx="0">
                  <c:v>21396.749999999996</c:v>
                </c:pt>
                <c:pt idx="1">
                  <c:v>833.12499999999989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F2-45C5-B7FE-BAC1F0B55055}"/>
            </c:ext>
          </c:extLst>
        </c:ser>
        <c:ser>
          <c:idx val="1"/>
          <c:order val="1"/>
          <c:tx>
            <c:v> &gt;75µm &lt;106µm (&lt;3kDa)   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('Raw input data for ANN'!$M$6,'Raw input data for ANN'!$M$26,'Raw input data for ANN'!$M$46)</c:f>
              <c:numCache>
                <c:formatCode>0.00</c:formatCode>
                <c:ptCount val="2"/>
                <c:pt idx="0" formatCode="General">
                  <c:v>27712.5</c:v>
                </c:pt>
                <c:pt idx="1">
                  <c:v>29656.249999999993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2F2-45C5-B7FE-BAC1F0B55055}"/>
            </c:ext>
          </c:extLst>
        </c:ser>
        <c:ser>
          <c:idx val="3"/>
          <c:order val="2"/>
          <c:tx>
            <c:v>&gt;75µm &lt;106µm (&gt;3kDa)   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('Raw input data for ANN'!$M$10,'Raw input data for ANN'!$M$30,'Raw input data for ANN'!$M$50)</c:f>
              <c:numCache>
                <c:formatCode>0.00</c:formatCode>
                <c:ptCount val="2"/>
                <c:pt idx="0" formatCode="General">
                  <c:v>27212.499999999996</c:v>
                </c:pt>
                <c:pt idx="1">
                  <c:v>31506.249999999996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2F2-45C5-B7FE-BAC1F0B550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574240383"/>
        <c:axId val="1574247871"/>
      </c:barChart>
      <c:catAx>
        <c:axId val="157424038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5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 sz="1050" b="1">
                    <a:latin typeface="Arial" panose="020B0604020202020204" pitchFamily="34" charset="0"/>
                    <a:cs typeface="Arial" panose="020B0604020202020204" pitchFamily="34" charset="0"/>
                  </a:rPr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5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74247871"/>
        <c:crosses val="autoZero"/>
        <c:auto val="1"/>
        <c:lblAlgn val="ctr"/>
        <c:lblOffset val="100"/>
        <c:noMultiLvlLbl val="0"/>
      </c:catAx>
      <c:valAx>
        <c:axId val="157424787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100" b="1">
                    <a:latin typeface="Arial" panose="020B0604020202020204" pitchFamily="34" charset="0"/>
                    <a:cs typeface="Arial" panose="020B0604020202020204" pitchFamily="34" charset="0"/>
                  </a:rPr>
                  <a:t>Total reducible sugars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74240383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r"/>
      <c:layout>
        <c:manualLayout>
          <c:xMode val="edge"/>
          <c:yMode val="edge"/>
          <c:x val="0.66975644441200588"/>
          <c:y val="4.1245367056390682E-2"/>
          <c:w val="0.23931022320934148"/>
          <c:h val="0.1215495108565974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1072607967741651E-2"/>
          <c:y val="1.2414061878628807E-2"/>
          <c:w val="0.86604771794175628"/>
          <c:h val="0.90055563509106817"/>
        </c:manualLayout>
      </c:layout>
      <c:barChart>
        <c:barDir val="col"/>
        <c:grouping val="clustered"/>
        <c:varyColors val="0"/>
        <c:ser>
          <c:idx val="0"/>
          <c:order val="0"/>
          <c:tx>
            <c:v>Control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'Raw input data for ANN'!$E$2:$G$2</c:f>
              <c:numCache>
                <c:formatCode>General</c:formatCode>
                <c:ptCount val="3"/>
                <c:pt idx="0">
                  <c:v>24</c:v>
                </c:pt>
                <c:pt idx="1">
                  <c:v>72</c:v>
                </c:pt>
                <c:pt idx="2">
                  <c:v>120</c:v>
                </c:pt>
              </c:numCache>
            </c:numRef>
          </c:cat>
          <c:val>
            <c:numRef>
              <c:f>('Raw input data for ANN'!$H$6,'Raw input data for ANN'!$H$26,'Raw input data for ANN'!$H$46)</c:f>
              <c:numCache>
                <c:formatCode>0.00</c:formatCode>
                <c:ptCount val="2"/>
                <c:pt idx="0">
                  <c:v>21396.749999999996</c:v>
                </c:pt>
                <c:pt idx="1">
                  <c:v>833.12499999999989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B7-405B-93E8-E348AF2254E5}"/>
            </c:ext>
          </c:extLst>
        </c:ser>
        <c:ser>
          <c:idx val="1"/>
          <c:order val="1"/>
          <c:tx>
            <c:v> &gt;75µm &lt;106µm (&lt;10kDa) 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('Raw input data for ANN'!$M$14,'Raw input data for ANN'!$M$34,'Raw input data for ANN'!$M$54)</c:f>
              <c:numCache>
                <c:formatCode>0.00</c:formatCode>
                <c:ptCount val="2"/>
                <c:pt idx="0" formatCode="General">
                  <c:v>34006.249999999993</c:v>
                </c:pt>
                <c:pt idx="1">
                  <c:v>36512.5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B7-405B-93E8-E348AF2254E5}"/>
            </c:ext>
          </c:extLst>
        </c:ser>
        <c:ser>
          <c:idx val="3"/>
          <c:order val="2"/>
          <c:tx>
            <c:v>&gt;75µm &lt;106µm (&gt;10kDa)  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('Raw input data for ANN'!$M$18,'Raw input data for ANN'!$M$38,'Raw input data for ANN'!$M$58)</c:f>
              <c:numCache>
                <c:formatCode>0.00</c:formatCode>
                <c:ptCount val="2"/>
                <c:pt idx="0" formatCode="General">
                  <c:v>27868.749999999996</c:v>
                </c:pt>
                <c:pt idx="1">
                  <c:v>31462.5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4B7-405B-93E8-E348AF2254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743042623"/>
        <c:axId val="1743050943"/>
      </c:barChart>
      <c:catAx>
        <c:axId val="174304262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100" b="1">
                    <a:latin typeface="Arial" panose="020B0604020202020204" pitchFamily="34" charset="0"/>
                    <a:cs typeface="Arial" panose="020B0604020202020204" pitchFamily="34" charset="0"/>
                  </a:rPr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43050943"/>
        <c:crosses val="autoZero"/>
        <c:auto val="1"/>
        <c:lblAlgn val="ctr"/>
        <c:lblOffset val="100"/>
        <c:noMultiLvlLbl val="0"/>
      </c:catAx>
      <c:valAx>
        <c:axId val="174305094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100" b="1">
                    <a:latin typeface="Arial" panose="020B0604020202020204" pitchFamily="34" charset="0"/>
                    <a:cs typeface="Arial" panose="020B0604020202020204" pitchFamily="34" charset="0"/>
                  </a:rPr>
                  <a:t>Total reducible sugars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430426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8882311087849757"/>
          <c:y val="6.5487791298814921E-2"/>
          <c:w val="0.22024355674284979"/>
          <c:h val="0.1094282987353853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9696607877200985E-2"/>
          <c:y val="3.8676688141255064E-2"/>
          <c:w val="0.86632650009106038"/>
          <c:h val="0.88237381690924999"/>
        </c:manualLayout>
      </c:layout>
      <c:barChart>
        <c:barDir val="col"/>
        <c:grouping val="clustered"/>
        <c:varyColors val="0"/>
        <c:ser>
          <c:idx val="0"/>
          <c:order val="0"/>
          <c:tx>
            <c:v>Control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'Raw input data for ANN'!$E$2:$G$2</c:f>
              <c:numCache>
                <c:formatCode>General</c:formatCode>
                <c:ptCount val="3"/>
                <c:pt idx="0">
                  <c:v>24</c:v>
                </c:pt>
                <c:pt idx="1">
                  <c:v>72</c:v>
                </c:pt>
                <c:pt idx="2">
                  <c:v>120</c:v>
                </c:pt>
              </c:numCache>
            </c:numRef>
          </c:cat>
          <c:val>
            <c:numRef>
              <c:f>('Raw input data for ANN'!$H$7,'Raw input data for ANN'!$H$27,'Raw input data for ANN'!$H$47)</c:f>
              <c:numCache>
                <c:formatCode>0.00</c:formatCode>
                <c:ptCount val="2"/>
                <c:pt idx="0">
                  <c:v>8512.7586206896558</c:v>
                </c:pt>
                <c:pt idx="1">
                  <c:v>397.70114942528738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CE-4C34-BC69-681C0862F391}"/>
            </c:ext>
          </c:extLst>
        </c:ser>
        <c:ser>
          <c:idx val="1"/>
          <c:order val="1"/>
          <c:tx>
            <c:v> &gt;75µm &lt;106µm (&lt;3kDa)   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('Raw input data for ANN'!$O$7,'Raw input data for ANN'!$O$27,'Raw input data for ANN'!$O$47)</c:f>
            </c:numRef>
          </c:val>
          <c:extLst>
            <c:ext xmlns:c16="http://schemas.microsoft.com/office/drawing/2014/chart" uri="{C3380CC4-5D6E-409C-BE32-E72D297353CC}">
              <c16:uniqueId val="{00000001-F6CE-4C34-BC69-681C0862F391}"/>
            </c:ext>
          </c:extLst>
        </c:ser>
        <c:ser>
          <c:idx val="3"/>
          <c:order val="2"/>
          <c:tx>
            <c:v> &gt;75µm &lt;106µm (&gt;3kDa) 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('Raw input data for ANN'!$O$11,'Raw input data for ANN'!$O$31,'Raw input data for ANN'!$O$51)</c:f>
            </c:numRef>
          </c:val>
          <c:extLst>
            <c:ext xmlns:c16="http://schemas.microsoft.com/office/drawing/2014/chart" uri="{C3380CC4-5D6E-409C-BE32-E72D297353CC}">
              <c16:uniqueId val="{00000004-F6CE-4C34-BC69-681C0862F3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672106207"/>
        <c:axId val="1672109119"/>
      </c:barChart>
      <c:catAx>
        <c:axId val="167210620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100" b="1">
                    <a:latin typeface="Arial" panose="020B0604020202020204" pitchFamily="34" charset="0"/>
                    <a:cs typeface="Arial" panose="020B0604020202020204" pitchFamily="34" charset="0"/>
                  </a:rPr>
                  <a:t>Time (h)</a:t>
                </a:r>
              </a:p>
            </c:rich>
          </c:tx>
          <c:layout>
            <c:manualLayout>
              <c:xMode val="edge"/>
              <c:yMode val="edge"/>
              <c:x val="0.43700487730178605"/>
              <c:y val="0.9511009305654974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672109119"/>
        <c:crosses val="autoZero"/>
        <c:auto val="1"/>
        <c:lblAlgn val="ctr"/>
        <c:lblOffset val="100"/>
        <c:noMultiLvlLbl val="0"/>
      </c:catAx>
      <c:valAx>
        <c:axId val="167210911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100" b="1">
                    <a:latin typeface="Arial" panose="020B0604020202020204" pitchFamily="34" charset="0"/>
                    <a:cs typeface="Arial" panose="020B0604020202020204" pitchFamily="34" charset="0"/>
                  </a:rPr>
                  <a:t>Total phenolic compounds</a:t>
                </a:r>
                <a:r>
                  <a:rPr lang="en-ZA" sz="1100" b="1" baseline="0">
                    <a:latin typeface="Arial" panose="020B0604020202020204" pitchFamily="34" charset="0"/>
                    <a:cs typeface="Arial" panose="020B0604020202020204" pitchFamily="34" charset="0"/>
                  </a:rPr>
                  <a:t> (</a:t>
                </a:r>
                <a:r>
                  <a:rPr lang="en-ZA" sz="1100" b="1">
                    <a:latin typeface="Arial" panose="020B0604020202020204" pitchFamily="34" charset="0"/>
                    <a:cs typeface="Arial" panose="020B0604020202020204" pitchFamily="34" charset="0"/>
                  </a:rPr>
                  <a:t>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67210620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7409050210928612"/>
          <c:y val="6.9528195339218959E-2"/>
          <c:w val="0.21737616569683818"/>
          <c:h val="0.1457919350990217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2096608061977869E-2"/>
          <c:y val="2.2515071979638909E-2"/>
          <c:w val="0.86915705124244569"/>
          <c:h val="0.88237381690924999"/>
        </c:manualLayout>
      </c:layout>
      <c:barChart>
        <c:barDir val="col"/>
        <c:grouping val="clustered"/>
        <c:varyColors val="0"/>
        <c:ser>
          <c:idx val="0"/>
          <c:order val="0"/>
          <c:tx>
            <c:v>Control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numRef>
              <c:f>'Raw input data for ANN'!$E$2:$G$2</c:f>
              <c:numCache>
                <c:formatCode>General</c:formatCode>
                <c:ptCount val="3"/>
                <c:pt idx="0">
                  <c:v>24</c:v>
                </c:pt>
                <c:pt idx="1">
                  <c:v>72</c:v>
                </c:pt>
                <c:pt idx="2">
                  <c:v>120</c:v>
                </c:pt>
              </c:numCache>
            </c:numRef>
          </c:cat>
          <c:val>
            <c:numRef>
              <c:f>('Raw input data for ANN'!$H$7,'Raw input data for ANN'!$H$27,'Raw input data for ANN'!$H$47)</c:f>
              <c:numCache>
                <c:formatCode>0.00</c:formatCode>
                <c:ptCount val="2"/>
                <c:pt idx="0">
                  <c:v>8512.7586206896558</c:v>
                </c:pt>
                <c:pt idx="1">
                  <c:v>397.70114942528738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51-4B47-ADD2-CB4CE86C9C8B}"/>
            </c:ext>
          </c:extLst>
        </c:ser>
        <c:ser>
          <c:idx val="1"/>
          <c:order val="1"/>
          <c:tx>
            <c:v> &gt;75µm &lt;106µm (&lt;10kDa) 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('Raw input data for ANN'!$O$15,'Raw input data for ANN'!$O$35,'Raw input data for ANN'!$O$55)</c:f>
            </c:numRef>
          </c:val>
          <c:extLst>
            <c:ext xmlns:c16="http://schemas.microsoft.com/office/drawing/2014/chart" uri="{C3380CC4-5D6E-409C-BE32-E72D297353CC}">
              <c16:uniqueId val="{00000002-8951-4B47-ADD2-CB4CE86C9C8B}"/>
            </c:ext>
          </c:extLst>
        </c:ser>
        <c:ser>
          <c:idx val="3"/>
          <c:order val="2"/>
          <c:tx>
            <c:v>&gt;75µm &lt;106µm (&gt;10kDa) </c:v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('Raw input data for ANN'!$O$19,'Raw input data for ANN'!$O$39,'Raw input data for ANN'!$O$59)</c:f>
            </c:numRef>
          </c:val>
          <c:extLst>
            <c:ext xmlns:c16="http://schemas.microsoft.com/office/drawing/2014/chart" uri="{C3380CC4-5D6E-409C-BE32-E72D297353CC}">
              <c16:uniqueId val="{00000004-8951-4B47-ADD2-CB4CE86C9C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axId val="1742453375"/>
        <c:axId val="1742456703"/>
      </c:barChart>
      <c:catAx>
        <c:axId val="174245337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ZA" sz="1100" b="1">
                    <a:latin typeface="Arial" panose="020B0604020202020204" pitchFamily="34" charset="0"/>
                    <a:cs typeface="Arial" panose="020B0604020202020204" pitchFamily="34" charset="0"/>
                  </a:rPr>
                  <a:t>Time (h)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42456703"/>
        <c:crosses val="autoZero"/>
        <c:auto val="1"/>
        <c:lblAlgn val="ctr"/>
        <c:lblOffset val="100"/>
        <c:noMultiLvlLbl val="0"/>
      </c:catAx>
      <c:valAx>
        <c:axId val="174245670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100">
                    <a:latin typeface="Arial" panose="020B0604020202020204" pitchFamily="34" charset="0"/>
                    <a:cs typeface="Arial" panose="020B0604020202020204" pitchFamily="34" charset="0"/>
                  </a:rPr>
                  <a:t>Total phenolic compounds</a:t>
                </a:r>
                <a:r>
                  <a:rPr lang="en-ZA" sz="1100" baseline="0">
                    <a:latin typeface="Arial" panose="020B0604020202020204" pitchFamily="34" charset="0"/>
                    <a:cs typeface="Arial" panose="020B0604020202020204" pitchFamily="34" charset="0"/>
                  </a:rPr>
                  <a:t> </a:t>
                </a:r>
                <a:r>
                  <a:rPr lang="en-ZA" sz="1100">
                    <a:latin typeface="Arial" panose="020B0604020202020204" pitchFamily="34" charset="0"/>
                    <a:cs typeface="Arial" panose="020B0604020202020204" pitchFamily="34" charset="0"/>
                  </a:rPr>
                  <a:t>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7424533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6242311115566288"/>
          <c:y val="3.9225165036188656E-2"/>
          <c:w val="0.24957688976822162"/>
          <c:h val="0.1397313290384156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200" b="1">
                <a:latin typeface="Arial" panose="020B0604020202020204" pitchFamily="34" charset="0"/>
                <a:cs typeface="Arial" panose="020B0604020202020204" pitchFamily="34" charset="0"/>
              </a:rPr>
              <a:t>Calibration curve for TRS</a:t>
            </a:r>
          </a:p>
        </c:rich>
      </c:tx>
      <c:layout>
        <c:manualLayout>
          <c:xMode val="edge"/>
          <c:yMode val="edge"/>
          <c:x val="0.3344930008748907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494444444444445"/>
          <c:y val="0.14261592300962381"/>
          <c:w val="0.80475240594925634"/>
          <c:h val="0.6305169145523476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'Raw input data for ANN'!$AB$11:$AB$17</c:f>
              <c:numCache>
                <c:formatCode>General</c:formatCode>
                <c:ptCount val="7"/>
                <c:pt idx="0">
                  <c:v>2.5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40</c:v>
                </c:pt>
                <c:pt idx="5">
                  <c:v>80</c:v>
                </c:pt>
                <c:pt idx="6">
                  <c:v>160</c:v>
                </c:pt>
              </c:numCache>
            </c:numRef>
          </c:xVal>
          <c:yVal>
            <c:numRef>
              <c:f>'Raw input data for ANN'!$AC$11:$AC$17</c:f>
              <c:numCache>
                <c:formatCode>General</c:formatCode>
                <c:ptCount val="7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37F-46D5-B805-A257A966FF07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1422475578898057"/>
                  <c:y val="-2.6875182268883056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'Raw input data for ANN'!$AB$11:$AB$17</c:f>
              <c:numCache>
                <c:formatCode>General</c:formatCode>
                <c:ptCount val="7"/>
                <c:pt idx="0">
                  <c:v>2.5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40</c:v>
                </c:pt>
                <c:pt idx="5">
                  <c:v>80</c:v>
                </c:pt>
                <c:pt idx="6">
                  <c:v>160</c:v>
                </c:pt>
              </c:numCache>
            </c:numRef>
          </c:xVal>
          <c:yVal>
            <c:numRef>
              <c:f>'Raw input data for ANN'!$AF$11:$AF$17</c:f>
              <c:numCache>
                <c:formatCode>General</c:formatCode>
                <c:ptCount val="7"/>
                <c:pt idx="0">
                  <c:v>1.5999999999999997E-2</c:v>
                </c:pt>
                <c:pt idx="1">
                  <c:v>2.1000000000000001E-2</c:v>
                </c:pt>
                <c:pt idx="2">
                  <c:v>3.6000000000000004E-2</c:v>
                </c:pt>
                <c:pt idx="3">
                  <c:v>3.7000000000000005E-2</c:v>
                </c:pt>
                <c:pt idx="4">
                  <c:v>3.9999999999999994E-2</c:v>
                </c:pt>
                <c:pt idx="5">
                  <c:v>6.699999999999999E-2</c:v>
                </c:pt>
                <c:pt idx="6">
                  <c:v>0.24800000000000003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37F-46D5-B805-A257A966FF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9372703"/>
        <c:axId val="1669373535"/>
      </c:scatterChart>
      <c:valAx>
        <c:axId val="1669372703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200" b="1">
                    <a:latin typeface="Arial" panose="020B0604020202020204" pitchFamily="34" charset="0"/>
                    <a:cs typeface="Arial" panose="020B0604020202020204" pitchFamily="34" charset="0"/>
                  </a:rPr>
                  <a:t>TRS (mg/L)</a:t>
                </a:r>
              </a:p>
            </c:rich>
          </c:tx>
          <c:layout>
            <c:manualLayout>
              <c:xMode val="edge"/>
              <c:yMode val="edge"/>
              <c:x val="0.43786679790026245"/>
              <c:y val="0.8931474190726159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69373535"/>
        <c:crosses val="autoZero"/>
        <c:crossBetween val="midCat"/>
      </c:valAx>
      <c:valAx>
        <c:axId val="1669373535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100" b="1">
                    <a:latin typeface="Arial" panose="020B0604020202020204" pitchFamily="34" charset="0"/>
                    <a:cs typeface="Arial" panose="020B0604020202020204" pitchFamily="34" charset="0"/>
                  </a:rPr>
                  <a:t>Absorbance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669372703"/>
        <c:crosses val="autoZero"/>
        <c:crossBetween val="midCat"/>
      </c:valAx>
      <c:spPr>
        <a:noFill/>
        <a:ln w="25400"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ZA" sz="1100" b="1">
                <a:latin typeface="Arial" panose="020B0604020202020204" pitchFamily="34" charset="0"/>
                <a:cs typeface="Arial" panose="020B0604020202020204" pitchFamily="34" charset="0"/>
              </a:rPr>
              <a:t>TPC Calibration curve </a:t>
            </a:r>
          </a:p>
        </c:rich>
      </c:tx>
      <c:layout>
        <c:manualLayout>
          <c:xMode val="edge"/>
          <c:yMode val="edge"/>
          <c:x val="0.27077630213071069"/>
          <c:y val="8.352372186965988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'Raw input data for ANN'!$AB$29:$AB$36</c:f>
              <c:numCache>
                <c:formatCode>General</c:formatCode>
                <c:ptCount val="8"/>
                <c:pt idx="0">
                  <c:v>1.25</c:v>
                </c:pt>
                <c:pt idx="1">
                  <c:v>2.5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40</c:v>
                </c:pt>
                <c:pt idx="6">
                  <c:v>80</c:v>
                </c:pt>
                <c:pt idx="7">
                  <c:v>160</c:v>
                </c:pt>
              </c:numCache>
            </c:numRef>
          </c:xVal>
          <c:yVal>
            <c:numRef>
              <c:f>'Raw input data for ANN'!$AC$29:$AC$36</c:f>
              <c:numCache>
                <c:formatCode>General</c:formatCode>
                <c:ptCount val="8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D5A-46D6-BBFA-F86F7A37B242}"/>
            </c:ext>
          </c:extLst>
        </c:ser>
        <c:ser>
          <c:idx val="1"/>
          <c:order val="1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23554439604892821"/>
                  <c:y val="1.52973367770731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1100" b="1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</c:trendlineLbl>
          </c:trendline>
          <c:xVal>
            <c:numRef>
              <c:f>'Raw input data for ANN'!$AB$29:$AB$36</c:f>
              <c:numCache>
                <c:formatCode>General</c:formatCode>
                <c:ptCount val="8"/>
                <c:pt idx="0">
                  <c:v>1.25</c:v>
                </c:pt>
                <c:pt idx="1">
                  <c:v>2.5</c:v>
                </c:pt>
                <c:pt idx="2">
                  <c:v>5</c:v>
                </c:pt>
                <c:pt idx="3">
                  <c:v>10</c:v>
                </c:pt>
                <c:pt idx="4">
                  <c:v>20</c:v>
                </c:pt>
                <c:pt idx="5">
                  <c:v>40</c:v>
                </c:pt>
                <c:pt idx="6">
                  <c:v>80</c:v>
                </c:pt>
                <c:pt idx="7">
                  <c:v>160</c:v>
                </c:pt>
              </c:numCache>
            </c:numRef>
          </c:xVal>
          <c:yVal>
            <c:numRef>
              <c:f>'Raw input data for ANN'!$AF$29:$AF$36</c:f>
              <c:numCache>
                <c:formatCode>General</c:formatCode>
                <c:ptCount val="8"/>
                <c:pt idx="0">
                  <c:v>0.13699999999999998</c:v>
                </c:pt>
                <c:pt idx="1">
                  <c:v>0.316</c:v>
                </c:pt>
                <c:pt idx="2">
                  <c:v>1.6E-2</c:v>
                </c:pt>
                <c:pt idx="3">
                  <c:v>0.53100000000000003</c:v>
                </c:pt>
                <c:pt idx="4">
                  <c:v>0.66100000000000003</c:v>
                </c:pt>
                <c:pt idx="5">
                  <c:v>0.76900000000000002</c:v>
                </c:pt>
                <c:pt idx="6">
                  <c:v>1.036</c:v>
                </c:pt>
                <c:pt idx="7">
                  <c:v>1.19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5A-46D6-BBFA-F86F7A37B2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2455455"/>
        <c:axId val="1742460031"/>
      </c:scatterChart>
      <c:valAx>
        <c:axId val="1742455455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100" b="1">
                    <a:latin typeface="Arial" panose="020B0604020202020204" pitchFamily="34" charset="0"/>
                    <a:cs typeface="Arial" panose="020B0604020202020204" pitchFamily="34" charset="0"/>
                  </a:rPr>
                  <a:t>TPC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460031"/>
        <c:crosses val="autoZero"/>
        <c:crossBetween val="midCat"/>
      </c:valAx>
      <c:valAx>
        <c:axId val="1742460031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 sz="1100" b="1">
                    <a:latin typeface="Arial" panose="020B0604020202020204" pitchFamily="34" charset="0"/>
                    <a:cs typeface="Arial" panose="020B0604020202020204" pitchFamily="34" charset="0"/>
                  </a:rPr>
                  <a:t>Absorbance</a:t>
                </a:r>
              </a:p>
            </c:rich>
          </c:tx>
          <c:layout>
            <c:manualLayout>
              <c:xMode val="edge"/>
              <c:yMode val="edge"/>
              <c:x val="1.8501245140041315E-2"/>
              <c:y val="0.294343832020997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245545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78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79"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69"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70" workbookViewId="0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73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emf"/><Relationship Id="rId5" Type="http://schemas.openxmlformats.org/officeDocument/2006/relationships/image" Target="../media/image5.pn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9091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52076" cy="626962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47043" cy="627269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54143" cy="628105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3836" cy="628389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78763</xdr:colOff>
      <xdr:row>4</xdr:row>
      <xdr:rowOff>182299</xdr:rowOff>
    </xdr:from>
    <xdr:to>
      <xdr:col>23</xdr:col>
      <xdr:colOff>324650</xdr:colOff>
      <xdr:row>17</xdr:row>
      <xdr:rowOff>4383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85373</xdr:colOff>
      <xdr:row>17</xdr:row>
      <xdr:rowOff>131345</xdr:rowOff>
    </xdr:from>
    <xdr:to>
      <xdr:col>23</xdr:col>
      <xdr:colOff>328246</xdr:colOff>
      <xdr:row>36</xdr:row>
      <xdr:rowOff>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61</xdr:col>
      <xdr:colOff>39687</xdr:colOff>
      <xdr:row>43</xdr:row>
      <xdr:rowOff>166688</xdr:rowOff>
    </xdr:from>
    <xdr:to>
      <xdr:col>74</xdr:col>
      <xdr:colOff>228385</xdr:colOff>
      <xdr:row>68</xdr:row>
      <xdr:rowOff>80378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878CDDBE-6D93-39EC-0275-1841087A0C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6901437" y="8358188"/>
          <a:ext cx="8030948" cy="4676190"/>
        </a:xfrm>
        <a:prstGeom prst="rect">
          <a:avLst/>
        </a:prstGeom>
      </xdr:spPr>
    </xdr:pic>
    <xdr:clientData/>
  </xdr:twoCellAnchor>
  <xdr:twoCellAnchor editAs="oneCell">
    <xdr:from>
      <xdr:col>16</xdr:col>
      <xdr:colOff>548821</xdr:colOff>
      <xdr:row>0</xdr:row>
      <xdr:rowOff>0</xdr:rowOff>
    </xdr:from>
    <xdr:to>
      <xdr:col>23</xdr:col>
      <xdr:colOff>503388</xdr:colOff>
      <xdr:row>35</xdr:row>
      <xdr:rowOff>8690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93647E35-8AF2-909D-A62D-160E30483F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378621" y="0"/>
          <a:ext cx="4221767" cy="6231690"/>
        </a:xfrm>
        <a:prstGeom prst="rect">
          <a:avLst/>
        </a:prstGeom>
      </xdr:spPr>
    </xdr:pic>
    <xdr:clientData/>
  </xdr:twoCellAnchor>
  <xdr:twoCellAnchor editAs="oneCell">
    <xdr:from>
      <xdr:col>7</xdr:col>
      <xdr:colOff>499835</xdr:colOff>
      <xdr:row>1</xdr:row>
      <xdr:rowOff>13607</xdr:rowOff>
    </xdr:from>
    <xdr:to>
      <xdr:col>16</xdr:col>
      <xdr:colOff>258989</xdr:colOff>
      <xdr:row>22</xdr:row>
      <xdr:rowOff>4082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35A5B029-5339-2CE4-FD14-A17AE8D954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7035" y="191407"/>
          <a:ext cx="5321754" cy="3724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163286</xdr:rowOff>
    </xdr:from>
    <xdr:to>
      <xdr:col>8</xdr:col>
      <xdr:colOff>371475</xdr:colOff>
      <xdr:row>23</xdr:row>
      <xdr:rowOff>153761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941FCCB0-9501-1521-911F-849EDB7179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18886"/>
          <a:ext cx="5324475" cy="3724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203200</xdr:colOff>
      <xdr:row>36</xdr:row>
      <xdr:rowOff>73025</xdr:rowOff>
    </xdr:from>
    <xdr:to>
      <xdr:col>20</xdr:col>
      <xdr:colOff>207724</xdr:colOff>
      <xdr:row>59</xdr:row>
      <xdr:rowOff>62954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E026535C-CC27-EE64-A1B9-C63C929BF3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5156200" y="6473825"/>
          <a:ext cx="7319724" cy="4079329"/>
        </a:xfrm>
        <a:prstGeom prst="rect">
          <a:avLst/>
        </a:prstGeom>
      </xdr:spPr>
    </xdr:pic>
    <xdr:clientData/>
  </xdr:twoCellAnchor>
  <xdr:twoCellAnchor editAs="oneCell">
    <xdr:from>
      <xdr:col>0</xdr:col>
      <xdr:colOff>88901</xdr:colOff>
      <xdr:row>36</xdr:row>
      <xdr:rowOff>58511</xdr:rowOff>
    </xdr:from>
    <xdr:to>
      <xdr:col>8</xdr:col>
      <xdr:colOff>466725</xdr:colOff>
      <xdr:row>57</xdr:row>
      <xdr:rowOff>48986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1DCCD17D-AD48-A84B-D5E9-CECE7814D1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901" y="6459311"/>
          <a:ext cx="5330824" cy="3724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50</xdr:col>
      <xdr:colOff>0</xdr:colOff>
      <xdr:row>40</xdr:row>
      <xdr:rowOff>0</xdr:rowOff>
    </xdr:from>
    <xdr:to>
      <xdr:col>60</xdr:col>
      <xdr:colOff>561975</xdr:colOff>
      <xdr:row>74</xdr:row>
      <xdr:rowOff>180975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C927E1A7-4C3A-019B-21B8-129F0AF2E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37150" y="7620000"/>
          <a:ext cx="6657975" cy="6657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584200</xdr:colOff>
      <xdr:row>35</xdr:row>
      <xdr:rowOff>168275</xdr:rowOff>
    </xdr:from>
    <xdr:to>
      <xdr:col>30</xdr:col>
      <xdr:colOff>536575</xdr:colOff>
      <xdr:row>60</xdr:row>
      <xdr:rowOff>158750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0AEECF58-1927-0AF8-FC71-CA48E59856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42800" y="6391275"/>
          <a:ext cx="6657975" cy="4435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49</xdr:col>
      <xdr:colOff>0</xdr:colOff>
      <xdr:row>15</xdr:row>
      <xdr:rowOff>0</xdr:rowOff>
    </xdr:from>
    <xdr:to>
      <xdr:col>57</xdr:col>
      <xdr:colOff>149048</xdr:colOff>
      <xdr:row>22</xdr:row>
      <xdr:rowOff>18881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3C8FC32-E919-8309-F3E1-D6B1FE97BE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0058179" y="2857500"/>
          <a:ext cx="5047619" cy="13523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AH62"/>
  <sheetViews>
    <sheetView tabSelected="1" topLeftCell="Q12" zoomScale="65" zoomScaleNormal="65" workbookViewId="0">
      <selection activeCell="A2" sqref="A2:XFD41"/>
    </sheetView>
  </sheetViews>
  <sheetFormatPr defaultRowHeight="14.4" x14ac:dyDescent="0.3"/>
  <cols>
    <col min="1" max="1" width="22.44140625" customWidth="1"/>
    <col min="2" max="2" width="36.5546875" customWidth="1"/>
    <col min="3" max="3" width="6.33203125" bestFit="1" customWidth="1"/>
    <col min="4" max="4" width="20.88671875" style="14" customWidth="1"/>
    <col min="5" max="5" width="11.33203125" bestFit="1" customWidth="1"/>
    <col min="6" max="6" width="8.44140625" bestFit="1" customWidth="1"/>
    <col min="7" max="7" width="17.21875" bestFit="1" customWidth="1"/>
    <col min="8" max="8" width="19.5546875" customWidth="1"/>
    <col min="9" max="9" width="24.5546875" customWidth="1"/>
    <col min="10" max="10" width="30.77734375" customWidth="1"/>
    <col min="11" max="11" width="32.33203125" customWidth="1"/>
    <col min="12" max="12" width="17.21875" bestFit="1" customWidth="1"/>
    <col min="13" max="13" width="33.6640625" bestFit="1" customWidth="1"/>
    <col min="14" max="14" width="31.5546875" customWidth="1"/>
    <col min="15" max="15" width="33.6640625" hidden="1" customWidth="1"/>
    <col min="16" max="16" width="33.109375" hidden="1" customWidth="1"/>
    <col min="17" max="17" width="19.6640625" customWidth="1"/>
    <col min="18" max="18" width="53" customWidth="1"/>
    <col min="19" max="19" width="16.6640625" customWidth="1"/>
    <col min="20" max="20" width="17.33203125" customWidth="1"/>
    <col min="21" max="21" width="32.33203125" customWidth="1"/>
    <col min="22" max="22" width="15.6640625" customWidth="1"/>
    <col min="23" max="23" width="51.6640625" customWidth="1"/>
    <col min="24" max="24" width="15.33203125" customWidth="1"/>
    <col min="25" max="25" width="0.109375" customWidth="1"/>
    <col min="26" max="26" width="11.77734375" hidden="1" customWidth="1"/>
    <col min="27" max="27" width="20.44140625" customWidth="1"/>
    <col min="28" max="28" width="11.5546875" customWidth="1"/>
    <col min="29" max="29" width="11.44140625" customWidth="1"/>
  </cols>
  <sheetData>
    <row r="2" spans="1:34" s="29" customFormat="1" ht="17.399999999999999" x14ac:dyDescent="0.3">
      <c r="B2" s="30" t="s">
        <v>0</v>
      </c>
      <c r="C2" s="30"/>
      <c r="D2" s="31"/>
      <c r="E2" s="29">
        <v>24</v>
      </c>
      <c r="F2" s="29">
        <v>72</v>
      </c>
      <c r="G2" s="29">
        <v>120</v>
      </c>
    </row>
    <row r="3" spans="1:34" s="29" customFormat="1" x14ac:dyDescent="0.3">
      <c r="D3" s="31"/>
    </row>
    <row r="4" spans="1:34" s="29" customFormat="1" ht="17.399999999999999" x14ac:dyDescent="0.3">
      <c r="A4" s="32" t="s">
        <v>4</v>
      </c>
      <c r="B4" s="32"/>
      <c r="C4" s="32"/>
      <c r="D4" s="32" t="s">
        <v>1</v>
      </c>
      <c r="E4" s="32"/>
      <c r="F4" s="32"/>
      <c r="G4" s="30" t="s">
        <v>2</v>
      </c>
      <c r="H4" s="33" t="s">
        <v>30</v>
      </c>
      <c r="I4" s="32" t="s">
        <v>49</v>
      </c>
      <c r="J4" s="32"/>
      <c r="K4" s="32"/>
      <c r="L4" s="30" t="s">
        <v>2</v>
      </c>
      <c r="M4" s="34" t="s">
        <v>25</v>
      </c>
      <c r="N4" s="34" t="s">
        <v>40</v>
      </c>
      <c r="O4" s="35" t="s">
        <v>27</v>
      </c>
      <c r="P4" s="35" t="s">
        <v>41</v>
      </c>
      <c r="Q4" s="34" t="s">
        <v>28</v>
      </c>
      <c r="R4" s="34" t="s">
        <v>35</v>
      </c>
      <c r="S4" s="34" t="s">
        <v>31</v>
      </c>
      <c r="T4" s="34" t="s">
        <v>32</v>
      </c>
      <c r="U4" s="34" t="s">
        <v>33</v>
      </c>
      <c r="V4" s="35"/>
      <c r="W4" s="35"/>
      <c r="X4" s="35"/>
    </row>
    <row r="5" spans="1:34" s="29" customFormat="1" ht="17.399999999999999" x14ac:dyDescent="0.3">
      <c r="A5" s="36"/>
      <c r="B5" s="36"/>
      <c r="C5" s="36"/>
      <c r="D5" s="37">
        <v>1</v>
      </c>
      <c r="E5" s="36">
        <v>2</v>
      </c>
      <c r="F5" s="36">
        <v>3</v>
      </c>
      <c r="G5" s="36"/>
      <c r="H5" s="30"/>
      <c r="I5" s="36">
        <v>1</v>
      </c>
      <c r="J5" s="36">
        <v>2</v>
      </c>
      <c r="K5" s="36">
        <v>3</v>
      </c>
      <c r="L5" s="36"/>
      <c r="M5" s="38"/>
      <c r="N5" s="38"/>
      <c r="Q5" s="39"/>
      <c r="R5" s="39"/>
      <c r="S5" s="39"/>
      <c r="T5" s="39"/>
      <c r="U5" s="39"/>
      <c r="V5" s="39"/>
      <c r="W5" s="39"/>
      <c r="X5" s="39"/>
    </row>
    <row r="6" spans="1:34" s="29" customFormat="1" ht="18.600000000000001" thickBot="1" x14ac:dyDescent="0.4">
      <c r="A6" s="40" t="s">
        <v>10</v>
      </c>
      <c r="B6" s="41"/>
      <c r="C6" s="42" t="s">
        <v>5</v>
      </c>
      <c r="D6" s="43">
        <v>1.1319999999999999</v>
      </c>
      <c r="E6" s="44">
        <v>1.1434800000000001</v>
      </c>
      <c r="F6" s="44">
        <v>1.1479999999999999</v>
      </c>
      <c r="G6" s="44">
        <f>AVERAGE(D6:F6)</f>
        <v>1.14116</v>
      </c>
      <c r="H6" s="45">
        <f>G6/0.0016*30</f>
        <v>21396.749999999996</v>
      </c>
      <c r="I6" s="44">
        <v>1.417</v>
      </c>
      <c r="J6" s="44">
        <v>1.4910000000000001</v>
      </c>
      <c r="K6" s="44">
        <v>1.526</v>
      </c>
      <c r="L6" s="44">
        <f>AVERAGE(I6:K6)</f>
        <v>1.478</v>
      </c>
      <c r="M6" s="34">
        <f>L6/0.0016*30</f>
        <v>27712.5</v>
      </c>
      <c r="N6" s="34">
        <f>(M6-H$6)/1000</f>
        <v>6.315750000000004</v>
      </c>
      <c r="O6" s="35"/>
      <c r="P6" s="35"/>
      <c r="Q6" s="34">
        <v>5.0000000000000001E-4</v>
      </c>
      <c r="R6" s="34" t="s">
        <v>38</v>
      </c>
      <c r="S6" s="34">
        <v>10.377000000000001</v>
      </c>
      <c r="T6" s="34">
        <v>4</v>
      </c>
      <c r="U6" s="34">
        <v>3.2000000000000001E-2</v>
      </c>
      <c r="V6" s="35"/>
      <c r="W6" s="35"/>
      <c r="X6" s="35"/>
      <c r="AB6" s="46" t="s">
        <v>18</v>
      </c>
      <c r="AC6" s="47"/>
      <c r="AD6" s="47"/>
      <c r="AE6" s="47"/>
      <c r="AF6" s="47"/>
    </row>
    <row r="7" spans="1:34" s="29" customFormat="1" ht="17.399999999999999" x14ac:dyDescent="0.3">
      <c r="A7" s="40"/>
      <c r="B7" s="41"/>
      <c r="C7" s="42" t="s">
        <v>6</v>
      </c>
      <c r="D7" s="43">
        <v>0.90400000000000003</v>
      </c>
      <c r="E7" s="44">
        <v>0.91700000000000004</v>
      </c>
      <c r="F7" s="44">
        <v>0.92200000000000004</v>
      </c>
      <c r="G7" s="44">
        <f>AVERAGE(D7:F7)</f>
        <v>0.91433333333333344</v>
      </c>
      <c r="H7" s="45">
        <f>G7/0.0029*27</f>
        <v>8512.7586206896558</v>
      </c>
      <c r="I7" s="44">
        <v>1.3360000000000001</v>
      </c>
      <c r="J7" s="44">
        <v>1.2230000000000001</v>
      </c>
      <c r="K7" s="44">
        <v>1.3160000000000001</v>
      </c>
      <c r="L7" s="44">
        <f t="shared" ref="L7:L21" si="0">AVERAGE(I7:K7)</f>
        <v>1.2916666666666667</v>
      </c>
      <c r="M7" s="34"/>
      <c r="N7" s="34"/>
      <c r="O7" s="35">
        <f>L7/0.0029*27</f>
        <v>12025.862068965518</v>
      </c>
      <c r="P7" s="48">
        <f>(O7-H$7)/1000</f>
        <v>3.5131034482758623</v>
      </c>
      <c r="V7" s="35"/>
      <c r="W7" s="35"/>
      <c r="X7" s="35"/>
    </row>
    <row r="8" spans="1:34" s="29" customFormat="1" ht="17.399999999999999" x14ac:dyDescent="0.3">
      <c r="A8" s="40" t="s">
        <v>13</v>
      </c>
      <c r="B8" s="41"/>
      <c r="C8" s="42" t="s">
        <v>5</v>
      </c>
      <c r="D8" s="31"/>
      <c r="I8" s="44">
        <v>1.5309999999999999</v>
      </c>
      <c r="J8" s="44">
        <v>1.573</v>
      </c>
      <c r="K8" s="44">
        <v>1.5860000000000001</v>
      </c>
      <c r="L8" s="44">
        <f t="shared" si="0"/>
        <v>1.5633333333333335</v>
      </c>
      <c r="M8" s="34">
        <f>L8/0.0016*30</f>
        <v>29312.5</v>
      </c>
      <c r="N8" s="34">
        <f t="shared" ref="N8:N18" si="1">(M8-H$6)/1000</f>
        <v>7.9157500000000036</v>
      </c>
      <c r="O8" s="35"/>
      <c r="P8" s="49"/>
      <c r="Q8" s="34">
        <v>4.0000000000000002E-4</v>
      </c>
      <c r="R8" s="34" t="s">
        <v>38</v>
      </c>
      <c r="S8" s="34">
        <v>10.7117</v>
      </c>
      <c r="T8" s="34">
        <v>4</v>
      </c>
      <c r="U8" s="34">
        <v>3.5000000000000003E-2</v>
      </c>
      <c r="V8" s="35"/>
      <c r="W8" s="35"/>
      <c r="X8" s="35"/>
    </row>
    <row r="9" spans="1:34" s="29" customFormat="1" ht="17.399999999999999" x14ac:dyDescent="0.3">
      <c r="C9" s="42" t="s">
        <v>6</v>
      </c>
      <c r="D9" s="31"/>
      <c r="I9" s="44">
        <v>1.216</v>
      </c>
      <c r="J9" s="44">
        <v>1.2030000000000001</v>
      </c>
      <c r="K9" s="44">
        <v>1.129</v>
      </c>
      <c r="L9" s="44">
        <f t="shared" si="0"/>
        <v>1.1826666666666668</v>
      </c>
      <c r="M9" s="34"/>
      <c r="N9" s="34"/>
      <c r="O9" s="35">
        <f t="shared" ref="O9:O21" si="2">L9/0.0029*27</f>
        <v>11011.034482758621</v>
      </c>
      <c r="P9" s="49">
        <f t="shared" ref="P9:P21" si="3">(O9-H$7)/1000</f>
        <v>2.4982758620689656</v>
      </c>
      <c r="Q9" s="35"/>
      <c r="R9" s="35"/>
      <c r="S9" s="35"/>
      <c r="T9" s="35"/>
      <c r="U9" s="35"/>
      <c r="V9" s="35"/>
      <c r="W9" s="35"/>
      <c r="X9" s="35"/>
      <c r="AB9" s="50" t="s">
        <v>23</v>
      </c>
      <c r="AC9" s="50"/>
      <c r="AD9" s="50" t="s">
        <v>20</v>
      </c>
      <c r="AE9" s="50"/>
      <c r="AF9" s="34" t="s">
        <v>24</v>
      </c>
      <c r="AG9" s="38"/>
      <c r="AH9" s="38"/>
    </row>
    <row r="10" spans="1:34" s="29" customFormat="1" ht="18" x14ac:dyDescent="0.35">
      <c r="A10" s="40" t="s">
        <v>11</v>
      </c>
      <c r="B10" s="40"/>
      <c r="C10" s="42" t="s">
        <v>5</v>
      </c>
      <c r="D10" s="31"/>
      <c r="I10" s="44">
        <v>1.4630000000000001</v>
      </c>
      <c r="J10" s="44">
        <v>1.484</v>
      </c>
      <c r="K10" s="44">
        <v>1.407</v>
      </c>
      <c r="L10" s="44">
        <f t="shared" si="0"/>
        <v>1.4513333333333334</v>
      </c>
      <c r="M10" s="34">
        <f>L10/0.0016*30</f>
        <v>27212.499999999996</v>
      </c>
      <c r="N10" s="34">
        <f t="shared" si="1"/>
        <v>5.8157500000000004</v>
      </c>
      <c r="O10" s="35"/>
      <c r="P10" s="51"/>
      <c r="Q10" s="34">
        <v>2.0000000000000001E-4</v>
      </c>
      <c r="R10" s="34" t="s">
        <v>38</v>
      </c>
      <c r="S10" s="34">
        <v>13.2273</v>
      </c>
      <c r="T10" s="34">
        <v>4</v>
      </c>
      <c r="U10" s="34">
        <v>2.3E-2</v>
      </c>
      <c r="V10" s="35"/>
      <c r="W10" s="35"/>
      <c r="X10" s="35"/>
      <c r="AB10" s="52"/>
      <c r="AC10" s="53"/>
      <c r="AD10" s="53"/>
      <c r="AE10" s="53"/>
    </row>
    <row r="11" spans="1:34" s="29" customFormat="1" ht="17.399999999999999" x14ac:dyDescent="0.3">
      <c r="C11" s="42" t="s">
        <v>6</v>
      </c>
      <c r="D11" s="31"/>
      <c r="I11" s="44">
        <v>1.2290000000000001</v>
      </c>
      <c r="J11" s="44">
        <v>1.294</v>
      </c>
      <c r="K11" s="44">
        <v>1.28</v>
      </c>
      <c r="L11" s="44">
        <f t="shared" si="0"/>
        <v>1.2676666666666667</v>
      </c>
      <c r="M11" s="34"/>
      <c r="N11" s="34"/>
      <c r="O11" s="35">
        <f t="shared" si="2"/>
        <v>11802.413793103449</v>
      </c>
      <c r="P11" s="51">
        <f t="shared" si="3"/>
        <v>3.2896551724137937</v>
      </c>
      <c r="V11" s="35"/>
      <c r="W11" s="35"/>
      <c r="X11" s="35"/>
      <c r="AB11" s="54">
        <v>2.5</v>
      </c>
      <c r="AC11" s="55"/>
      <c r="AD11" s="55">
        <v>3.6999999999999998E-2</v>
      </c>
      <c r="AE11" s="55"/>
      <c r="AF11" s="38">
        <f>AD11-0.021</f>
        <v>1.5999999999999997E-2</v>
      </c>
    </row>
    <row r="12" spans="1:34" s="29" customFormat="1" ht="17.399999999999999" x14ac:dyDescent="0.3">
      <c r="A12" s="40" t="s">
        <v>14</v>
      </c>
      <c r="B12" s="40"/>
      <c r="C12" s="42" t="s">
        <v>5</v>
      </c>
      <c r="D12" s="31"/>
      <c r="I12" s="44">
        <v>1.8280000000000001</v>
      </c>
      <c r="J12" s="44">
        <v>1.8049999999999999</v>
      </c>
      <c r="K12" s="44">
        <v>1.833</v>
      </c>
      <c r="L12" s="44">
        <f t="shared" si="0"/>
        <v>1.8220000000000001</v>
      </c>
      <c r="M12" s="34">
        <f>L12/0.0016*30</f>
        <v>34162.5</v>
      </c>
      <c r="N12" s="34">
        <f t="shared" si="1"/>
        <v>12.765750000000004</v>
      </c>
      <c r="O12" s="35"/>
      <c r="P12" s="49"/>
      <c r="Q12" s="34">
        <v>1E-4</v>
      </c>
      <c r="R12" s="34" t="s">
        <v>38</v>
      </c>
      <c r="S12" s="34">
        <v>17.2638</v>
      </c>
      <c r="T12" s="34">
        <v>4</v>
      </c>
      <c r="U12" s="34">
        <v>0.02</v>
      </c>
      <c r="V12" s="35"/>
      <c r="W12" s="35"/>
      <c r="X12" s="35"/>
      <c r="AB12" s="54">
        <v>5</v>
      </c>
      <c r="AC12" s="55"/>
      <c r="AD12" s="55">
        <v>4.2000000000000003E-2</v>
      </c>
      <c r="AE12" s="55"/>
      <c r="AF12" s="38">
        <f t="shared" ref="AF12:AF17" si="4">AD12-0.021</f>
        <v>2.1000000000000001E-2</v>
      </c>
    </row>
    <row r="13" spans="1:34" s="29" customFormat="1" ht="17.399999999999999" x14ac:dyDescent="0.3">
      <c r="C13" s="42" t="s">
        <v>6</v>
      </c>
      <c r="D13" s="31"/>
      <c r="I13" s="44">
        <v>1.7310000000000001</v>
      </c>
      <c r="J13" s="44">
        <v>1.2090000000000001</v>
      </c>
      <c r="K13" s="44">
        <v>1.306</v>
      </c>
      <c r="L13" s="44">
        <f t="shared" si="0"/>
        <v>1.4153333333333336</v>
      </c>
      <c r="M13" s="34"/>
      <c r="N13" s="34"/>
      <c r="O13" s="35">
        <f t="shared" si="2"/>
        <v>13177.241379310348</v>
      </c>
      <c r="P13" s="49">
        <f t="shared" si="3"/>
        <v>4.6644827586206921</v>
      </c>
      <c r="Q13" s="35"/>
      <c r="R13" s="35"/>
      <c r="S13" s="35"/>
      <c r="T13" s="35"/>
      <c r="U13" s="35"/>
      <c r="V13" s="35"/>
      <c r="W13" s="35"/>
      <c r="X13" s="35"/>
      <c r="AB13" s="54">
        <v>10</v>
      </c>
      <c r="AC13" s="55"/>
      <c r="AD13" s="55">
        <v>5.7000000000000002E-2</v>
      </c>
      <c r="AE13" s="55"/>
      <c r="AF13" s="38">
        <f t="shared" si="4"/>
        <v>3.6000000000000004E-2</v>
      </c>
    </row>
    <row r="14" spans="1:34" s="29" customFormat="1" ht="17.399999999999999" x14ac:dyDescent="0.3">
      <c r="A14" s="40" t="s">
        <v>12</v>
      </c>
      <c r="B14" s="40"/>
      <c r="C14" s="42" t="s">
        <v>5</v>
      </c>
      <c r="D14" s="31"/>
      <c r="I14" s="44">
        <v>1.8129999999999999</v>
      </c>
      <c r="J14" s="44">
        <v>1.819</v>
      </c>
      <c r="K14" s="44">
        <v>1.8089999999999999</v>
      </c>
      <c r="L14" s="44">
        <f t="shared" si="0"/>
        <v>1.8136666666666665</v>
      </c>
      <c r="M14" s="34">
        <f>L14/0.0016*30</f>
        <v>34006.249999999993</v>
      </c>
      <c r="N14" s="34">
        <f t="shared" si="1"/>
        <v>12.609499999999997</v>
      </c>
      <c r="O14" s="35"/>
      <c r="P14" s="51"/>
      <c r="Q14" s="34">
        <v>1E-4</v>
      </c>
      <c r="R14" s="34" t="s">
        <v>38</v>
      </c>
      <c r="S14" s="34">
        <v>151.35560000000001</v>
      </c>
      <c r="T14" s="34">
        <v>4</v>
      </c>
      <c r="U14" s="34">
        <v>4.0000000000000001E-3</v>
      </c>
      <c r="V14" s="35"/>
      <c r="W14" s="35"/>
      <c r="X14" s="35"/>
      <c r="AB14" s="54">
        <v>20</v>
      </c>
      <c r="AC14" s="54"/>
      <c r="AD14" s="55">
        <v>5.8000000000000003E-2</v>
      </c>
      <c r="AE14" s="55"/>
      <c r="AF14" s="38">
        <f t="shared" si="4"/>
        <v>3.7000000000000005E-2</v>
      </c>
    </row>
    <row r="15" spans="1:34" s="29" customFormat="1" ht="17.399999999999999" x14ac:dyDescent="0.3">
      <c r="C15" s="42" t="s">
        <v>6</v>
      </c>
      <c r="D15" s="31"/>
      <c r="I15" s="44">
        <v>1.1839999999999999</v>
      </c>
      <c r="J15" s="44">
        <v>1.161</v>
      </c>
      <c r="K15" s="44">
        <v>1.1859999999999999</v>
      </c>
      <c r="L15" s="44">
        <f t="shared" si="0"/>
        <v>1.1769999999999998</v>
      </c>
      <c r="M15" s="34"/>
      <c r="N15" s="34"/>
      <c r="O15" s="35">
        <f t="shared" si="2"/>
        <v>10958.275862068964</v>
      </c>
      <c r="P15" s="51">
        <f t="shared" si="3"/>
        <v>2.4455172413793078</v>
      </c>
      <c r="V15" s="35"/>
      <c r="W15" s="35"/>
      <c r="X15" s="35"/>
      <c r="AB15" s="54">
        <v>40</v>
      </c>
      <c r="AC15" s="54"/>
      <c r="AD15" s="55">
        <v>6.0999999999999999E-2</v>
      </c>
      <c r="AE15" s="55"/>
      <c r="AF15" s="38">
        <f t="shared" si="4"/>
        <v>3.9999999999999994E-2</v>
      </c>
    </row>
    <row r="16" spans="1:34" s="29" customFormat="1" ht="17.399999999999999" x14ac:dyDescent="0.3">
      <c r="A16" s="40" t="s">
        <v>15</v>
      </c>
      <c r="B16" s="40"/>
      <c r="C16" s="42" t="s">
        <v>5</v>
      </c>
      <c r="D16" s="31"/>
      <c r="I16" s="44">
        <v>1.706</v>
      </c>
      <c r="J16" s="44">
        <v>1.722</v>
      </c>
      <c r="K16" s="44">
        <v>1.8089999999999999</v>
      </c>
      <c r="L16" s="44">
        <f t="shared" si="0"/>
        <v>1.7456666666666667</v>
      </c>
      <c r="M16" s="34">
        <f>L16/0.0016*30</f>
        <v>32731.250000000004</v>
      </c>
      <c r="N16" s="34">
        <f t="shared" si="1"/>
        <v>11.334500000000007</v>
      </c>
      <c r="O16" s="35"/>
      <c r="P16" s="51"/>
      <c r="Q16" s="34">
        <v>1E-4</v>
      </c>
      <c r="R16" s="34" t="s">
        <v>38</v>
      </c>
      <c r="S16" s="56" t="s">
        <v>36</v>
      </c>
      <c r="T16" s="34">
        <v>4</v>
      </c>
      <c r="U16" s="34">
        <v>0.01</v>
      </c>
      <c r="V16" s="35"/>
      <c r="W16" s="35"/>
      <c r="X16" s="35"/>
      <c r="AB16" s="54">
        <v>80</v>
      </c>
      <c r="AC16" s="54"/>
      <c r="AD16" s="55">
        <v>8.7999999999999995E-2</v>
      </c>
      <c r="AE16" s="55"/>
      <c r="AF16" s="38">
        <f t="shared" si="4"/>
        <v>6.699999999999999E-2</v>
      </c>
    </row>
    <row r="17" spans="1:32" s="29" customFormat="1" ht="17.399999999999999" x14ac:dyDescent="0.3">
      <c r="C17" s="42" t="s">
        <v>6</v>
      </c>
      <c r="D17" s="31"/>
      <c r="I17" s="44">
        <v>1.145</v>
      </c>
      <c r="J17" s="44">
        <v>1.1579999999999999</v>
      </c>
      <c r="K17" s="44">
        <v>1.117</v>
      </c>
      <c r="L17" s="44">
        <f t="shared" si="0"/>
        <v>1.1399999999999999</v>
      </c>
      <c r="M17" s="34"/>
      <c r="N17" s="34"/>
      <c r="O17" s="35">
        <f t="shared" si="2"/>
        <v>10613.793103448275</v>
      </c>
      <c r="P17" s="49">
        <f t="shared" si="3"/>
        <v>2.1010344827586196</v>
      </c>
      <c r="Q17" s="35"/>
      <c r="R17" s="35"/>
      <c r="S17" s="35"/>
      <c r="T17" s="35"/>
      <c r="U17" s="35"/>
      <c r="V17" s="35"/>
      <c r="W17" s="35"/>
      <c r="X17" s="35"/>
      <c r="AB17" s="54">
        <v>160</v>
      </c>
      <c r="AC17" s="54"/>
      <c r="AD17" s="55">
        <v>0.26900000000000002</v>
      </c>
      <c r="AE17" s="55"/>
      <c r="AF17" s="38">
        <f t="shared" si="4"/>
        <v>0.24800000000000003</v>
      </c>
    </row>
    <row r="18" spans="1:32" s="29" customFormat="1" ht="17.399999999999999" x14ac:dyDescent="0.3">
      <c r="A18" s="40" t="s">
        <v>16</v>
      </c>
      <c r="B18" s="40"/>
      <c r="C18" s="42" t="s">
        <v>5</v>
      </c>
      <c r="D18" s="31"/>
      <c r="I18" s="44">
        <v>1.4419999999999999</v>
      </c>
      <c r="J18" s="44">
        <v>1.5409999999999999</v>
      </c>
      <c r="K18" s="44">
        <v>1.476</v>
      </c>
      <c r="L18" s="44">
        <f t="shared" si="0"/>
        <v>1.4863333333333333</v>
      </c>
      <c r="M18" s="34">
        <f>L18/0.0016*30</f>
        <v>27868.749999999996</v>
      </c>
      <c r="N18" s="34">
        <f t="shared" si="1"/>
        <v>6.4720000000000004</v>
      </c>
      <c r="O18" s="35"/>
      <c r="P18" s="51"/>
      <c r="Q18" s="34">
        <v>2.9999999999999997E-4</v>
      </c>
      <c r="R18" s="34" t="s">
        <v>38</v>
      </c>
      <c r="S18" s="56">
        <v>11.890700000000001</v>
      </c>
      <c r="T18" s="34">
        <v>4</v>
      </c>
      <c r="U18" s="34">
        <v>2.9000000000000001E-2</v>
      </c>
      <c r="V18" s="35"/>
      <c r="W18" s="35"/>
      <c r="X18" s="35"/>
      <c r="AB18" s="55" t="s">
        <v>21</v>
      </c>
      <c r="AC18" s="55"/>
      <c r="AD18" s="55">
        <v>2.1000000000000001E-2</v>
      </c>
      <c r="AE18" s="55"/>
      <c r="AF18" s="38"/>
    </row>
    <row r="19" spans="1:32" s="29" customFormat="1" ht="17.399999999999999" x14ac:dyDescent="0.3">
      <c r="A19" s="57"/>
      <c r="B19" s="58"/>
      <c r="C19" s="42" t="s">
        <v>6</v>
      </c>
      <c r="D19" s="31"/>
      <c r="I19" s="44">
        <v>1.1339999999999999</v>
      </c>
      <c r="J19" s="44">
        <v>1.2390000000000001</v>
      </c>
      <c r="K19" s="44">
        <v>1.351</v>
      </c>
      <c r="L19" s="44">
        <f t="shared" si="0"/>
        <v>1.2413333333333334</v>
      </c>
      <c r="M19" s="34"/>
      <c r="N19" s="34"/>
      <c r="O19" s="35">
        <f t="shared" si="2"/>
        <v>11557.241379310346</v>
      </c>
      <c r="P19" s="51">
        <f t="shared" si="3"/>
        <v>3.0444827586206902</v>
      </c>
      <c r="V19" s="35"/>
      <c r="W19" s="35"/>
      <c r="X19" s="35"/>
    </row>
    <row r="20" spans="1:32" s="29" customFormat="1" ht="17.399999999999999" x14ac:dyDescent="0.3">
      <c r="A20" s="40" t="s">
        <v>17</v>
      </c>
      <c r="B20" s="40"/>
      <c r="C20" s="42" t="s">
        <v>5</v>
      </c>
      <c r="D20" s="31"/>
      <c r="I20" s="44">
        <v>1.482</v>
      </c>
      <c r="J20" s="44">
        <v>1.569</v>
      </c>
      <c r="K20" s="44">
        <v>1.5840000000000001</v>
      </c>
      <c r="L20" s="44">
        <f t="shared" si="0"/>
        <v>1.5449999999999999</v>
      </c>
      <c r="M20" s="34">
        <f>L20/0.0016*30</f>
        <v>28968.749999999996</v>
      </c>
      <c r="N20" s="34">
        <f>(M20-H$6)/1000</f>
        <v>7.5720000000000001</v>
      </c>
      <c r="O20" s="35"/>
      <c r="P20" s="51"/>
      <c r="Q20" s="34">
        <v>6.4999999999999997E-3</v>
      </c>
      <c r="R20" s="34" t="s">
        <v>37</v>
      </c>
      <c r="S20" s="34">
        <v>5.2001999999999997</v>
      </c>
      <c r="T20" s="34">
        <v>4</v>
      </c>
      <c r="U20" s="34">
        <v>6.3E-2</v>
      </c>
      <c r="V20" s="35"/>
      <c r="W20" s="35"/>
      <c r="X20" s="35"/>
    </row>
    <row r="21" spans="1:32" s="29" customFormat="1" ht="18" thickBot="1" x14ac:dyDescent="0.35">
      <c r="C21" s="42" t="s">
        <v>6</v>
      </c>
      <c r="D21" s="31"/>
      <c r="I21" s="44">
        <v>1.204</v>
      </c>
      <c r="J21" s="44">
        <v>1.1599999999999999</v>
      </c>
      <c r="K21" s="44">
        <v>1.1970000000000001</v>
      </c>
      <c r="L21" s="44">
        <f t="shared" si="0"/>
        <v>1.1870000000000001</v>
      </c>
      <c r="M21" s="35"/>
      <c r="N21" s="35"/>
      <c r="O21" s="35">
        <f t="shared" si="2"/>
        <v>11051.37931034483</v>
      </c>
      <c r="P21" s="59">
        <f t="shared" si="3"/>
        <v>2.5386206896551737</v>
      </c>
      <c r="Q21" s="35"/>
      <c r="R21" s="35"/>
      <c r="S21" s="35"/>
      <c r="T21" s="35"/>
      <c r="U21" s="35"/>
      <c r="V21" s="35"/>
      <c r="W21" s="35"/>
      <c r="X21" s="35"/>
    </row>
    <row r="22" spans="1:32" s="29" customFormat="1" x14ac:dyDescent="0.3">
      <c r="D22" s="31"/>
    </row>
    <row r="23" spans="1:32" s="29" customFormat="1" x14ac:dyDescent="0.3">
      <c r="D23" s="31"/>
    </row>
    <row r="24" spans="1:32" s="29" customFormat="1" ht="17.399999999999999" x14ac:dyDescent="0.3">
      <c r="B24" s="30" t="s">
        <v>7</v>
      </c>
      <c r="C24" s="30"/>
      <c r="D24" s="31"/>
    </row>
    <row r="25" spans="1:32" s="29" customFormat="1" ht="17.399999999999999" x14ac:dyDescent="0.3">
      <c r="A25" s="30" t="s">
        <v>4</v>
      </c>
      <c r="B25" s="30"/>
      <c r="C25" s="30"/>
      <c r="D25" s="60" t="s">
        <v>1</v>
      </c>
      <c r="E25" s="30"/>
      <c r="F25" s="30"/>
      <c r="G25" s="61" t="s">
        <v>2</v>
      </c>
      <c r="H25" s="62" t="s">
        <v>29</v>
      </c>
      <c r="I25" s="61" t="s">
        <v>3</v>
      </c>
      <c r="J25" s="61" t="s">
        <v>50</v>
      </c>
      <c r="K25" s="30"/>
      <c r="L25" s="63" t="s">
        <v>2</v>
      </c>
      <c r="M25" s="34" t="s">
        <v>25</v>
      </c>
      <c r="N25" s="34" t="s">
        <v>40</v>
      </c>
      <c r="O25" s="34" t="s">
        <v>27</v>
      </c>
      <c r="P25" s="34" t="s">
        <v>41</v>
      </c>
      <c r="Q25" s="34" t="s">
        <v>28</v>
      </c>
      <c r="R25" s="34" t="s">
        <v>34</v>
      </c>
      <c r="S25" s="34" t="s">
        <v>31</v>
      </c>
      <c r="T25" s="34" t="s">
        <v>32</v>
      </c>
      <c r="U25" s="34" t="s">
        <v>33</v>
      </c>
      <c r="V25" s="35"/>
      <c r="W25" s="35"/>
      <c r="X25" s="35"/>
    </row>
    <row r="26" spans="1:32" s="29" customFormat="1" ht="18.600000000000001" thickBot="1" x14ac:dyDescent="0.4">
      <c r="A26" s="40" t="s">
        <v>10</v>
      </c>
      <c r="B26" s="41"/>
      <c r="C26" s="42" t="s">
        <v>5</v>
      </c>
      <c r="D26" s="43">
        <v>1.351</v>
      </c>
      <c r="E26" s="44">
        <v>1.349</v>
      </c>
      <c r="F26" s="44">
        <v>1.3</v>
      </c>
      <c r="G26" s="44">
        <v>1.333</v>
      </c>
      <c r="H26" s="44">
        <f>G26/0.0016</f>
        <v>833.12499999999989</v>
      </c>
      <c r="I26" s="44">
        <v>1.6419999999999999</v>
      </c>
      <c r="J26" s="44">
        <v>1.554</v>
      </c>
      <c r="K26" s="44">
        <v>1.5489999999999999</v>
      </c>
      <c r="L26" s="44">
        <f>AVERAGE(I26:K26)</f>
        <v>1.5816666666666663</v>
      </c>
      <c r="M26" s="64">
        <f>L26/0.0016*30</f>
        <v>29656.249999999993</v>
      </c>
      <c r="N26" s="64">
        <f>(M26-H$26)/1000</f>
        <v>28.823124999999994</v>
      </c>
      <c r="O26" s="35"/>
      <c r="P26" s="35"/>
      <c r="Q26" s="34">
        <v>1E-4</v>
      </c>
      <c r="R26" s="34" t="s">
        <v>38</v>
      </c>
      <c r="S26" s="34">
        <v>14.4156</v>
      </c>
      <c r="T26" s="34">
        <v>4</v>
      </c>
      <c r="U26" s="65">
        <v>3.1E-2</v>
      </c>
      <c r="V26" s="66"/>
      <c r="W26" s="35"/>
      <c r="X26" s="35"/>
      <c r="AB26" s="50" t="s">
        <v>22</v>
      </c>
      <c r="AC26" s="67"/>
      <c r="AD26" s="67"/>
      <c r="AE26" s="67"/>
      <c r="AF26" s="67"/>
    </row>
    <row r="27" spans="1:32" s="29" customFormat="1" ht="18" thickBot="1" x14ac:dyDescent="0.35">
      <c r="A27" s="68"/>
      <c r="B27" s="68"/>
      <c r="C27" s="42" t="s">
        <v>6</v>
      </c>
      <c r="D27" s="43">
        <v>1.169</v>
      </c>
      <c r="E27" s="44">
        <v>1.1379999999999999</v>
      </c>
      <c r="F27" s="44">
        <v>1.153</v>
      </c>
      <c r="G27" s="44">
        <f>AVERAGE(D27:F27)</f>
        <v>1.1533333333333333</v>
      </c>
      <c r="H27" s="44">
        <f>G27/0.0029</f>
        <v>397.70114942528738</v>
      </c>
      <c r="I27" s="44">
        <v>1.504</v>
      </c>
      <c r="J27" s="44">
        <v>1.3859999999999999</v>
      </c>
      <c r="K27" s="44">
        <v>1.468</v>
      </c>
      <c r="L27" s="44">
        <f t="shared" ref="L27:L41" si="5">AVERAGE(I27:K27)</f>
        <v>1.4526666666666666</v>
      </c>
      <c r="M27" s="69"/>
      <c r="N27" s="69"/>
      <c r="O27" s="35">
        <f>L27/0.0029*27</f>
        <v>13524.827586206897</v>
      </c>
      <c r="P27" s="70">
        <f>(O27-H$27)/1000</f>
        <v>13.127126436781609</v>
      </c>
      <c r="V27" s="35"/>
      <c r="W27" s="35"/>
      <c r="X27" s="35"/>
    </row>
    <row r="28" spans="1:32" s="29" customFormat="1" ht="18" thickBot="1" x14ac:dyDescent="0.35">
      <c r="A28" s="40" t="s">
        <v>13</v>
      </c>
      <c r="B28" s="40"/>
      <c r="C28" s="42" t="s">
        <v>5</v>
      </c>
      <c r="D28" s="43"/>
      <c r="E28" s="44"/>
      <c r="F28" s="44"/>
      <c r="G28" s="44"/>
      <c r="H28" s="44"/>
      <c r="I28" s="44">
        <v>1.6819999999999999</v>
      </c>
      <c r="J28" s="44">
        <v>1.6870000000000001</v>
      </c>
      <c r="K28" s="44">
        <v>1.766</v>
      </c>
      <c r="L28" s="44">
        <f t="shared" si="5"/>
        <v>1.7116666666666667</v>
      </c>
      <c r="M28" s="69">
        <f>L28/0.0016*30</f>
        <v>32093.749999999996</v>
      </c>
      <c r="N28" s="69">
        <f t="shared" ref="N28:N36" si="6">(M28-H$26)/1000</f>
        <v>31.260624999999997</v>
      </c>
      <c r="O28" s="35"/>
      <c r="P28" s="48"/>
      <c r="Q28" s="34">
        <v>1E-4</v>
      </c>
      <c r="R28" s="34" t="s">
        <v>38</v>
      </c>
      <c r="S28" s="34">
        <v>15.2392</v>
      </c>
      <c r="T28" s="34">
        <v>4</v>
      </c>
      <c r="U28" s="34">
        <v>3.5000000000000003E-2</v>
      </c>
      <c r="V28" s="35"/>
      <c r="W28" s="35"/>
      <c r="X28" s="35"/>
      <c r="AB28" s="50" t="s">
        <v>19</v>
      </c>
      <c r="AC28" s="71"/>
      <c r="AD28" s="71" t="s">
        <v>20</v>
      </c>
      <c r="AE28" s="71"/>
      <c r="AF28" s="34" t="s">
        <v>24</v>
      </c>
    </row>
    <row r="29" spans="1:32" s="29" customFormat="1" ht="18" thickBot="1" x14ac:dyDescent="0.35">
      <c r="C29" s="42" t="s">
        <v>6</v>
      </c>
      <c r="D29" s="43"/>
      <c r="E29" s="44"/>
      <c r="F29" s="44"/>
      <c r="G29" s="44"/>
      <c r="H29" s="44"/>
      <c r="I29" s="44">
        <v>1.59</v>
      </c>
      <c r="J29" s="44">
        <v>1.518</v>
      </c>
      <c r="K29" s="44">
        <v>1.343</v>
      </c>
      <c r="L29" s="44">
        <f t="shared" si="5"/>
        <v>1.4836666666666669</v>
      </c>
      <c r="M29" s="69"/>
      <c r="N29" s="69"/>
      <c r="O29" s="35">
        <f t="shared" ref="O29:O41" si="7">L29/0.0029*27</f>
        <v>13813.448275862072</v>
      </c>
      <c r="P29" s="70">
        <f t="shared" ref="P29:P41" si="8">(O29-H$27)/1000</f>
        <v>13.415747126436784</v>
      </c>
      <c r="Q29" s="35"/>
      <c r="R29" s="35"/>
      <c r="S29" s="35"/>
      <c r="T29" s="35"/>
      <c r="U29" s="35"/>
      <c r="V29" s="35"/>
      <c r="W29" s="35"/>
      <c r="X29" s="35"/>
      <c r="AB29" s="54">
        <v>1.25</v>
      </c>
      <c r="AC29" s="55"/>
      <c r="AD29" s="55">
        <v>0.29599999999999999</v>
      </c>
      <c r="AE29" s="55"/>
      <c r="AF29" s="38">
        <f>AD29-0.159</f>
        <v>0.13699999999999998</v>
      </c>
    </row>
    <row r="30" spans="1:32" s="29" customFormat="1" ht="18.600000000000001" thickBot="1" x14ac:dyDescent="0.4">
      <c r="A30" s="40" t="s">
        <v>11</v>
      </c>
      <c r="B30" s="40"/>
      <c r="C30" s="42" t="s">
        <v>5</v>
      </c>
      <c r="D30" s="43"/>
      <c r="E30" s="44"/>
      <c r="F30" s="44"/>
      <c r="G30" s="44"/>
      <c r="H30" s="44"/>
      <c r="I30" s="44">
        <v>1.6950000000000001</v>
      </c>
      <c r="J30" s="44">
        <v>1.706</v>
      </c>
      <c r="K30" s="44">
        <v>1.64</v>
      </c>
      <c r="L30" s="44">
        <f t="shared" si="5"/>
        <v>1.6803333333333332</v>
      </c>
      <c r="M30" s="69">
        <f>L30/0.0016*30</f>
        <v>31506.249999999996</v>
      </c>
      <c r="N30" s="69">
        <f t="shared" si="6"/>
        <v>30.673124999999995</v>
      </c>
      <c r="O30" s="35"/>
      <c r="P30" s="48"/>
      <c r="Q30" s="34">
        <v>2.0000000000000001E-4</v>
      </c>
      <c r="R30" s="34" t="s">
        <v>38</v>
      </c>
      <c r="S30" s="34">
        <v>13.163500000000001</v>
      </c>
      <c r="T30" s="34">
        <v>4</v>
      </c>
      <c r="U30" s="34">
        <v>2.5999999999999999E-2</v>
      </c>
      <c r="V30" s="35"/>
      <c r="W30" s="35"/>
      <c r="X30" s="35"/>
      <c r="AB30" s="54">
        <v>2.5</v>
      </c>
      <c r="AC30" s="55"/>
      <c r="AD30" s="55">
        <v>0.316</v>
      </c>
      <c r="AE30" s="55"/>
      <c r="AF30" s="38">
        <f>AD30-AD38</f>
        <v>0.316</v>
      </c>
    </row>
    <row r="31" spans="1:32" s="29" customFormat="1" ht="18" thickBot="1" x14ac:dyDescent="0.35">
      <c r="C31" s="42" t="s">
        <v>6</v>
      </c>
      <c r="D31" s="43"/>
      <c r="E31" s="44"/>
      <c r="F31" s="44"/>
      <c r="G31" s="44"/>
      <c r="H31" s="44"/>
      <c r="I31" s="44">
        <v>1.629</v>
      </c>
      <c r="J31" s="44">
        <v>1.6180000000000001</v>
      </c>
      <c r="K31" s="44">
        <v>1.407</v>
      </c>
      <c r="L31" s="44">
        <f t="shared" si="5"/>
        <v>1.5513333333333332</v>
      </c>
      <c r="M31" s="69"/>
      <c r="N31" s="69"/>
      <c r="O31" s="35">
        <f t="shared" si="7"/>
        <v>14443.448275862069</v>
      </c>
      <c r="P31" s="70">
        <f t="shared" si="8"/>
        <v>14.045747126436781</v>
      </c>
      <c r="V31" s="35"/>
      <c r="W31" s="35"/>
      <c r="X31" s="35"/>
      <c r="AB31" s="54">
        <v>5</v>
      </c>
      <c r="AC31" s="55"/>
      <c r="AD31" s="55">
        <v>1.6E-2</v>
      </c>
      <c r="AE31" s="55"/>
      <c r="AF31" s="38">
        <f t="shared" ref="AF31:AF36" si="9">AD31-Y39</f>
        <v>1.6E-2</v>
      </c>
    </row>
    <row r="32" spans="1:32" s="29" customFormat="1" ht="18" thickBot="1" x14ac:dyDescent="0.35">
      <c r="A32" s="40" t="s">
        <v>14</v>
      </c>
      <c r="B32" s="40"/>
      <c r="C32" s="42" t="s">
        <v>5</v>
      </c>
      <c r="D32" s="43"/>
      <c r="E32" s="44"/>
      <c r="F32" s="44"/>
      <c r="G32" s="44"/>
      <c r="H32" s="44"/>
      <c r="I32" s="44">
        <v>1.9019999999999999</v>
      </c>
      <c r="J32" s="44">
        <v>1.9</v>
      </c>
      <c r="K32" s="44">
        <v>1.6910000000000001</v>
      </c>
      <c r="L32" s="44">
        <f t="shared" si="5"/>
        <v>1.8309999999999997</v>
      </c>
      <c r="M32" s="69">
        <f>L32/0.0016*30</f>
        <v>34331.249999999993</v>
      </c>
      <c r="N32" s="69">
        <f t="shared" si="6"/>
        <v>33.498124999999995</v>
      </c>
      <c r="O32" s="35"/>
      <c r="P32" s="48"/>
      <c r="Q32" s="34">
        <v>5.4000000000000003E-3</v>
      </c>
      <c r="R32" s="34" t="s">
        <v>37</v>
      </c>
      <c r="S32" s="34">
        <v>5.4679000000000002</v>
      </c>
      <c r="T32" s="34">
        <v>4</v>
      </c>
      <c r="U32" s="34">
        <v>7.2999999999999995E-2</v>
      </c>
      <c r="V32" s="35"/>
      <c r="W32" s="35"/>
      <c r="X32" s="35"/>
      <c r="AB32" s="54">
        <v>10</v>
      </c>
      <c r="AC32" s="55"/>
      <c r="AD32" s="55">
        <v>0.53100000000000003</v>
      </c>
      <c r="AE32" s="55"/>
      <c r="AF32" s="38">
        <f t="shared" si="9"/>
        <v>0.53100000000000003</v>
      </c>
    </row>
    <row r="33" spans="1:32" s="29" customFormat="1" ht="18" thickBot="1" x14ac:dyDescent="0.35">
      <c r="C33" s="42" t="s">
        <v>6</v>
      </c>
      <c r="D33" s="43"/>
      <c r="E33" s="44"/>
      <c r="F33" s="44"/>
      <c r="G33" s="44"/>
      <c r="H33" s="44"/>
      <c r="I33" s="44">
        <v>1.163</v>
      </c>
      <c r="J33" s="44">
        <v>1.3660000000000001</v>
      </c>
      <c r="K33" s="44">
        <v>1.3560000000000001</v>
      </c>
      <c r="L33" s="44">
        <f t="shared" si="5"/>
        <v>1.2949999999999999</v>
      </c>
      <c r="M33" s="69"/>
      <c r="N33" s="69"/>
      <c r="O33" s="35">
        <f t="shared" si="7"/>
        <v>12056.896551724138</v>
      </c>
      <c r="P33" s="70">
        <f t="shared" si="8"/>
        <v>11.659195402298851</v>
      </c>
      <c r="Q33" s="35"/>
      <c r="R33" s="35"/>
      <c r="S33" s="35"/>
      <c r="T33" s="35"/>
      <c r="U33" s="35"/>
      <c r="V33" s="35"/>
      <c r="W33" s="35"/>
      <c r="X33" s="35"/>
      <c r="AB33" s="54">
        <v>20</v>
      </c>
      <c r="AC33" s="54"/>
      <c r="AD33" s="55">
        <v>0.66100000000000003</v>
      </c>
      <c r="AE33" s="55"/>
      <c r="AF33" s="38">
        <f t="shared" si="9"/>
        <v>0.66100000000000003</v>
      </c>
    </row>
    <row r="34" spans="1:32" s="29" customFormat="1" ht="18" thickBot="1" x14ac:dyDescent="0.35">
      <c r="A34" s="40" t="s">
        <v>12</v>
      </c>
      <c r="B34" s="40"/>
      <c r="C34" s="42" t="s">
        <v>5</v>
      </c>
      <c r="D34" s="43"/>
      <c r="E34" s="44"/>
      <c r="F34" s="44"/>
      <c r="G34" s="44"/>
      <c r="H34" s="44"/>
      <c r="I34" s="44">
        <v>1.9330000000000001</v>
      </c>
      <c r="J34" s="44">
        <v>1.9710000000000001</v>
      </c>
      <c r="K34" s="44">
        <v>1.9379999999999999</v>
      </c>
      <c r="L34" s="44">
        <f t="shared" si="5"/>
        <v>1.9473333333333331</v>
      </c>
      <c r="M34" s="69">
        <f>L34/0.0016*30</f>
        <v>36512.5</v>
      </c>
      <c r="N34" s="69">
        <f t="shared" si="6"/>
        <v>35.679375</v>
      </c>
      <c r="O34" s="35"/>
      <c r="P34" s="48"/>
      <c r="Q34" s="34">
        <v>1E-4</v>
      </c>
      <c r="R34" s="34" t="s">
        <v>38</v>
      </c>
      <c r="S34" s="56">
        <v>29.952200000000001</v>
      </c>
      <c r="T34" s="34">
        <v>4</v>
      </c>
      <c r="U34" s="34">
        <v>0.02</v>
      </c>
      <c r="V34" s="35"/>
      <c r="W34" s="35"/>
      <c r="X34" s="35"/>
      <c r="AB34" s="54">
        <v>40</v>
      </c>
      <c r="AC34" s="54"/>
      <c r="AD34" s="55">
        <v>0.76900000000000002</v>
      </c>
      <c r="AE34" s="55"/>
      <c r="AF34" s="38">
        <f t="shared" si="9"/>
        <v>0.76900000000000002</v>
      </c>
    </row>
    <row r="35" spans="1:32" s="29" customFormat="1" ht="18" thickBot="1" x14ac:dyDescent="0.35">
      <c r="C35" s="42" t="s">
        <v>6</v>
      </c>
      <c r="D35" s="43"/>
      <c r="E35" s="44"/>
      <c r="F35" s="44"/>
      <c r="G35" s="44"/>
      <c r="H35" s="44"/>
      <c r="I35" s="44">
        <v>1.625</v>
      </c>
      <c r="J35" s="44">
        <v>1.78</v>
      </c>
      <c r="K35" s="44">
        <v>1.7989999999999999</v>
      </c>
      <c r="L35" s="44">
        <f t="shared" si="5"/>
        <v>1.7346666666666668</v>
      </c>
      <c r="M35" s="69"/>
      <c r="N35" s="69"/>
      <c r="O35" s="35">
        <f t="shared" si="7"/>
        <v>16150.34482758621</v>
      </c>
      <c r="P35" s="70">
        <f t="shared" si="8"/>
        <v>15.752643678160922</v>
      </c>
      <c r="V35" s="35"/>
      <c r="W35" s="35"/>
      <c r="X35" s="35"/>
      <c r="AB35" s="54">
        <v>80</v>
      </c>
      <c r="AC35" s="54"/>
      <c r="AD35" s="55">
        <v>1.036</v>
      </c>
      <c r="AE35" s="55"/>
      <c r="AF35" s="38">
        <f t="shared" si="9"/>
        <v>1.036</v>
      </c>
    </row>
    <row r="36" spans="1:32" s="29" customFormat="1" ht="18" thickBot="1" x14ac:dyDescent="0.35">
      <c r="A36" s="40" t="s">
        <v>15</v>
      </c>
      <c r="B36" s="40"/>
      <c r="C36" s="42" t="s">
        <v>5</v>
      </c>
      <c r="D36" s="43"/>
      <c r="E36" s="44"/>
      <c r="F36" s="44"/>
      <c r="G36" s="44"/>
      <c r="H36" s="44"/>
      <c r="I36" s="44">
        <v>1.843</v>
      </c>
      <c r="J36" s="44">
        <v>1.853</v>
      </c>
      <c r="K36" s="44">
        <v>1.857</v>
      </c>
      <c r="L36" s="44">
        <f t="shared" si="5"/>
        <v>1.851</v>
      </c>
      <c r="M36" s="69">
        <f>L36/0.0016*30</f>
        <v>34706.25</v>
      </c>
      <c r="N36" s="69">
        <f t="shared" si="6"/>
        <v>33.873125000000002</v>
      </c>
      <c r="O36" s="35"/>
      <c r="P36" s="48"/>
      <c r="Q36" s="34">
        <v>5.0000000000000001E-4</v>
      </c>
      <c r="R36" s="34" t="s">
        <v>38</v>
      </c>
      <c r="S36" s="34">
        <v>10.412699999999999</v>
      </c>
      <c r="T36" s="34">
        <v>4</v>
      </c>
      <c r="U36" s="34">
        <v>5.6000000000000001E-2</v>
      </c>
      <c r="V36" s="35"/>
      <c r="W36" s="35"/>
      <c r="X36" s="35"/>
      <c r="AB36" s="54">
        <v>160</v>
      </c>
      <c r="AC36" s="54"/>
      <c r="AD36" s="55">
        <v>1.19</v>
      </c>
      <c r="AE36" s="55"/>
      <c r="AF36" s="38">
        <f t="shared" si="9"/>
        <v>1.19</v>
      </c>
    </row>
    <row r="37" spans="1:32" s="29" customFormat="1" ht="18" thickBot="1" x14ac:dyDescent="0.35">
      <c r="C37" s="42" t="s">
        <v>6</v>
      </c>
      <c r="D37" s="43"/>
      <c r="E37" s="44"/>
      <c r="F37" s="44"/>
      <c r="G37" s="44"/>
      <c r="H37" s="44"/>
      <c r="I37" s="44">
        <v>1.2509999999999999</v>
      </c>
      <c r="J37" s="44">
        <v>1.294</v>
      </c>
      <c r="K37" s="44">
        <v>1.274</v>
      </c>
      <c r="L37" s="44">
        <f t="shared" si="5"/>
        <v>1.2729999999999999</v>
      </c>
      <c r="M37" s="69"/>
      <c r="N37" s="69"/>
      <c r="O37" s="35">
        <f t="shared" si="7"/>
        <v>11852.068965517241</v>
      </c>
      <c r="P37" s="70">
        <f t="shared" si="8"/>
        <v>11.454367816091953</v>
      </c>
      <c r="Q37" s="35"/>
      <c r="R37" s="35"/>
      <c r="S37" s="35"/>
      <c r="T37" s="35"/>
      <c r="U37" s="35"/>
      <c r="V37" s="35"/>
      <c r="W37" s="35"/>
      <c r="X37" s="35"/>
      <c r="AB37" s="55" t="s">
        <v>21</v>
      </c>
      <c r="AC37" s="55"/>
      <c r="AD37" s="55">
        <v>0.159</v>
      </c>
      <c r="AE37" s="55"/>
    </row>
    <row r="38" spans="1:32" s="29" customFormat="1" ht="18" thickBot="1" x14ac:dyDescent="0.35">
      <c r="A38" s="40" t="s">
        <v>16</v>
      </c>
      <c r="B38" s="40"/>
      <c r="C38" s="42" t="s">
        <v>5</v>
      </c>
      <c r="D38" s="43"/>
      <c r="E38" s="44"/>
      <c r="F38" s="44"/>
      <c r="G38" s="44"/>
      <c r="H38" s="44"/>
      <c r="I38" s="44">
        <v>1.6359999999999999</v>
      </c>
      <c r="J38" s="44">
        <v>1.696</v>
      </c>
      <c r="K38" s="44">
        <v>1.702</v>
      </c>
      <c r="L38" s="44">
        <f t="shared" si="5"/>
        <v>1.6779999999999999</v>
      </c>
      <c r="M38" s="69">
        <f>L38/0.0016*30</f>
        <v>31462.5</v>
      </c>
      <c r="N38" s="69">
        <f t="shared" ref="N38:N40" si="10">(M38-H$26)/1000</f>
        <v>30.629375</v>
      </c>
      <c r="O38" s="35"/>
      <c r="P38" s="48"/>
      <c r="Q38" s="34">
        <v>2.0000000000000001E-4</v>
      </c>
      <c r="R38" s="34" t="s">
        <v>38</v>
      </c>
      <c r="S38" s="34">
        <v>12.8262</v>
      </c>
      <c r="T38" s="34">
        <v>4</v>
      </c>
      <c r="U38" s="34">
        <v>0.02</v>
      </c>
      <c r="V38" s="35"/>
      <c r="W38" s="35"/>
      <c r="X38" s="35"/>
    </row>
    <row r="39" spans="1:32" s="29" customFormat="1" ht="18" thickBot="1" x14ac:dyDescent="0.35">
      <c r="C39" s="42" t="s">
        <v>6</v>
      </c>
      <c r="D39" s="43"/>
      <c r="E39" s="44"/>
      <c r="F39" s="44"/>
      <c r="G39" s="44"/>
      <c r="H39" s="44"/>
      <c r="I39" s="44">
        <v>1.411</v>
      </c>
      <c r="J39" s="44">
        <v>1.458</v>
      </c>
      <c r="K39" s="44">
        <v>1.452</v>
      </c>
      <c r="L39" s="44">
        <f t="shared" si="5"/>
        <v>1.4403333333333332</v>
      </c>
      <c r="M39" s="69"/>
      <c r="N39" s="69"/>
      <c r="O39" s="35">
        <f t="shared" si="7"/>
        <v>13410</v>
      </c>
      <c r="P39" s="70">
        <f t="shared" si="8"/>
        <v>13.012298850574712</v>
      </c>
      <c r="V39" s="35"/>
      <c r="W39" s="35"/>
      <c r="X39" s="35"/>
    </row>
    <row r="40" spans="1:32" s="29" customFormat="1" ht="18" thickBot="1" x14ac:dyDescent="0.35">
      <c r="A40" s="40" t="s">
        <v>17</v>
      </c>
      <c r="B40" s="40"/>
      <c r="C40" s="42" t="s">
        <v>5</v>
      </c>
      <c r="D40" s="43"/>
      <c r="E40" s="44"/>
      <c r="F40" s="44"/>
      <c r="G40" s="44"/>
      <c r="H40" s="44"/>
      <c r="I40" s="44">
        <v>1.7130000000000001</v>
      </c>
      <c r="J40" s="44">
        <v>1.7250000000000001</v>
      </c>
      <c r="K40" s="44">
        <v>1.6259999999999999</v>
      </c>
      <c r="L40" s="44">
        <f t="shared" si="5"/>
        <v>1.6879999999999999</v>
      </c>
      <c r="M40" s="69">
        <f>L40/0.0016*30</f>
        <v>31650</v>
      </c>
      <c r="N40" s="69">
        <f t="shared" si="10"/>
        <v>30.816875</v>
      </c>
      <c r="O40" s="35"/>
      <c r="P40" s="48"/>
      <c r="Q40" s="34">
        <v>1E-4</v>
      </c>
      <c r="R40" s="34" t="s">
        <v>38</v>
      </c>
      <c r="S40" s="56">
        <v>16.619299999999999</v>
      </c>
      <c r="T40" s="34">
        <v>4</v>
      </c>
      <c r="U40" s="34">
        <v>1.7000000000000001E-2</v>
      </c>
      <c r="V40" s="35"/>
      <c r="W40" s="35"/>
      <c r="X40" s="35"/>
    </row>
    <row r="41" spans="1:32" s="29" customFormat="1" ht="17.399999999999999" x14ac:dyDescent="0.3">
      <c r="C41" s="42" t="s">
        <v>6</v>
      </c>
      <c r="D41" s="43"/>
      <c r="E41" s="44"/>
      <c r="F41" s="44"/>
      <c r="G41" s="44"/>
      <c r="H41" s="44"/>
      <c r="I41" s="44">
        <v>1.9379999999999999</v>
      </c>
      <c r="J41" s="44">
        <v>1.85</v>
      </c>
      <c r="K41" s="44">
        <v>1.8009999999999999</v>
      </c>
      <c r="L41" s="44">
        <f t="shared" si="5"/>
        <v>1.8630000000000002</v>
      </c>
      <c r="M41" s="69"/>
      <c r="N41" s="69"/>
      <c r="O41" s="35">
        <f t="shared" si="7"/>
        <v>17345.172413793105</v>
      </c>
      <c r="P41" s="70">
        <f t="shared" si="8"/>
        <v>16.947471264367817</v>
      </c>
      <c r="Q41" s="35"/>
      <c r="R41" s="35"/>
      <c r="S41" s="35"/>
      <c r="T41" s="35"/>
      <c r="U41" s="35"/>
      <c r="V41" s="35"/>
      <c r="W41" s="35"/>
      <c r="X41" s="35"/>
    </row>
    <row r="44" spans="1:32" ht="17.399999999999999" hidden="1" x14ac:dyDescent="0.3">
      <c r="B44" s="2" t="s">
        <v>8</v>
      </c>
      <c r="C44" s="2"/>
    </row>
    <row r="45" spans="1:32" ht="17.399999999999999" hidden="1" x14ac:dyDescent="0.3">
      <c r="A45" s="23" t="s">
        <v>4</v>
      </c>
      <c r="B45" s="23"/>
      <c r="C45" s="23"/>
      <c r="D45" s="23" t="s">
        <v>1</v>
      </c>
      <c r="E45" s="23"/>
      <c r="F45" s="23"/>
      <c r="G45" s="2" t="s">
        <v>2</v>
      </c>
      <c r="H45" s="5" t="s">
        <v>26</v>
      </c>
      <c r="I45" s="23" t="s">
        <v>9</v>
      </c>
      <c r="J45" s="23"/>
      <c r="K45" s="23"/>
      <c r="L45" s="2" t="s">
        <v>2</v>
      </c>
      <c r="M45" s="6" t="s">
        <v>25</v>
      </c>
      <c r="N45" s="6"/>
      <c r="O45" s="6" t="s">
        <v>27</v>
      </c>
      <c r="P45" s="6"/>
      <c r="Q45" s="7" t="s">
        <v>28</v>
      </c>
      <c r="R45" s="7" t="s">
        <v>34</v>
      </c>
      <c r="S45" s="7" t="s">
        <v>31</v>
      </c>
      <c r="T45" s="7" t="s">
        <v>32</v>
      </c>
      <c r="U45" s="7" t="s">
        <v>33</v>
      </c>
      <c r="V45" s="7"/>
      <c r="W45" s="7"/>
      <c r="X45" s="7"/>
    </row>
    <row r="46" spans="1:32" ht="25.95" hidden="1" customHeight="1" x14ac:dyDescent="0.35">
      <c r="A46" s="24" t="s">
        <v>10</v>
      </c>
      <c r="B46" s="24"/>
      <c r="C46" s="8" t="s">
        <v>5</v>
      </c>
      <c r="D46" s="19">
        <v>0.77500000000000002</v>
      </c>
      <c r="E46" s="8">
        <v>0.78500000000000003</v>
      </c>
      <c r="F46" s="8">
        <v>0.70099999999999996</v>
      </c>
      <c r="G46" s="8">
        <v>0.754</v>
      </c>
      <c r="H46" s="8">
        <f>G46/0.0016</f>
        <v>471.25</v>
      </c>
      <c r="I46" s="8">
        <v>1.093</v>
      </c>
      <c r="J46" s="8">
        <v>1.099</v>
      </c>
      <c r="K46" s="8">
        <v>1.101</v>
      </c>
      <c r="L46" s="8">
        <f>AVERAGE(I46:K46)</f>
        <v>1.0976666666666668</v>
      </c>
      <c r="M46" s="9">
        <f>L46/0.0016*300</f>
        <v>205812.50000000003</v>
      </c>
      <c r="N46" s="9"/>
      <c r="O46" s="9"/>
      <c r="P46" s="9"/>
      <c r="Q46" s="9">
        <v>1.1999999999999999E-3</v>
      </c>
      <c r="R46" s="9" t="s">
        <v>37</v>
      </c>
      <c r="S46" s="9">
        <v>8.173</v>
      </c>
      <c r="T46" s="9">
        <v>4</v>
      </c>
      <c r="U46" s="9">
        <v>5.0000000000000001E-3</v>
      </c>
      <c r="V46" s="9"/>
      <c r="W46" s="9"/>
      <c r="X46" s="4"/>
    </row>
    <row r="47" spans="1:32" ht="17.399999999999999" hidden="1" x14ac:dyDescent="0.3">
      <c r="A47" s="24"/>
      <c r="B47" s="24"/>
      <c r="C47" s="8" t="s">
        <v>6</v>
      </c>
      <c r="D47" s="19">
        <v>0.96499999999999997</v>
      </c>
      <c r="E47" s="8">
        <v>0.94299999999999995</v>
      </c>
      <c r="F47" s="8">
        <v>0.89600000000000002</v>
      </c>
      <c r="G47" s="8">
        <v>0.93500000000000005</v>
      </c>
      <c r="H47" s="8">
        <f>G47/0.0029</f>
        <v>322.41379310344831</v>
      </c>
      <c r="I47" s="8">
        <v>1.2609999999999999</v>
      </c>
      <c r="J47" s="8">
        <v>1.232</v>
      </c>
      <c r="K47" s="8">
        <v>1.198</v>
      </c>
      <c r="L47" s="8">
        <f t="shared" ref="L47:L61" si="11">AVERAGE(I47:K47)</f>
        <v>1.2303333333333333</v>
      </c>
      <c r="M47" s="9"/>
      <c r="N47" s="9"/>
      <c r="O47" s="9">
        <f>L47/0.0029*27</f>
        <v>11454.827586206897</v>
      </c>
      <c r="P47" s="9"/>
      <c r="Q47" s="9">
        <v>1E-4</v>
      </c>
      <c r="R47" s="9" t="s">
        <v>38</v>
      </c>
      <c r="S47" s="9">
        <v>16.6495</v>
      </c>
      <c r="T47" s="9">
        <v>4</v>
      </c>
      <c r="U47" s="9">
        <v>1.9E-2</v>
      </c>
      <c r="V47" s="9"/>
      <c r="W47" s="9"/>
      <c r="X47" s="4"/>
    </row>
    <row r="48" spans="1:32" ht="17.399999999999999" hidden="1" x14ac:dyDescent="0.3">
      <c r="A48" s="25" t="s">
        <v>13</v>
      </c>
      <c r="B48" s="25"/>
      <c r="C48" s="1" t="s">
        <v>5</v>
      </c>
      <c r="D48" s="18"/>
      <c r="E48" s="1"/>
      <c r="F48" s="1"/>
      <c r="G48" s="1"/>
      <c r="H48" s="1"/>
      <c r="I48" s="1">
        <v>1.3089999999999999</v>
      </c>
      <c r="J48" s="1">
        <v>1.3169999999999999</v>
      </c>
      <c r="K48" s="1">
        <v>1.325</v>
      </c>
      <c r="L48" s="3">
        <f t="shared" si="11"/>
        <v>1.3169999999999999</v>
      </c>
      <c r="M48" s="4">
        <f t="shared" ref="M48:M60" si="12">L48/0.0016*300</f>
        <v>246937.49999999997</v>
      </c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</row>
    <row r="49" spans="1:24" ht="17.399999999999999" hidden="1" x14ac:dyDescent="0.3">
      <c r="A49" s="1"/>
      <c r="B49" s="1"/>
      <c r="C49" s="1" t="s">
        <v>6</v>
      </c>
      <c r="D49" s="18"/>
      <c r="E49" s="1"/>
      <c r="F49" s="1"/>
      <c r="G49" s="1"/>
      <c r="H49" s="1"/>
      <c r="I49" s="1">
        <v>1.0960000000000001</v>
      </c>
      <c r="J49" s="1">
        <v>1.163</v>
      </c>
      <c r="K49" s="1">
        <v>1.196</v>
      </c>
      <c r="L49" s="3">
        <f t="shared" si="11"/>
        <v>1.1516666666666666</v>
      </c>
      <c r="M49" s="4"/>
      <c r="N49" s="4"/>
      <c r="O49" s="4">
        <f t="shared" ref="O49:O61" si="13">L49/0.0029*27</f>
        <v>10722.413793103447</v>
      </c>
      <c r="P49" s="4"/>
      <c r="Q49" s="4"/>
      <c r="R49" s="4"/>
      <c r="S49" s="4"/>
      <c r="T49" s="4"/>
      <c r="U49" s="4"/>
      <c r="V49" s="4"/>
      <c r="W49" s="4"/>
      <c r="X49" s="4"/>
    </row>
    <row r="50" spans="1:24" ht="18" hidden="1" x14ac:dyDescent="0.35">
      <c r="A50" s="24" t="s">
        <v>11</v>
      </c>
      <c r="B50" s="24"/>
      <c r="C50" s="8" t="s">
        <v>5</v>
      </c>
      <c r="D50" s="19"/>
      <c r="E50" s="8"/>
      <c r="F50" s="8"/>
      <c r="G50" s="8"/>
      <c r="H50" s="8"/>
      <c r="I50" s="8">
        <v>1.3280000000000001</v>
      </c>
      <c r="J50" s="8">
        <v>1.339</v>
      </c>
      <c r="K50" s="8">
        <v>1.306</v>
      </c>
      <c r="L50" s="8">
        <f t="shared" si="11"/>
        <v>1.3243333333333334</v>
      </c>
      <c r="M50" s="9">
        <f t="shared" si="12"/>
        <v>248312.49999999997</v>
      </c>
      <c r="N50" s="9"/>
      <c r="O50" s="9"/>
      <c r="P50" s="9"/>
      <c r="Q50" s="9">
        <v>1E-4</v>
      </c>
      <c r="R50" s="9" t="s">
        <v>38</v>
      </c>
      <c r="S50" s="10">
        <v>20.228200000000001</v>
      </c>
      <c r="T50" s="9">
        <v>4</v>
      </c>
      <c r="U50" s="9">
        <v>2.8000000000000001E-2</v>
      </c>
      <c r="V50" s="9"/>
      <c r="W50" s="9"/>
      <c r="X50" s="4"/>
    </row>
    <row r="51" spans="1:24" ht="17.399999999999999" hidden="1" x14ac:dyDescent="0.3">
      <c r="A51" s="8"/>
      <c r="B51" s="8"/>
      <c r="C51" s="8" t="s">
        <v>6</v>
      </c>
      <c r="D51" s="19"/>
      <c r="E51" s="8"/>
      <c r="F51" s="8"/>
      <c r="G51" s="8"/>
      <c r="H51" s="8"/>
      <c r="I51" s="8">
        <v>1.2490000000000001</v>
      </c>
      <c r="J51" s="8">
        <v>1.1479999999999999</v>
      </c>
      <c r="K51" s="8">
        <v>1.194</v>
      </c>
      <c r="L51" s="8">
        <f t="shared" si="11"/>
        <v>1.1970000000000001</v>
      </c>
      <c r="M51" s="9"/>
      <c r="N51" s="9"/>
      <c r="O51" s="9">
        <f t="shared" si="13"/>
        <v>11144.482758620692</v>
      </c>
      <c r="P51" s="9"/>
      <c r="Q51" s="9">
        <v>1.7999999999999999E-2</v>
      </c>
      <c r="R51" s="9" t="s">
        <v>37</v>
      </c>
      <c r="S51" s="9">
        <v>0.37159999999999999</v>
      </c>
      <c r="T51" s="9">
        <v>4</v>
      </c>
      <c r="U51" s="9">
        <v>3.5999999999999997E-2</v>
      </c>
      <c r="V51" s="9"/>
      <c r="W51" s="9"/>
      <c r="X51" s="4"/>
    </row>
    <row r="52" spans="1:24" ht="17.399999999999999" hidden="1" x14ac:dyDescent="0.3">
      <c r="A52" s="25" t="s">
        <v>14</v>
      </c>
      <c r="B52" s="25"/>
      <c r="C52" s="1" t="s">
        <v>5</v>
      </c>
      <c r="D52" s="18"/>
      <c r="E52" s="1"/>
      <c r="F52" s="1"/>
      <c r="G52" s="1"/>
      <c r="H52" s="1"/>
      <c r="I52" s="1">
        <v>1.363</v>
      </c>
      <c r="J52" s="1">
        <v>1.369</v>
      </c>
      <c r="K52" s="1">
        <v>1.2869999999999999</v>
      </c>
      <c r="L52" s="3">
        <f t="shared" si="11"/>
        <v>1.3396666666666668</v>
      </c>
      <c r="M52" s="4">
        <f t="shared" si="12"/>
        <v>251187.50000000003</v>
      </c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1:24" ht="17.399999999999999" hidden="1" x14ac:dyDescent="0.3">
      <c r="A53" s="1"/>
      <c r="B53" s="1"/>
      <c r="C53" s="1" t="s">
        <v>6</v>
      </c>
      <c r="D53" s="18"/>
      <c r="E53" s="1"/>
      <c r="F53" s="1"/>
      <c r="G53" s="1"/>
      <c r="H53" s="1"/>
      <c r="I53" s="1">
        <v>0.93</v>
      </c>
      <c r="J53" s="1">
        <v>0.80900000000000005</v>
      </c>
      <c r="K53" s="1">
        <v>0.95099999999999996</v>
      </c>
      <c r="L53" s="3">
        <f t="shared" si="11"/>
        <v>0.89666666666666661</v>
      </c>
      <c r="M53" s="4"/>
      <c r="N53" s="4"/>
      <c r="O53" s="4">
        <f t="shared" si="13"/>
        <v>8348.2758620689656</v>
      </c>
      <c r="P53" s="4"/>
      <c r="Q53" s="4"/>
      <c r="R53" s="4"/>
      <c r="S53" s="4"/>
      <c r="T53" s="4"/>
      <c r="U53" s="4"/>
      <c r="V53" s="4"/>
      <c r="W53" s="4"/>
      <c r="X53" s="4"/>
    </row>
    <row r="54" spans="1:24" ht="17.399999999999999" hidden="1" x14ac:dyDescent="0.3">
      <c r="A54" s="24" t="s">
        <v>12</v>
      </c>
      <c r="B54" s="24"/>
      <c r="C54" s="8" t="s">
        <v>5</v>
      </c>
      <c r="D54" s="19"/>
      <c r="E54" s="8"/>
      <c r="F54" s="8"/>
      <c r="G54" s="8"/>
      <c r="H54" s="8"/>
      <c r="I54" s="8">
        <v>1.4179999999999999</v>
      </c>
      <c r="J54" s="8">
        <v>1.425</v>
      </c>
      <c r="K54" s="8">
        <v>1.4139999999999999</v>
      </c>
      <c r="L54" s="8">
        <f t="shared" si="11"/>
        <v>1.4189999999999998</v>
      </c>
      <c r="M54" s="9">
        <f t="shared" si="12"/>
        <v>266062.49999999994</v>
      </c>
      <c r="N54" s="9"/>
      <c r="O54" s="9"/>
      <c r="P54" s="9"/>
      <c r="Q54" s="9">
        <v>1E-4</v>
      </c>
      <c r="R54" s="9" t="s">
        <v>38</v>
      </c>
      <c r="S54" s="10">
        <v>24.932500000000001</v>
      </c>
      <c r="T54" s="9">
        <v>4</v>
      </c>
      <c r="U54" s="9">
        <v>2.7E-2</v>
      </c>
      <c r="V54" s="9"/>
      <c r="W54" s="9"/>
      <c r="X54" s="4"/>
    </row>
    <row r="55" spans="1:24" ht="17.399999999999999" hidden="1" x14ac:dyDescent="0.3">
      <c r="A55" s="8"/>
      <c r="B55" s="8"/>
      <c r="C55" s="8" t="s">
        <v>6</v>
      </c>
      <c r="D55" s="19"/>
      <c r="E55" s="8"/>
      <c r="F55" s="8"/>
      <c r="G55" s="8"/>
      <c r="H55" s="8"/>
      <c r="I55" s="8">
        <v>0.92200000000000004</v>
      </c>
      <c r="J55" s="8">
        <v>0.874</v>
      </c>
      <c r="K55" s="8">
        <v>0.81699999999999995</v>
      </c>
      <c r="L55" s="8">
        <f t="shared" si="11"/>
        <v>0.871</v>
      </c>
      <c r="M55" s="9"/>
      <c r="N55" s="9"/>
      <c r="O55" s="9">
        <f t="shared" si="13"/>
        <v>8109.310344827587</v>
      </c>
      <c r="P55" s="9"/>
      <c r="Q55" s="9">
        <v>0.15640000000000001</v>
      </c>
      <c r="R55" s="9" t="s">
        <v>39</v>
      </c>
      <c r="S55" s="9">
        <v>1.7423999999999999</v>
      </c>
      <c r="T55" s="9">
        <v>4</v>
      </c>
      <c r="U55" s="9">
        <v>3.6999999999999998E-2</v>
      </c>
      <c r="V55" s="9"/>
      <c r="W55" s="9"/>
      <c r="X55" s="4"/>
    </row>
    <row r="56" spans="1:24" ht="17.399999999999999" hidden="1" x14ac:dyDescent="0.3">
      <c r="A56" s="25" t="s">
        <v>15</v>
      </c>
      <c r="B56" s="25"/>
      <c r="C56" s="1" t="s">
        <v>5</v>
      </c>
      <c r="D56" s="18"/>
      <c r="E56" s="1"/>
      <c r="F56" s="1"/>
      <c r="G56" s="1"/>
      <c r="H56" s="1"/>
      <c r="I56" s="1">
        <v>1.3129999999999999</v>
      </c>
      <c r="J56" s="1">
        <v>1.3009999999999999</v>
      </c>
      <c r="K56" s="1">
        <v>1.286</v>
      </c>
      <c r="L56" s="3">
        <f t="shared" si="11"/>
        <v>1.3</v>
      </c>
      <c r="M56" s="4">
        <f t="shared" si="12"/>
        <v>243750</v>
      </c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</row>
    <row r="57" spans="1:24" ht="17.399999999999999" hidden="1" x14ac:dyDescent="0.3">
      <c r="A57" s="1"/>
      <c r="B57" s="1"/>
      <c r="C57" s="1" t="s">
        <v>6</v>
      </c>
      <c r="D57" s="18"/>
      <c r="E57" s="1"/>
      <c r="F57" s="1"/>
      <c r="G57" s="1"/>
      <c r="H57" s="1"/>
      <c r="I57" s="1">
        <v>0.73099999999999998</v>
      </c>
      <c r="J57" s="1">
        <v>0.75700000000000001</v>
      </c>
      <c r="K57" s="1">
        <v>0.84099999999999997</v>
      </c>
      <c r="L57" s="3">
        <f t="shared" si="11"/>
        <v>0.77633333333333321</v>
      </c>
      <c r="M57" s="4"/>
      <c r="N57" s="4"/>
      <c r="O57" s="4">
        <f t="shared" si="13"/>
        <v>7227.9310344827582</v>
      </c>
      <c r="P57" s="4"/>
      <c r="Q57" s="4"/>
      <c r="R57" s="4"/>
      <c r="S57" s="4"/>
      <c r="T57" s="4"/>
      <c r="U57" s="4"/>
      <c r="V57" s="4"/>
      <c r="W57" s="4"/>
      <c r="X57" s="4"/>
    </row>
    <row r="58" spans="1:24" ht="17.399999999999999" hidden="1" x14ac:dyDescent="0.3">
      <c r="A58" s="24" t="s">
        <v>16</v>
      </c>
      <c r="B58" s="24"/>
      <c r="C58" s="8" t="s">
        <v>5</v>
      </c>
      <c r="D58" s="19"/>
      <c r="E58" s="8"/>
      <c r="F58" s="8"/>
      <c r="G58" s="8"/>
      <c r="H58" s="8"/>
      <c r="I58" s="8">
        <v>1.27</v>
      </c>
      <c r="J58" s="8">
        <v>1.2689999999999999</v>
      </c>
      <c r="K58" s="8">
        <v>1.0489999999999999</v>
      </c>
      <c r="L58" s="8">
        <f t="shared" si="11"/>
        <v>1.196</v>
      </c>
      <c r="M58" s="9">
        <f t="shared" si="12"/>
        <v>224249.99999999997</v>
      </c>
      <c r="N58" s="9"/>
      <c r="O58" s="9"/>
      <c r="P58" s="9"/>
      <c r="Q58" s="9">
        <v>4.7999999999999996E-3</v>
      </c>
      <c r="R58" s="9" t="s">
        <v>37</v>
      </c>
      <c r="S58" s="9">
        <v>7.8E-2</v>
      </c>
      <c r="T58" s="9">
        <v>4</v>
      </c>
      <c r="U58" s="9">
        <v>7.8E-2</v>
      </c>
      <c r="V58" s="9"/>
      <c r="W58" s="9"/>
      <c r="X58" s="4"/>
    </row>
    <row r="59" spans="1:24" ht="17.399999999999999" hidden="1" x14ac:dyDescent="0.3">
      <c r="A59" s="8"/>
      <c r="B59" s="8"/>
      <c r="C59" s="8" t="s">
        <v>6</v>
      </c>
      <c r="D59" s="19"/>
      <c r="E59" s="8"/>
      <c r="F59" s="8"/>
      <c r="G59" s="8"/>
      <c r="H59" s="8"/>
      <c r="I59" s="8">
        <v>0.93300000000000005</v>
      </c>
      <c r="J59" s="8">
        <v>0.39</v>
      </c>
      <c r="K59" s="8">
        <v>0.81</v>
      </c>
      <c r="L59" s="8">
        <f t="shared" si="11"/>
        <v>0.71099999999999997</v>
      </c>
      <c r="M59" s="9"/>
      <c r="N59" s="9"/>
      <c r="O59" s="9">
        <f t="shared" si="13"/>
        <v>6619.6551724137935</v>
      </c>
      <c r="P59" s="9"/>
      <c r="Q59" s="9">
        <v>0.2482</v>
      </c>
      <c r="R59" s="9" t="s">
        <v>39</v>
      </c>
      <c r="S59" s="9">
        <v>1.3504</v>
      </c>
      <c r="T59" s="9">
        <v>4</v>
      </c>
      <c r="U59" s="9">
        <v>0.16600000000000001</v>
      </c>
      <c r="V59" s="9"/>
      <c r="W59" s="9"/>
      <c r="X59" s="4"/>
    </row>
    <row r="60" spans="1:24" ht="17.399999999999999" hidden="1" x14ac:dyDescent="0.3">
      <c r="A60" s="25" t="s">
        <v>17</v>
      </c>
      <c r="B60" s="25"/>
      <c r="C60" s="1" t="s">
        <v>5</v>
      </c>
      <c r="D60" s="18"/>
      <c r="E60" s="1"/>
      <c r="F60" s="1"/>
      <c r="G60" s="1"/>
      <c r="H60" s="1"/>
      <c r="I60" s="1">
        <v>1.407</v>
      </c>
      <c r="J60" s="1">
        <v>1.393</v>
      </c>
      <c r="K60" s="1">
        <v>1.3169999999999999</v>
      </c>
      <c r="L60" s="3">
        <f t="shared" si="11"/>
        <v>1.3723333333333334</v>
      </c>
      <c r="M60" s="4">
        <f t="shared" si="12"/>
        <v>257312.5</v>
      </c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</row>
    <row r="61" spans="1:24" ht="17.399999999999999" hidden="1" x14ac:dyDescent="0.3">
      <c r="A61" s="1"/>
      <c r="B61" s="1"/>
      <c r="C61" s="1" t="s">
        <v>6</v>
      </c>
      <c r="D61" s="18"/>
      <c r="E61" s="1"/>
      <c r="F61" s="1"/>
      <c r="G61" s="1"/>
      <c r="H61" s="1"/>
      <c r="I61" s="1">
        <v>0.88100000000000001</v>
      </c>
      <c r="J61" s="1">
        <v>0.76100000000000001</v>
      </c>
      <c r="K61" s="1">
        <v>0.71</v>
      </c>
      <c r="L61" s="3">
        <f t="shared" si="11"/>
        <v>0.78399999999999992</v>
      </c>
      <c r="M61" s="4"/>
      <c r="N61" s="4"/>
      <c r="O61" s="4">
        <f t="shared" si="13"/>
        <v>7299.3103448275851</v>
      </c>
      <c r="P61" s="4"/>
      <c r="Q61" s="4"/>
      <c r="R61" s="4"/>
      <c r="S61" s="4"/>
      <c r="T61" s="4"/>
      <c r="U61" s="4"/>
      <c r="V61" s="4"/>
      <c r="W61" s="4"/>
      <c r="X61" s="4"/>
    </row>
    <row r="62" spans="1:24" hidden="1" x14ac:dyDescent="0.3"/>
  </sheetData>
  <mergeCells count="76">
    <mergeCell ref="A60:B60"/>
    <mergeCell ref="A45:C45"/>
    <mergeCell ref="D45:F45"/>
    <mergeCell ref="I45:K45"/>
    <mergeCell ref="A46:B46"/>
    <mergeCell ref="A47:B47"/>
    <mergeCell ref="A48:B48"/>
    <mergeCell ref="A50:B50"/>
    <mergeCell ref="A52:B52"/>
    <mergeCell ref="A54:B54"/>
    <mergeCell ref="A56:B56"/>
    <mergeCell ref="A58:B58"/>
    <mergeCell ref="A40:B40"/>
    <mergeCell ref="A26:B26"/>
    <mergeCell ref="A27:B27"/>
    <mergeCell ref="A28:B28"/>
    <mergeCell ref="A10:B10"/>
    <mergeCell ref="A12:B12"/>
    <mergeCell ref="A14:B14"/>
    <mergeCell ref="A16:B16"/>
    <mergeCell ref="A18:B18"/>
    <mergeCell ref="A20:B20"/>
    <mergeCell ref="A30:B30"/>
    <mergeCell ref="A32:B32"/>
    <mergeCell ref="A34:B34"/>
    <mergeCell ref="A36:B36"/>
    <mergeCell ref="A38:B38"/>
    <mergeCell ref="A19:B19"/>
    <mergeCell ref="A8:B8"/>
    <mergeCell ref="A4:C4"/>
    <mergeCell ref="D4:F4"/>
    <mergeCell ref="I4:K4"/>
    <mergeCell ref="A6:B6"/>
    <mergeCell ref="A7:B7"/>
    <mergeCell ref="AB6:AF6"/>
    <mergeCell ref="AB9:AC9"/>
    <mergeCell ref="AD9:AE9"/>
    <mergeCell ref="AB10:AC10"/>
    <mergeCell ref="AD10:AE10"/>
    <mergeCell ref="AB11:AC11"/>
    <mergeCell ref="AD11:AE11"/>
    <mergeCell ref="AB12:AC12"/>
    <mergeCell ref="AD12:AE12"/>
    <mergeCell ref="AB13:AC13"/>
    <mergeCell ref="AD13:AE13"/>
    <mergeCell ref="AB14:AC14"/>
    <mergeCell ref="AD14:AE14"/>
    <mergeCell ref="AB15:AC15"/>
    <mergeCell ref="AD15:AE15"/>
    <mergeCell ref="AB16:AC16"/>
    <mergeCell ref="AD16:AE16"/>
    <mergeCell ref="AB17:AC17"/>
    <mergeCell ref="AD17:AE17"/>
    <mergeCell ref="AB18:AC18"/>
    <mergeCell ref="AD18:AE18"/>
    <mergeCell ref="AB26:AF26"/>
    <mergeCell ref="AB28:AC28"/>
    <mergeCell ref="AD28:AE28"/>
    <mergeCell ref="AB29:AC29"/>
    <mergeCell ref="AD29:AE29"/>
    <mergeCell ref="AB30:AC30"/>
    <mergeCell ref="AD30:AE30"/>
    <mergeCell ref="AB31:AC31"/>
    <mergeCell ref="AD31:AE31"/>
    <mergeCell ref="AB32:AC32"/>
    <mergeCell ref="AD32:AE32"/>
    <mergeCell ref="AB33:AC33"/>
    <mergeCell ref="AD33:AE33"/>
    <mergeCell ref="AB37:AC37"/>
    <mergeCell ref="AD37:AE37"/>
    <mergeCell ref="AB34:AC34"/>
    <mergeCell ref="AD34:AE34"/>
    <mergeCell ref="AB35:AC35"/>
    <mergeCell ref="AD35:AE35"/>
    <mergeCell ref="AB36:AC36"/>
    <mergeCell ref="AD36:AE36"/>
  </mergeCells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BF3FF4-2B5B-4A04-8F32-424D467AACBD}">
  <dimension ref="A1:K17"/>
  <sheetViews>
    <sheetView topLeftCell="B1" zoomScaleNormal="100" workbookViewId="0">
      <selection activeCell="D12" sqref="D12:I13"/>
    </sheetView>
  </sheetViews>
  <sheetFormatPr defaultRowHeight="14.4" x14ac:dyDescent="0.3"/>
  <cols>
    <col min="1" max="1" width="36.33203125" customWidth="1"/>
    <col min="2" max="2" width="13.6640625" customWidth="1"/>
    <col min="3" max="3" width="30.5546875" customWidth="1"/>
    <col min="4" max="4" width="19.5546875" customWidth="1"/>
    <col min="5" max="5" width="16.109375" customWidth="1"/>
    <col min="6" max="6" width="14.109375" customWidth="1"/>
    <col min="7" max="7" width="16.109375" customWidth="1"/>
    <col min="8" max="8" width="12.6640625" customWidth="1"/>
    <col min="9" max="9" width="13.33203125" customWidth="1"/>
    <col min="10" max="10" width="36.6640625" customWidth="1"/>
    <col min="11" max="11" width="25.44140625" customWidth="1"/>
  </cols>
  <sheetData>
    <row r="1" spans="1:11" ht="17.399999999999999" x14ac:dyDescent="0.3">
      <c r="A1" s="12"/>
      <c r="B1" s="12"/>
      <c r="C1" s="13" t="s">
        <v>46</v>
      </c>
      <c r="D1" s="16" t="s">
        <v>42</v>
      </c>
      <c r="E1" s="16" t="s">
        <v>43</v>
      </c>
      <c r="F1" s="15" t="s">
        <v>47</v>
      </c>
      <c r="G1" s="15" t="s">
        <v>48</v>
      </c>
      <c r="H1" s="1"/>
      <c r="I1" s="1"/>
    </row>
    <row r="2" spans="1:11" ht="17.399999999999999" x14ac:dyDescent="0.3">
      <c r="A2" s="26" t="s">
        <v>44</v>
      </c>
      <c r="B2" s="26"/>
      <c r="C2" s="11">
        <v>-1</v>
      </c>
      <c r="D2" s="17">
        <v>6.315750000000004</v>
      </c>
      <c r="E2" s="17">
        <v>28.823124999999994</v>
      </c>
      <c r="F2" s="15">
        <v>2.0491794505337602</v>
      </c>
      <c r="G2" s="15">
        <v>41.2217185220914</v>
      </c>
      <c r="H2" s="1"/>
      <c r="I2" s="1"/>
      <c r="J2" s="4"/>
      <c r="K2" s="4"/>
    </row>
    <row r="3" spans="1:11" ht="17.399999999999999" x14ac:dyDescent="0.3">
      <c r="A3" s="28" t="s">
        <v>13</v>
      </c>
      <c r="B3" s="28"/>
      <c r="C3" s="11">
        <v>-2</v>
      </c>
      <c r="D3" s="17">
        <v>7.9157500000000036</v>
      </c>
      <c r="E3" s="17">
        <v>31.260624999999997</v>
      </c>
      <c r="F3" s="15">
        <v>4.9371905070883404</v>
      </c>
      <c r="G3" s="15">
        <v>41.182890244942001</v>
      </c>
      <c r="H3" s="1"/>
      <c r="I3" s="1"/>
      <c r="J3" s="4"/>
      <c r="K3" s="4"/>
    </row>
    <row r="4" spans="1:11" ht="17.399999999999999" x14ac:dyDescent="0.3">
      <c r="A4" s="26" t="s">
        <v>45</v>
      </c>
      <c r="B4" s="26"/>
      <c r="C4" s="11">
        <v>1</v>
      </c>
      <c r="D4" s="17">
        <v>5.8157500000000004</v>
      </c>
      <c r="E4" s="17">
        <v>30.673124999999995</v>
      </c>
      <c r="F4" s="15">
        <v>2.8585368313999502</v>
      </c>
      <c r="G4" s="15">
        <v>35.707997056753598</v>
      </c>
      <c r="H4" s="1"/>
      <c r="I4" s="1"/>
      <c r="J4" s="4"/>
      <c r="K4" s="4"/>
    </row>
    <row r="5" spans="1:11" ht="17.399999999999999" x14ac:dyDescent="0.3">
      <c r="A5" s="28" t="s">
        <v>14</v>
      </c>
      <c r="B5" s="28"/>
      <c r="C5" s="11">
        <v>2</v>
      </c>
      <c r="D5" s="17">
        <v>12.765750000000004</v>
      </c>
      <c r="E5" s="17">
        <v>33.498124999999995</v>
      </c>
      <c r="F5" s="15">
        <v>4.5478136438548802</v>
      </c>
      <c r="G5" s="15">
        <v>34.767555218744</v>
      </c>
      <c r="H5" s="1"/>
      <c r="I5" s="1"/>
      <c r="J5" s="4"/>
      <c r="K5" s="4"/>
    </row>
    <row r="6" spans="1:11" ht="17.399999999999999" x14ac:dyDescent="0.3">
      <c r="A6" s="27" t="s">
        <v>12</v>
      </c>
      <c r="B6" s="27"/>
      <c r="C6" s="11">
        <v>-3</v>
      </c>
      <c r="D6" s="17">
        <v>12.609499999999997</v>
      </c>
      <c r="E6" s="17">
        <v>35.679375</v>
      </c>
      <c r="F6" s="15">
        <v>7.7444542277084603</v>
      </c>
      <c r="G6" s="15">
        <v>40.820029022214598</v>
      </c>
      <c r="H6" s="1"/>
      <c r="I6" s="1"/>
      <c r="J6" s="4"/>
      <c r="K6" s="4"/>
    </row>
    <row r="7" spans="1:11" ht="17.399999999999999" x14ac:dyDescent="0.3">
      <c r="A7" s="27" t="s">
        <v>15</v>
      </c>
      <c r="B7" s="27"/>
      <c r="C7" s="11">
        <v>-4</v>
      </c>
      <c r="D7" s="17">
        <v>11.334500000000007</v>
      </c>
      <c r="E7" s="17">
        <v>33.873125000000002</v>
      </c>
      <c r="F7" s="15">
        <v>6.0940505808079504</v>
      </c>
      <c r="G7" s="15">
        <v>38.005413852630802</v>
      </c>
      <c r="H7" s="1"/>
      <c r="I7" s="1"/>
      <c r="J7" s="4"/>
      <c r="K7" s="4"/>
    </row>
    <row r="8" spans="1:11" ht="17.399999999999999" x14ac:dyDescent="0.3">
      <c r="A8" s="27" t="s">
        <v>16</v>
      </c>
      <c r="B8" s="27"/>
      <c r="C8" s="11">
        <v>3</v>
      </c>
      <c r="D8" s="17">
        <v>6.4720000000000004</v>
      </c>
      <c r="E8" s="17">
        <v>30.629375</v>
      </c>
      <c r="F8" s="15">
        <v>6.2932250767427202</v>
      </c>
      <c r="G8" s="15">
        <v>33.890131286689702</v>
      </c>
      <c r="H8" s="1"/>
      <c r="I8" s="1"/>
      <c r="J8" s="4"/>
      <c r="K8" s="4"/>
    </row>
    <row r="9" spans="1:11" ht="17.399999999999999" x14ac:dyDescent="0.3">
      <c r="A9" s="27" t="s">
        <v>17</v>
      </c>
      <c r="B9" s="27"/>
      <c r="C9" s="11">
        <v>4</v>
      </c>
      <c r="D9" s="17">
        <v>7.5720000000000001</v>
      </c>
      <c r="E9" s="17">
        <v>30.816875</v>
      </c>
      <c r="F9" s="15">
        <v>7.7945774252078399</v>
      </c>
      <c r="G9" s="15">
        <v>32.1824329780274</v>
      </c>
      <c r="H9" s="1"/>
      <c r="I9" s="1"/>
      <c r="J9" s="4"/>
      <c r="K9" s="4"/>
    </row>
    <row r="10" spans="1:11" ht="17.399999999999999" x14ac:dyDescent="0.3">
      <c r="E10" s="14"/>
      <c r="F10" s="1"/>
      <c r="G10" s="1"/>
      <c r="H10" s="1"/>
      <c r="I10" s="1"/>
      <c r="J10" s="4"/>
      <c r="K10" s="4"/>
    </row>
    <row r="12" spans="1:11" x14ac:dyDescent="0.3">
      <c r="B12" s="22">
        <v>2.0491794505337602</v>
      </c>
      <c r="C12" s="20">
        <v>4.9371905070883404</v>
      </c>
      <c r="D12" s="20">
        <v>2.8585368313999502</v>
      </c>
      <c r="E12" s="20">
        <v>4.5478136438548802</v>
      </c>
      <c r="F12" s="20">
        <v>7.7444542277084603</v>
      </c>
      <c r="G12" s="20">
        <v>6.0940505808079504</v>
      </c>
      <c r="H12" s="20">
        <v>6.2932250767427202</v>
      </c>
      <c r="I12" s="20">
        <v>7.7945774252078399</v>
      </c>
    </row>
    <row r="13" spans="1:11" x14ac:dyDescent="0.3">
      <c r="B13" s="22">
        <v>41.2217185220914</v>
      </c>
      <c r="C13" s="20">
        <v>41.182890244942001</v>
      </c>
      <c r="D13" s="20">
        <v>35.707997056753598</v>
      </c>
      <c r="E13" s="20">
        <v>34.767555218744</v>
      </c>
      <c r="F13" s="20">
        <v>40.820029022214598</v>
      </c>
      <c r="G13" s="20">
        <v>38.005413852630802</v>
      </c>
      <c r="H13" s="20">
        <v>33.890131286689702</v>
      </c>
      <c r="I13" s="20">
        <v>32.1824329780274</v>
      </c>
    </row>
    <row r="15" spans="1:11" x14ac:dyDescent="0.3">
      <c r="A15" s="21" t="s">
        <v>51</v>
      </c>
    </row>
    <row r="16" spans="1:11" x14ac:dyDescent="0.3">
      <c r="B16" s="22">
        <v>4.2708205494662401</v>
      </c>
      <c r="C16" s="20">
        <v>2.98280949291166</v>
      </c>
      <c r="D16" s="20">
        <v>2.9614631686000599</v>
      </c>
      <c r="E16" s="20">
        <v>8.2221863561451194</v>
      </c>
      <c r="F16" s="20">
        <v>4.8655457722915401</v>
      </c>
      <c r="G16" s="20">
        <v>5.2359494191920497</v>
      </c>
      <c r="H16" s="20">
        <v>0.176774923257281</v>
      </c>
      <c r="I16" s="20">
        <v>-0.22457742520784099</v>
      </c>
    </row>
    <row r="17" spans="2:9" x14ac:dyDescent="0.3">
      <c r="B17" s="22">
        <v>-12.4017185220914</v>
      </c>
      <c r="C17" s="20">
        <v>-9.9228902449419607</v>
      </c>
      <c r="D17" s="20">
        <v>-5.0379970567535999</v>
      </c>
      <c r="E17" s="20">
        <v>-1.26755521874397</v>
      </c>
      <c r="F17" s="20">
        <v>-5.1400290222146303</v>
      </c>
      <c r="G17" s="20">
        <v>-4.1354138526308297</v>
      </c>
      <c r="H17" s="20">
        <v>-3.2601312866896701</v>
      </c>
      <c r="I17" s="20">
        <v>-1.3624329780273801</v>
      </c>
    </row>
  </sheetData>
  <mergeCells count="8">
    <mergeCell ref="A2:B2"/>
    <mergeCell ref="A9:B9"/>
    <mergeCell ref="A3:B3"/>
    <mergeCell ref="A4:B4"/>
    <mergeCell ref="A5:B5"/>
    <mergeCell ref="A6:B6"/>
    <mergeCell ref="A7:B7"/>
    <mergeCell ref="A8:B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5F51AF-6A51-43D0-A532-B153C599FCF7}">
  <dimension ref="A1:H3"/>
  <sheetViews>
    <sheetView zoomScale="60" zoomScaleNormal="60" workbookViewId="0">
      <selection activeCell="BO73" sqref="BO73"/>
    </sheetView>
  </sheetViews>
  <sheetFormatPr defaultRowHeight="14.4" x14ac:dyDescent="0.3"/>
  <cols>
    <col min="8" max="8" width="10" customWidth="1"/>
  </cols>
  <sheetData>
    <row r="1" spans="1:8" x14ac:dyDescent="0.3">
      <c r="A1">
        <v>-1</v>
      </c>
      <c r="B1">
        <v>-2</v>
      </c>
      <c r="C1">
        <v>1</v>
      </c>
      <c r="D1">
        <v>2</v>
      </c>
      <c r="E1">
        <v>-3</v>
      </c>
      <c r="F1">
        <v>-4</v>
      </c>
      <c r="G1">
        <v>3</v>
      </c>
      <c r="H1">
        <v>4</v>
      </c>
    </row>
    <row r="2" spans="1:8" x14ac:dyDescent="0.3">
      <c r="A2">
        <v>6.32</v>
      </c>
      <c r="B2">
        <v>7.92</v>
      </c>
      <c r="C2">
        <v>5.82</v>
      </c>
      <c r="D2">
        <v>12.77</v>
      </c>
      <c r="E2">
        <v>12.61</v>
      </c>
      <c r="F2">
        <v>11.33</v>
      </c>
      <c r="G2">
        <v>6.47</v>
      </c>
      <c r="H2">
        <v>7.57</v>
      </c>
    </row>
    <row r="3" spans="1:8" x14ac:dyDescent="0.3">
      <c r="A3">
        <v>28.82</v>
      </c>
      <c r="B3">
        <v>31.26</v>
      </c>
      <c r="C3">
        <v>30.67</v>
      </c>
      <c r="D3">
        <v>33.5</v>
      </c>
      <c r="E3">
        <v>35.68</v>
      </c>
      <c r="F3">
        <v>33.869999999999997</v>
      </c>
      <c r="G3">
        <v>30.63</v>
      </c>
      <c r="H3">
        <v>30.82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5</vt:i4>
      </vt:variant>
    </vt:vector>
  </HeadingPairs>
  <TitlesOfParts>
    <vt:vector size="8" baseType="lpstr">
      <vt:lpstr>Raw input data for ANN</vt:lpstr>
      <vt:lpstr>ANN predictions</vt:lpstr>
      <vt:lpstr>ANN graphical outputs</vt:lpstr>
      <vt:lpstr>Chart22</vt:lpstr>
      <vt:lpstr>&lt;3&amp;&gt;3 TRS</vt:lpstr>
      <vt:lpstr>&lt;10&amp;&gt;10 TRS</vt:lpstr>
      <vt:lpstr>&lt;3&amp;&gt;3 TPC</vt:lpstr>
      <vt:lpstr>&lt;10&amp;&gt;10 TPC</vt:lpstr>
    </vt:vector>
  </TitlesOfParts>
  <Company>CPUT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Justine Angadam</dc:creator>
  <cp:lastModifiedBy>31382312</cp:lastModifiedBy>
  <dcterms:created xsi:type="dcterms:W3CDTF">2021-01-01T00:46:02Z</dcterms:created>
  <dcterms:modified xsi:type="dcterms:W3CDTF">2022-09-29T05:38:45Z</dcterms:modified>
</cp:coreProperties>
</file>