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F:\Sreejata's documents\BDM project\nitrogen exp\enzyme assay\"/>
    </mc:Choice>
  </mc:AlternateContent>
  <xr:revisionPtr revIDLastSave="0" documentId="13_ncr:1_{B58C0A0F-5DFF-4271-9206-26CD802AE15E}" xr6:coauthVersionLast="43" xr6:coauthVersionMax="43" xr10:uidLastSave="{00000000-0000-0000-0000-000000000000}"/>
  <bookViews>
    <workbookView xWindow="28680" yWindow="15" windowWidth="29040" windowHeight="15840" activeTab="7" xr2:uid="{00000000-000D-0000-FFFF-FFFF00000000}"/>
  </bookViews>
  <sheets>
    <sheet name="MUB 1" sheetId="1" r:id="rId1"/>
    <sheet name="MUC 1" sheetId="2" r:id="rId2"/>
    <sheet name="SUB 1" sheetId="3" r:id="rId3"/>
    <sheet name="SUB1 Corrected" sheetId="7" r:id="rId4"/>
    <sheet name="MUB 2" sheetId="4" r:id="rId5"/>
    <sheet name="MUC 2" sheetId="5" r:id="rId6"/>
    <sheet name="SUB 2" sheetId="6" r:id="rId7"/>
    <sheet name="SUB2 Corrected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9" i="8" l="1"/>
  <c r="D19" i="8"/>
  <c r="E19" i="8"/>
  <c r="F19" i="8"/>
  <c r="G19" i="8"/>
  <c r="H19" i="8"/>
  <c r="I19" i="8"/>
  <c r="J19" i="8"/>
  <c r="K19" i="8"/>
  <c r="L19" i="8"/>
  <c r="M19" i="8"/>
  <c r="B19" i="8"/>
  <c r="C31" i="6"/>
  <c r="D31" i="6"/>
  <c r="E31" i="6"/>
  <c r="F31" i="6"/>
  <c r="G31" i="6"/>
  <c r="H31" i="6"/>
  <c r="I31" i="6"/>
  <c r="J31" i="6"/>
  <c r="K31" i="6"/>
  <c r="L31" i="6"/>
  <c r="M31" i="6"/>
  <c r="B31" i="6"/>
  <c r="C18" i="7"/>
  <c r="D18" i="7"/>
  <c r="E18" i="7"/>
  <c r="F18" i="7"/>
  <c r="G18" i="7"/>
  <c r="H18" i="7"/>
  <c r="I18" i="7"/>
  <c r="J18" i="7"/>
  <c r="K18" i="7"/>
  <c r="L18" i="7"/>
  <c r="M18" i="7"/>
  <c r="B18" i="7"/>
  <c r="C31" i="3"/>
  <c r="D31" i="3"/>
  <c r="E31" i="3"/>
  <c r="F31" i="3"/>
  <c r="G31" i="3"/>
  <c r="H31" i="3"/>
  <c r="I31" i="3"/>
  <c r="J31" i="3"/>
  <c r="K31" i="3"/>
  <c r="L31" i="3"/>
  <c r="M31" i="3"/>
  <c r="B31" i="3"/>
  <c r="C21" i="8"/>
  <c r="D21" i="8"/>
  <c r="E21" i="8"/>
  <c r="F21" i="8"/>
  <c r="G21" i="8"/>
  <c r="H21" i="8"/>
  <c r="I21" i="8"/>
  <c r="J21" i="8"/>
  <c r="K21" i="8"/>
  <c r="L21" i="8"/>
  <c r="M21" i="8"/>
  <c r="B21" i="8"/>
  <c r="C20" i="8"/>
  <c r="D20" i="8"/>
  <c r="E20" i="8"/>
  <c r="F20" i="8"/>
  <c r="G20" i="8"/>
  <c r="H20" i="8"/>
  <c r="I20" i="8"/>
  <c r="J20" i="8"/>
  <c r="K20" i="8"/>
  <c r="L20" i="8"/>
  <c r="M20" i="8"/>
  <c r="B20" i="8"/>
  <c r="C20" i="7"/>
  <c r="D20" i="7"/>
  <c r="E20" i="7"/>
  <c r="F20" i="7"/>
  <c r="G20" i="7"/>
  <c r="H20" i="7"/>
  <c r="I20" i="7"/>
  <c r="J20" i="7"/>
  <c r="K20" i="7"/>
  <c r="L20" i="7"/>
  <c r="M20" i="7"/>
  <c r="B20" i="7"/>
  <c r="C33" i="6"/>
  <c r="D33" i="6"/>
  <c r="E33" i="6"/>
  <c r="F33" i="6"/>
  <c r="G33" i="6"/>
  <c r="H33" i="6"/>
  <c r="I33" i="6"/>
  <c r="J33" i="6"/>
  <c r="K33" i="6"/>
  <c r="L33" i="6"/>
  <c r="M33" i="6"/>
  <c r="B33" i="6"/>
  <c r="C32" i="6"/>
  <c r="D32" i="6"/>
  <c r="E32" i="6"/>
  <c r="F32" i="6"/>
  <c r="G32" i="6"/>
  <c r="H32" i="6"/>
  <c r="I32" i="6"/>
  <c r="J32" i="6"/>
  <c r="K32" i="6"/>
  <c r="L32" i="6"/>
  <c r="M32" i="6"/>
  <c r="B32" i="6"/>
  <c r="C33" i="3"/>
  <c r="D33" i="3"/>
  <c r="E33" i="3"/>
  <c r="F33" i="3"/>
  <c r="G33" i="3"/>
  <c r="H33" i="3"/>
  <c r="I33" i="3"/>
  <c r="J33" i="3"/>
  <c r="K33" i="3"/>
  <c r="L33" i="3"/>
  <c r="M33" i="3"/>
  <c r="B33" i="3"/>
  <c r="M23" i="8" l="1"/>
  <c r="C23" i="8"/>
  <c r="D23" i="8"/>
  <c r="E23" i="8"/>
  <c r="F23" i="8"/>
  <c r="G23" i="8"/>
  <c r="H23" i="8"/>
  <c r="I23" i="8"/>
  <c r="J23" i="8"/>
  <c r="K23" i="8"/>
  <c r="L23" i="8"/>
  <c r="B23" i="8"/>
  <c r="M22" i="8"/>
  <c r="C22" i="8"/>
  <c r="D22" i="8"/>
  <c r="E22" i="8"/>
  <c r="F22" i="8"/>
  <c r="G22" i="8"/>
  <c r="H22" i="8"/>
  <c r="I22" i="8"/>
  <c r="J22" i="8"/>
  <c r="K22" i="8"/>
  <c r="L22" i="8"/>
  <c r="B22" i="8"/>
  <c r="C18" i="8"/>
  <c r="D18" i="8"/>
  <c r="E18" i="8"/>
  <c r="F18" i="8"/>
  <c r="G18" i="8"/>
  <c r="H18" i="8"/>
  <c r="I18" i="8"/>
  <c r="J18" i="8"/>
  <c r="K18" i="8"/>
  <c r="L18" i="8"/>
  <c r="M18" i="8"/>
  <c r="B18" i="8"/>
  <c r="C39" i="6"/>
  <c r="D39" i="6"/>
  <c r="E39" i="6"/>
  <c r="F39" i="6"/>
  <c r="G39" i="6"/>
  <c r="H39" i="6"/>
  <c r="I39" i="6"/>
  <c r="J39" i="6"/>
  <c r="K39" i="6"/>
  <c r="L39" i="6"/>
  <c r="M39" i="6"/>
  <c r="B39" i="6"/>
  <c r="C38" i="6"/>
  <c r="D38" i="6"/>
  <c r="E38" i="6"/>
  <c r="F38" i="6"/>
  <c r="G38" i="6"/>
  <c r="H38" i="6"/>
  <c r="I38" i="6"/>
  <c r="J38" i="6"/>
  <c r="K38" i="6"/>
  <c r="L38" i="6"/>
  <c r="M38" i="6"/>
  <c r="B38" i="6"/>
  <c r="M37" i="6"/>
  <c r="C37" i="6"/>
  <c r="D37" i="6"/>
  <c r="E37" i="6"/>
  <c r="F37" i="6"/>
  <c r="G37" i="6"/>
  <c r="H37" i="6"/>
  <c r="I37" i="6"/>
  <c r="J37" i="6"/>
  <c r="K37" i="6"/>
  <c r="L37" i="6"/>
  <c r="B37" i="6"/>
  <c r="C36" i="6"/>
  <c r="D36" i="6"/>
  <c r="E36" i="6"/>
  <c r="F36" i="6"/>
  <c r="G36" i="6"/>
  <c r="H36" i="6"/>
  <c r="I36" i="6"/>
  <c r="J36" i="6"/>
  <c r="K36" i="6"/>
  <c r="L36" i="6"/>
  <c r="M36" i="6"/>
  <c r="B36" i="6"/>
  <c r="M35" i="6"/>
  <c r="C35" i="6"/>
  <c r="D35" i="6"/>
  <c r="E35" i="6"/>
  <c r="F35" i="6"/>
  <c r="G35" i="6"/>
  <c r="H35" i="6"/>
  <c r="I35" i="6"/>
  <c r="J35" i="6"/>
  <c r="K35" i="6"/>
  <c r="L35" i="6"/>
  <c r="B35" i="6"/>
  <c r="M34" i="6"/>
  <c r="B34" i="6"/>
  <c r="C34" i="6"/>
  <c r="D34" i="6"/>
  <c r="E34" i="6"/>
  <c r="F34" i="6"/>
  <c r="G34" i="6"/>
  <c r="H34" i="6"/>
  <c r="I34" i="6"/>
  <c r="J34" i="6"/>
  <c r="K34" i="6"/>
  <c r="L34" i="6"/>
  <c r="M22" i="7"/>
  <c r="C22" i="7"/>
  <c r="D22" i="7"/>
  <c r="E22" i="7"/>
  <c r="F22" i="7"/>
  <c r="G22" i="7"/>
  <c r="H22" i="7"/>
  <c r="I22" i="7"/>
  <c r="J22" i="7"/>
  <c r="K22" i="7"/>
  <c r="L22" i="7"/>
  <c r="B22" i="7"/>
  <c r="M21" i="7"/>
  <c r="C21" i="7"/>
  <c r="D21" i="7"/>
  <c r="E21" i="7"/>
  <c r="F21" i="7"/>
  <c r="G21" i="7"/>
  <c r="H21" i="7"/>
  <c r="I21" i="7"/>
  <c r="J21" i="7"/>
  <c r="K21" i="7"/>
  <c r="L21" i="7"/>
  <c r="B21" i="7"/>
  <c r="M19" i="7"/>
  <c r="C17" i="7"/>
  <c r="D17" i="7"/>
  <c r="E17" i="7"/>
  <c r="F17" i="7"/>
  <c r="G17" i="7"/>
  <c r="H17" i="7"/>
  <c r="I17" i="7"/>
  <c r="J17" i="7"/>
  <c r="K17" i="7"/>
  <c r="L17" i="7"/>
  <c r="M17" i="7"/>
  <c r="C19" i="7"/>
  <c r="D19" i="7"/>
  <c r="E19" i="7"/>
  <c r="F19" i="7"/>
  <c r="G19" i="7"/>
  <c r="H19" i="7"/>
  <c r="I19" i="7"/>
  <c r="J19" i="7"/>
  <c r="K19" i="7"/>
  <c r="L19" i="7"/>
  <c r="B19" i="7"/>
  <c r="B17" i="7"/>
  <c r="C39" i="3"/>
  <c r="D39" i="3"/>
  <c r="E39" i="3"/>
  <c r="F39" i="3"/>
  <c r="G39" i="3"/>
  <c r="H39" i="3"/>
  <c r="I39" i="3"/>
  <c r="J39" i="3"/>
  <c r="K39" i="3"/>
  <c r="L39" i="3"/>
  <c r="M39" i="3"/>
  <c r="B39" i="3"/>
  <c r="C38" i="3"/>
  <c r="D38" i="3"/>
  <c r="E38" i="3"/>
  <c r="F38" i="3"/>
  <c r="G38" i="3"/>
  <c r="H38" i="3"/>
  <c r="I38" i="3"/>
  <c r="J38" i="3"/>
  <c r="K38" i="3"/>
  <c r="L38" i="3"/>
  <c r="M38" i="3"/>
  <c r="B38" i="3"/>
  <c r="C37" i="3"/>
  <c r="D37" i="3"/>
  <c r="E37" i="3"/>
  <c r="F37" i="3"/>
  <c r="G37" i="3"/>
  <c r="H37" i="3"/>
  <c r="I37" i="3"/>
  <c r="J37" i="3"/>
  <c r="K37" i="3"/>
  <c r="L37" i="3"/>
  <c r="M37" i="3"/>
  <c r="B37" i="3"/>
  <c r="C36" i="3"/>
  <c r="D36" i="3"/>
  <c r="E36" i="3"/>
  <c r="F36" i="3"/>
  <c r="G36" i="3"/>
  <c r="H36" i="3"/>
  <c r="I36" i="3"/>
  <c r="J36" i="3"/>
  <c r="K36" i="3"/>
  <c r="L36" i="3"/>
  <c r="M36" i="3"/>
  <c r="B36" i="3"/>
  <c r="C35" i="3"/>
  <c r="D35" i="3"/>
  <c r="E35" i="3"/>
  <c r="F35" i="3"/>
  <c r="G35" i="3"/>
  <c r="H35" i="3"/>
  <c r="I35" i="3"/>
  <c r="J35" i="3"/>
  <c r="K35" i="3"/>
  <c r="L35" i="3"/>
  <c r="M35" i="3"/>
  <c r="B35" i="3"/>
  <c r="C34" i="3"/>
  <c r="D34" i="3"/>
  <c r="E34" i="3"/>
  <c r="F34" i="3"/>
  <c r="G34" i="3"/>
  <c r="H34" i="3"/>
  <c r="I34" i="3"/>
  <c r="J34" i="3"/>
  <c r="K34" i="3"/>
  <c r="L34" i="3"/>
  <c r="M34" i="3"/>
  <c r="B34" i="3"/>
  <c r="C32" i="3"/>
  <c r="D32" i="3"/>
  <c r="E32" i="3"/>
  <c r="F32" i="3"/>
  <c r="G32" i="3"/>
  <c r="H32" i="3"/>
  <c r="I32" i="3"/>
  <c r="J32" i="3"/>
  <c r="K32" i="3"/>
  <c r="L32" i="3"/>
  <c r="M32" i="3"/>
  <c r="B32" i="3"/>
  <c r="M51" i="6" l="1"/>
  <c r="M63" i="6" s="1"/>
  <c r="M77" i="6" s="1"/>
  <c r="C51" i="6"/>
  <c r="C63" i="6" s="1"/>
  <c r="C77" i="6" s="1"/>
  <c r="D51" i="6"/>
  <c r="D63" i="6" s="1"/>
  <c r="D77" i="6" s="1"/>
  <c r="E51" i="6"/>
  <c r="E63" i="6" s="1"/>
  <c r="E77" i="6" s="1"/>
  <c r="F51" i="6"/>
  <c r="F63" i="6" s="1"/>
  <c r="F77" i="6" s="1"/>
  <c r="G51" i="6"/>
  <c r="G63" i="6" s="1"/>
  <c r="G77" i="6" s="1"/>
  <c r="H51" i="6"/>
  <c r="H63" i="6" s="1"/>
  <c r="H77" i="6" s="1"/>
  <c r="I51" i="6"/>
  <c r="I63" i="6" s="1"/>
  <c r="I77" i="6" s="1"/>
  <c r="J51" i="6"/>
  <c r="J63" i="6" s="1"/>
  <c r="J77" i="6" s="1"/>
  <c r="K51" i="6"/>
  <c r="K63" i="6" s="1"/>
  <c r="K77" i="6" s="1"/>
  <c r="L51" i="6"/>
  <c r="L63" i="6" s="1"/>
  <c r="L77" i="6" s="1"/>
  <c r="B51" i="6"/>
  <c r="B63" i="6" s="1"/>
  <c r="B77" i="6" s="1"/>
  <c r="C50" i="6"/>
  <c r="C62" i="6" s="1"/>
  <c r="C76" i="6" s="1"/>
  <c r="D50" i="6"/>
  <c r="D62" i="6" s="1"/>
  <c r="D76" i="6" s="1"/>
  <c r="E50" i="6"/>
  <c r="E62" i="6" s="1"/>
  <c r="E76" i="6" s="1"/>
  <c r="F50" i="6"/>
  <c r="F62" i="6" s="1"/>
  <c r="F76" i="6" s="1"/>
  <c r="G50" i="6"/>
  <c r="G62" i="6" s="1"/>
  <c r="G76" i="6" s="1"/>
  <c r="H50" i="6"/>
  <c r="H62" i="6" s="1"/>
  <c r="H76" i="6" s="1"/>
  <c r="I50" i="6"/>
  <c r="I62" i="6" s="1"/>
  <c r="I76" i="6" s="1"/>
  <c r="J50" i="6"/>
  <c r="J62" i="6" s="1"/>
  <c r="J76" i="6" s="1"/>
  <c r="K50" i="6"/>
  <c r="K62" i="6" s="1"/>
  <c r="K76" i="6" s="1"/>
  <c r="L50" i="6"/>
  <c r="L62" i="6" s="1"/>
  <c r="L76" i="6" s="1"/>
  <c r="M50" i="6"/>
  <c r="M62" i="6" s="1"/>
  <c r="M76" i="6" s="1"/>
  <c r="B50" i="6"/>
  <c r="B62" i="6" s="1"/>
  <c r="B76" i="6" s="1"/>
  <c r="M49" i="6"/>
  <c r="M61" i="6" s="1"/>
  <c r="M75" i="6" s="1"/>
  <c r="C49" i="6"/>
  <c r="C61" i="6" s="1"/>
  <c r="C75" i="6" s="1"/>
  <c r="D49" i="6"/>
  <c r="D61" i="6" s="1"/>
  <c r="D75" i="6" s="1"/>
  <c r="E49" i="6"/>
  <c r="E61" i="6" s="1"/>
  <c r="E75" i="6" s="1"/>
  <c r="F49" i="6"/>
  <c r="F61" i="6" s="1"/>
  <c r="F75" i="6" s="1"/>
  <c r="G49" i="6"/>
  <c r="G61" i="6" s="1"/>
  <c r="G75" i="6" s="1"/>
  <c r="H49" i="6"/>
  <c r="H61" i="6" s="1"/>
  <c r="H75" i="6" s="1"/>
  <c r="I49" i="6"/>
  <c r="I61" i="6" s="1"/>
  <c r="I75" i="6" s="1"/>
  <c r="J49" i="6"/>
  <c r="J61" i="6" s="1"/>
  <c r="J75" i="6" s="1"/>
  <c r="K49" i="6"/>
  <c r="K61" i="6" s="1"/>
  <c r="K75" i="6" s="1"/>
  <c r="L49" i="6"/>
  <c r="L61" i="6" s="1"/>
  <c r="L75" i="6" s="1"/>
  <c r="B49" i="6"/>
  <c r="B61" i="6" s="1"/>
  <c r="B75" i="6" s="1"/>
  <c r="C48" i="6"/>
  <c r="C60" i="6" s="1"/>
  <c r="C74" i="6" s="1"/>
  <c r="D48" i="6"/>
  <c r="D60" i="6" s="1"/>
  <c r="D74" i="6" s="1"/>
  <c r="E48" i="6"/>
  <c r="E60" i="6" s="1"/>
  <c r="E74" i="6" s="1"/>
  <c r="F48" i="6"/>
  <c r="F60" i="6" s="1"/>
  <c r="F74" i="6" s="1"/>
  <c r="G48" i="6"/>
  <c r="G60" i="6" s="1"/>
  <c r="G74" i="6" s="1"/>
  <c r="H48" i="6"/>
  <c r="H60" i="6" s="1"/>
  <c r="H74" i="6" s="1"/>
  <c r="I48" i="6"/>
  <c r="I60" i="6" s="1"/>
  <c r="I74" i="6" s="1"/>
  <c r="J48" i="6"/>
  <c r="J60" i="6" s="1"/>
  <c r="J74" i="6" s="1"/>
  <c r="K48" i="6"/>
  <c r="K60" i="6" s="1"/>
  <c r="K74" i="6" s="1"/>
  <c r="L48" i="6"/>
  <c r="L60" i="6" s="1"/>
  <c r="L74" i="6" s="1"/>
  <c r="M48" i="6"/>
  <c r="M60" i="6" s="1"/>
  <c r="M74" i="6" s="1"/>
  <c r="B48" i="6"/>
  <c r="B60" i="6" s="1"/>
  <c r="B74" i="6" s="1"/>
  <c r="C47" i="6"/>
  <c r="C59" i="6" s="1"/>
  <c r="C73" i="6" s="1"/>
  <c r="D47" i="6"/>
  <c r="D59" i="6" s="1"/>
  <c r="D73" i="6" s="1"/>
  <c r="E47" i="6"/>
  <c r="E59" i="6" s="1"/>
  <c r="E73" i="6" s="1"/>
  <c r="F47" i="6"/>
  <c r="F59" i="6" s="1"/>
  <c r="F73" i="6" s="1"/>
  <c r="G47" i="6"/>
  <c r="G59" i="6" s="1"/>
  <c r="G73" i="6" s="1"/>
  <c r="H47" i="6"/>
  <c r="H59" i="6" s="1"/>
  <c r="H73" i="6" s="1"/>
  <c r="I47" i="6"/>
  <c r="I59" i="6" s="1"/>
  <c r="I73" i="6" s="1"/>
  <c r="J47" i="6"/>
  <c r="J59" i="6" s="1"/>
  <c r="J73" i="6" s="1"/>
  <c r="K47" i="6"/>
  <c r="K59" i="6" s="1"/>
  <c r="K73" i="6" s="1"/>
  <c r="L47" i="6"/>
  <c r="L59" i="6" s="1"/>
  <c r="L73" i="6" s="1"/>
  <c r="M47" i="6"/>
  <c r="M59" i="6" s="1"/>
  <c r="M73" i="6" s="1"/>
  <c r="B47" i="6"/>
  <c r="B59" i="6" s="1"/>
  <c r="B73" i="6" s="1"/>
  <c r="C46" i="6"/>
  <c r="C58" i="6" s="1"/>
  <c r="C72" i="6" s="1"/>
  <c r="D46" i="6"/>
  <c r="D58" i="6" s="1"/>
  <c r="D72" i="6" s="1"/>
  <c r="E46" i="6"/>
  <c r="E58" i="6" s="1"/>
  <c r="E72" i="6" s="1"/>
  <c r="F46" i="6"/>
  <c r="F58" i="6" s="1"/>
  <c r="F72" i="6" s="1"/>
  <c r="G46" i="6"/>
  <c r="G58" i="6" s="1"/>
  <c r="G72" i="6" s="1"/>
  <c r="H46" i="6"/>
  <c r="H58" i="6" s="1"/>
  <c r="H72" i="6" s="1"/>
  <c r="I46" i="6"/>
  <c r="I58" i="6" s="1"/>
  <c r="I72" i="6" s="1"/>
  <c r="J46" i="6"/>
  <c r="J58" i="6" s="1"/>
  <c r="J72" i="6" s="1"/>
  <c r="K46" i="6"/>
  <c r="K58" i="6" s="1"/>
  <c r="K72" i="6" s="1"/>
  <c r="L46" i="6"/>
  <c r="L58" i="6" s="1"/>
  <c r="L72" i="6" s="1"/>
  <c r="M46" i="6"/>
  <c r="M58" i="6" s="1"/>
  <c r="M72" i="6" s="1"/>
  <c r="B46" i="6"/>
  <c r="B58" i="6" s="1"/>
  <c r="B72" i="6" s="1"/>
  <c r="C45" i="6"/>
  <c r="C57" i="6" s="1"/>
  <c r="C71" i="6" s="1"/>
  <c r="D45" i="6"/>
  <c r="D57" i="6" s="1"/>
  <c r="D71" i="6" s="1"/>
  <c r="E45" i="6"/>
  <c r="E57" i="6" s="1"/>
  <c r="E71" i="6" s="1"/>
  <c r="F45" i="6"/>
  <c r="F57" i="6" s="1"/>
  <c r="F71" i="6" s="1"/>
  <c r="G45" i="6"/>
  <c r="G57" i="6" s="1"/>
  <c r="G71" i="6" s="1"/>
  <c r="H45" i="6"/>
  <c r="H57" i="6" s="1"/>
  <c r="H71" i="6" s="1"/>
  <c r="I45" i="6"/>
  <c r="I57" i="6" s="1"/>
  <c r="I71" i="6" s="1"/>
  <c r="J45" i="6"/>
  <c r="J57" i="6" s="1"/>
  <c r="J71" i="6" s="1"/>
  <c r="K45" i="6"/>
  <c r="K57" i="6" s="1"/>
  <c r="K71" i="6" s="1"/>
  <c r="L45" i="6"/>
  <c r="L57" i="6" s="1"/>
  <c r="L71" i="6" s="1"/>
  <c r="M45" i="6"/>
  <c r="M57" i="6" s="1"/>
  <c r="M71" i="6" s="1"/>
  <c r="B45" i="6"/>
  <c r="B57" i="6" s="1"/>
  <c r="B71" i="6" s="1"/>
  <c r="M44" i="6"/>
  <c r="M56" i="6" s="1"/>
  <c r="M70" i="6" s="1"/>
  <c r="C44" i="6"/>
  <c r="C56" i="6" s="1"/>
  <c r="C70" i="6" s="1"/>
  <c r="D44" i="6"/>
  <c r="D56" i="6" s="1"/>
  <c r="D70" i="6" s="1"/>
  <c r="E44" i="6"/>
  <c r="E56" i="6" s="1"/>
  <c r="E70" i="6" s="1"/>
  <c r="F44" i="6"/>
  <c r="F56" i="6" s="1"/>
  <c r="F70" i="6" s="1"/>
  <c r="G44" i="6"/>
  <c r="G56" i="6" s="1"/>
  <c r="G70" i="6" s="1"/>
  <c r="H44" i="6"/>
  <c r="H56" i="6" s="1"/>
  <c r="H70" i="6" s="1"/>
  <c r="I44" i="6"/>
  <c r="I56" i="6" s="1"/>
  <c r="I70" i="6" s="1"/>
  <c r="J44" i="6"/>
  <c r="J56" i="6" s="1"/>
  <c r="J70" i="6" s="1"/>
  <c r="K44" i="6"/>
  <c r="K56" i="6" s="1"/>
  <c r="K70" i="6" s="1"/>
  <c r="L44" i="6"/>
  <c r="L56" i="6" s="1"/>
  <c r="L70" i="6" s="1"/>
  <c r="B44" i="6"/>
  <c r="B56" i="6" s="1"/>
  <c r="B70" i="6" s="1"/>
  <c r="C43" i="6"/>
  <c r="C55" i="6" s="1"/>
  <c r="C69" i="6" s="1"/>
  <c r="D43" i="6"/>
  <c r="D55" i="6" s="1"/>
  <c r="D69" i="6" s="1"/>
  <c r="E43" i="6"/>
  <c r="E55" i="6" s="1"/>
  <c r="E69" i="6" s="1"/>
  <c r="F43" i="6"/>
  <c r="F55" i="6" s="1"/>
  <c r="F69" i="6" s="1"/>
  <c r="G43" i="6"/>
  <c r="G55" i="6" s="1"/>
  <c r="G69" i="6" s="1"/>
  <c r="H43" i="6"/>
  <c r="H55" i="6" s="1"/>
  <c r="H69" i="6" s="1"/>
  <c r="I43" i="6"/>
  <c r="I55" i="6" s="1"/>
  <c r="I69" i="6" s="1"/>
  <c r="J43" i="6"/>
  <c r="J55" i="6" s="1"/>
  <c r="J69" i="6" s="1"/>
  <c r="K43" i="6"/>
  <c r="K55" i="6" s="1"/>
  <c r="K69" i="6" s="1"/>
  <c r="L43" i="6"/>
  <c r="L55" i="6" s="1"/>
  <c r="L69" i="6" s="1"/>
  <c r="M43" i="6"/>
  <c r="M55" i="6" s="1"/>
  <c r="M69" i="6" s="1"/>
  <c r="B43" i="6"/>
  <c r="B55" i="6" s="1"/>
  <c r="B69" i="6" s="1"/>
  <c r="B30" i="6"/>
  <c r="B42" i="6" s="1"/>
  <c r="B54" i="6" s="1"/>
  <c r="B68" i="6" s="1"/>
  <c r="M30" i="6"/>
  <c r="M42" i="6" s="1"/>
  <c r="M54" i="6" s="1"/>
  <c r="M68" i="6" s="1"/>
  <c r="C30" i="6"/>
  <c r="C42" i="6" s="1"/>
  <c r="C54" i="6" s="1"/>
  <c r="C68" i="6" s="1"/>
  <c r="D30" i="6"/>
  <c r="D42" i="6" s="1"/>
  <c r="D54" i="6" s="1"/>
  <c r="D68" i="6" s="1"/>
  <c r="E30" i="6"/>
  <c r="E42" i="6" s="1"/>
  <c r="E54" i="6" s="1"/>
  <c r="E68" i="6" s="1"/>
  <c r="F30" i="6"/>
  <c r="F42" i="6" s="1"/>
  <c r="F54" i="6" s="1"/>
  <c r="F68" i="6" s="1"/>
  <c r="G30" i="6"/>
  <c r="G42" i="6" s="1"/>
  <c r="G54" i="6" s="1"/>
  <c r="G68" i="6" s="1"/>
  <c r="H30" i="6"/>
  <c r="H42" i="6" s="1"/>
  <c r="H54" i="6" s="1"/>
  <c r="H68" i="6" s="1"/>
  <c r="I30" i="6"/>
  <c r="I42" i="6" s="1"/>
  <c r="I54" i="6" s="1"/>
  <c r="I68" i="6" s="1"/>
  <c r="J30" i="6"/>
  <c r="J42" i="6" s="1"/>
  <c r="J54" i="6" s="1"/>
  <c r="J68" i="6" s="1"/>
  <c r="K30" i="6"/>
  <c r="K42" i="6" s="1"/>
  <c r="K54" i="6" s="1"/>
  <c r="K68" i="6" s="1"/>
  <c r="L30" i="6"/>
  <c r="L42" i="6" s="1"/>
  <c r="L54" i="6" s="1"/>
  <c r="L68" i="6" s="1"/>
  <c r="C51" i="3"/>
  <c r="C63" i="3" s="1"/>
  <c r="C77" i="3" s="1"/>
  <c r="D51" i="3"/>
  <c r="D63" i="3" s="1"/>
  <c r="D77" i="3" s="1"/>
  <c r="E51" i="3"/>
  <c r="E63" i="3" s="1"/>
  <c r="E77" i="3" s="1"/>
  <c r="F51" i="3"/>
  <c r="F63" i="3" s="1"/>
  <c r="F77" i="3" s="1"/>
  <c r="G51" i="3"/>
  <c r="G63" i="3" s="1"/>
  <c r="G77" i="3" s="1"/>
  <c r="H51" i="3"/>
  <c r="H63" i="3" s="1"/>
  <c r="H77" i="3" s="1"/>
  <c r="I51" i="3"/>
  <c r="I63" i="3" s="1"/>
  <c r="I77" i="3" s="1"/>
  <c r="J51" i="3"/>
  <c r="J63" i="3" s="1"/>
  <c r="J77" i="3" s="1"/>
  <c r="K51" i="3"/>
  <c r="K63" i="3" s="1"/>
  <c r="K77" i="3" s="1"/>
  <c r="L51" i="3"/>
  <c r="L63" i="3" s="1"/>
  <c r="L77" i="3" s="1"/>
  <c r="M51" i="3"/>
  <c r="M63" i="3" s="1"/>
  <c r="M77" i="3" s="1"/>
  <c r="B51" i="3"/>
  <c r="B63" i="3" s="1"/>
  <c r="B77" i="3" s="1"/>
  <c r="B50" i="3"/>
  <c r="B62" i="3" s="1"/>
  <c r="B76" i="3" s="1"/>
  <c r="C50" i="3"/>
  <c r="C62" i="3" s="1"/>
  <c r="C76" i="3" s="1"/>
  <c r="D50" i="3"/>
  <c r="D62" i="3" s="1"/>
  <c r="D76" i="3" s="1"/>
  <c r="E50" i="3"/>
  <c r="E62" i="3" s="1"/>
  <c r="E76" i="3" s="1"/>
  <c r="F50" i="3"/>
  <c r="F62" i="3" s="1"/>
  <c r="F76" i="3" s="1"/>
  <c r="G50" i="3"/>
  <c r="G62" i="3" s="1"/>
  <c r="G76" i="3" s="1"/>
  <c r="H50" i="3"/>
  <c r="H62" i="3" s="1"/>
  <c r="H76" i="3" s="1"/>
  <c r="I50" i="3"/>
  <c r="I62" i="3" s="1"/>
  <c r="I76" i="3" s="1"/>
  <c r="J50" i="3"/>
  <c r="J62" i="3" s="1"/>
  <c r="J76" i="3" s="1"/>
  <c r="K50" i="3"/>
  <c r="K62" i="3" s="1"/>
  <c r="K76" i="3" s="1"/>
  <c r="L50" i="3"/>
  <c r="L62" i="3" s="1"/>
  <c r="L76" i="3" s="1"/>
  <c r="M50" i="3"/>
  <c r="M62" i="3" s="1"/>
  <c r="M76" i="3" s="1"/>
  <c r="C49" i="3"/>
  <c r="C61" i="3" s="1"/>
  <c r="C75" i="3" s="1"/>
  <c r="D49" i="3"/>
  <c r="D61" i="3" s="1"/>
  <c r="D75" i="3" s="1"/>
  <c r="E49" i="3"/>
  <c r="E61" i="3" s="1"/>
  <c r="E75" i="3" s="1"/>
  <c r="F49" i="3"/>
  <c r="F61" i="3" s="1"/>
  <c r="F75" i="3" s="1"/>
  <c r="G49" i="3"/>
  <c r="G61" i="3" s="1"/>
  <c r="G75" i="3" s="1"/>
  <c r="H49" i="3"/>
  <c r="H61" i="3" s="1"/>
  <c r="H75" i="3" s="1"/>
  <c r="I49" i="3"/>
  <c r="I61" i="3" s="1"/>
  <c r="I75" i="3" s="1"/>
  <c r="J49" i="3"/>
  <c r="J61" i="3" s="1"/>
  <c r="J75" i="3" s="1"/>
  <c r="K49" i="3"/>
  <c r="K61" i="3" s="1"/>
  <c r="K75" i="3" s="1"/>
  <c r="L49" i="3"/>
  <c r="L61" i="3" s="1"/>
  <c r="L75" i="3" s="1"/>
  <c r="M49" i="3"/>
  <c r="M61" i="3" s="1"/>
  <c r="M75" i="3" s="1"/>
  <c r="B49" i="3"/>
  <c r="B61" i="3" s="1"/>
  <c r="B75" i="3" s="1"/>
  <c r="C48" i="3"/>
  <c r="C60" i="3" s="1"/>
  <c r="C74" i="3" s="1"/>
  <c r="D48" i="3"/>
  <c r="D60" i="3" s="1"/>
  <c r="D74" i="3" s="1"/>
  <c r="E48" i="3"/>
  <c r="E60" i="3" s="1"/>
  <c r="E74" i="3" s="1"/>
  <c r="F48" i="3"/>
  <c r="F60" i="3" s="1"/>
  <c r="F74" i="3" s="1"/>
  <c r="G48" i="3"/>
  <c r="G60" i="3" s="1"/>
  <c r="G74" i="3" s="1"/>
  <c r="H48" i="3"/>
  <c r="H60" i="3" s="1"/>
  <c r="H74" i="3" s="1"/>
  <c r="I48" i="3"/>
  <c r="I60" i="3" s="1"/>
  <c r="I74" i="3" s="1"/>
  <c r="J48" i="3"/>
  <c r="J60" i="3" s="1"/>
  <c r="J74" i="3" s="1"/>
  <c r="K48" i="3"/>
  <c r="K60" i="3" s="1"/>
  <c r="K74" i="3" s="1"/>
  <c r="L48" i="3"/>
  <c r="L60" i="3" s="1"/>
  <c r="L74" i="3" s="1"/>
  <c r="M48" i="3"/>
  <c r="M60" i="3" s="1"/>
  <c r="M74" i="3" s="1"/>
  <c r="B48" i="3"/>
  <c r="B60" i="3" s="1"/>
  <c r="B74" i="3" s="1"/>
  <c r="C47" i="3"/>
  <c r="C59" i="3" s="1"/>
  <c r="C73" i="3" s="1"/>
  <c r="D47" i="3"/>
  <c r="D59" i="3" s="1"/>
  <c r="D73" i="3" s="1"/>
  <c r="E47" i="3"/>
  <c r="E59" i="3" s="1"/>
  <c r="E73" i="3" s="1"/>
  <c r="F47" i="3"/>
  <c r="F59" i="3" s="1"/>
  <c r="F73" i="3" s="1"/>
  <c r="G47" i="3"/>
  <c r="G59" i="3" s="1"/>
  <c r="G73" i="3" s="1"/>
  <c r="H47" i="3"/>
  <c r="H59" i="3" s="1"/>
  <c r="H73" i="3" s="1"/>
  <c r="I47" i="3"/>
  <c r="I59" i="3" s="1"/>
  <c r="I73" i="3" s="1"/>
  <c r="J47" i="3"/>
  <c r="J59" i="3" s="1"/>
  <c r="J73" i="3" s="1"/>
  <c r="K47" i="3"/>
  <c r="K59" i="3" s="1"/>
  <c r="K73" i="3" s="1"/>
  <c r="L47" i="3"/>
  <c r="L59" i="3" s="1"/>
  <c r="L73" i="3" s="1"/>
  <c r="M47" i="3"/>
  <c r="M59" i="3" s="1"/>
  <c r="M73" i="3" s="1"/>
  <c r="B47" i="3"/>
  <c r="B59" i="3" s="1"/>
  <c r="B73" i="3" s="1"/>
  <c r="C45" i="3"/>
  <c r="C57" i="3" s="1"/>
  <c r="C71" i="3" s="1"/>
  <c r="D45" i="3"/>
  <c r="D57" i="3" s="1"/>
  <c r="D71" i="3" s="1"/>
  <c r="E45" i="3"/>
  <c r="E57" i="3" s="1"/>
  <c r="E71" i="3" s="1"/>
  <c r="F45" i="3"/>
  <c r="F57" i="3" s="1"/>
  <c r="F71" i="3" s="1"/>
  <c r="G45" i="3"/>
  <c r="G57" i="3" s="1"/>
  <c r="G71" i="3" s="1"/>
  <c r="H45" i="3"/>
  <c r="H57" i="3" s="1"/>
  <c r="H71" i="3" s="1"/>
  <c r="I45" i="3"/>
  <c r="I57" i="3" s="1"/>
  <c r="I71" i="3" s="1"/>
  <c r="J45" i="3"/>
  <c r="J57" i="3" s="1"/>
  <c r="J71" i="3" s="1"/>
  <c r="K45" i="3"/>
  <c r="K57" i="3" s="1"/>
  <c r="K71" i="3" s="1"/>
  <c r="L45" i="3"/>
  <c r="L57" i="3" s="1"/>
  <c r="L71" i="3" s="1"/>
  <c r="M45" i="3"/>
  <c r="M57" i="3" s="1"/>
  <c r="M71" i="3" s="1"/>
  <c r="C46" i="3"/>
  <c r="C58" i="3" s="1"/>
  <c r="C72" i="3" s="1"/>
  <c r="D46" i="3"/>
  <c r="D58" i="3" s="1"/>
  <c r="D72" i="3" s="1"/>
  <c r="E46" i="3"/>
  <c r="E58" i="3" s="1"/>
  <c r="E72" i="3" s="1"/>
  <c r="F46" i="3"/>
  <c r="F58" i="3" s="1"/>
  <c r="F72" i="3" s="1"/>
  <c r="G46" i="3"/>
  <c r="G58" i="3" s="1"/>
  <c r="G72" i="3" s="1"/>
  <c r="H46" i="3"/>
  <c r="H58" i="3" s="1"/>
  <c r="H72" i="3" s="1"/>
  <c r="I46" i="3"/>
  <c r="I58" i="3" s="1"/>
  <c r="I72" i="3" s="1"/>
  <c r="J46" i="3"/>
  <c r="J58" i="3" s="1"/>
  <c r="J72" i="3" s="1"/>
  <c r="K46" i="3"/>
  <c r="K58" i="3" s="1"/>
  <c r="K72" i="3" s="1"/>
  <c r="L46" i="3"/>
  <c r="L58" i="3" s="1"/>
  <c r="L72" i="3" s="1"/>
  <c r="M46" i="3"/>
  <c r="M58" i="3" s="1"/>
  <c r="M72" i="3" s="1"/>
  <c r="B46" i="3"/>
  <c r="B58" i="3" s="1"/>
  <c r="B72" i="3" s="1"/>
  <c r="B45" i="3"/>
  <c r="B57" i="3" s="1"/>
  <c r="B71" i="3" s="1"/>
  <c r="C30" i="3"/>
  <c r="C42" i="3" s="1"/>
  <c r="C54" i="3" s="1"/>
  <c r="C68" i="3" s="1"/>
  <c r="D30" i="3"/>
  <c r="D42" i="3" s="1"/>
  <c r="D54" i="3" s="1"/>
  <c r="D68" i="3" s="1"/>
  <c r="E30" i="3"/>
  <c r="E42" i="3" s="1"/>
  <c r="E54" i="3" s="1"/>
  <c r="E68" i="3" s="1"/>
  <c r="F30" i="3"/>
  <c r="F42" i="3" s="1"/>
  <c r="F54" i="3" s="1"/>
  <c r="F68" i="3" s="1"/>
  <c r="G30" i="3"/>
  <c r="G42" i="3" s="1"/>
  <c r="G54" i="3" s="1"/>
  <c r="G68" i="3" s="1"/>
  <c r="H30" i="3"/>
  <c r="H42" i="3" s="1"/>
  <c r="H54" i="3" s="1"/>
  <c r="H68" i="3" s="1"/>
  <c r="I30" i="3"/>
  <c r="I42" i="3" s="1"/>
  <c r="I54" i="3" s="1"/>
  <c r="I68" i="3" s="1"/>
  <c r="J30" i="3"/>
  <c r="J42" i="3" s="1"/>
  <c r="J54" i="3" s="1"/>
  <c r="J68" i="3" s="1"/>
  <c r="K30" i="3"/>
  <c r="K42" i="3" s="1"/>
  <c r="K54" i="3" s="1"/>
  <c r="K68" i="3" s="1"/>
  <c r="L30" i="3"/>
  <c r="L42" i="3" s="1"/>
  <c r="L54" i="3" s="1"/>
  <c r="L68" i="3" s="1"/>
  <c r="M30" i="3"/>
  <c r="M42" i="3" s="1"/>
  <c r="M54" i="3" s="1"/>
  <c r="M68" i="3" s="1"/>
  <c r="C43" i="3"/>
  <c r="C55" i="3" s="1"/>
  <c r="C69" i="3" s="1"/>
  <c r="D43" i="3"/>
  <c r="D55" i="3" s="1"/>
  <c r="D69" i="3" s="1"/>
  <c r="E43" i="3"/>
  <c r="E55" i="3" s="1"/>
  <c r="E69" i="3" s="1"/>
  <c r="F43" i="3"/>
  <c r="F55" i="3" s="1"/>
  <c r="F69" i="3" s="1"/>
  <c r="G43" i="3"/>
  <c r="G55" i="3" s="1"/>
  <c r="G69" i="3" s="1"/>
  <c r="H43" i="3"/>
  <c r="H55" i="3" s="1"/>
  <c r="H69" i="3" s="1"/>
  <c r="I43" i="3"/>
  <c r="I55" i="3" s="1"/>
  <c r="I69" i="3" s="1"/>
  <c r="J43" i="3"/>
  <c r="J55" i="3" s="1"/>
  <c r="J69" i="3" s="1"/>
  <c r="K43" i="3"/>
  <c r="K55" i="3" s="1"/>
  <c r="K69" i="3" s="1"/>
  <c r="L43" i="3"/>
  <c r="L55" i="3" s="1"/>
  <c r="L69" i="3" s="1"/>
  <c r="M43" i="3"/>
  <c r="M55" i="3" s="1"/>
  <c r="M69" i="3" s="1"/>
  <c r="C44" i="3"/>
  <c r="C56" i="3" s="1"/>
  <c r="C70" i="3" s="1"/>
  <c r="D44" i="3"/>
  <c r="D56" i="3" s="1"/>
  <c r="D70" i="3" s="1"/>
  <c r="E44" i="3"/>
  <c r="E56" i="3" s="1"/>
  <c r="E70" i="3" s="1"/>
  <c r="F44" i="3"/>
  <c r="F56" i="3" s="1"/>
  <c r="F70" i="3" s="1"/>
  <c r="G44" i="3"/>
  <c r="G56" i="3" s="1"/>
  <c r="G70" i="3" s="1"/>
  <c r="H44" i="3"/>
  <c r="H56" i="3" s="1"/>
  <c r="H70" i="3" s="1"/>
  <c r="I44" i="3"/>
  <c r="I56" i="3" s="1"/>
  <c r="I70" i="3" s="1"/>
  <c r="J44" i="3"/>
  <c r="J56" i="3" s="1"/>
  <c r="J70" i="3" s="1"/>
  <c r="K44" i="3"/>
  <c r="K56" i="3" s="1"/>
  <c r="K70" i="3" s="1"/>
  <c r="L44" i="3"/>
  <c r="L56" i="3" s="1"/>
  <c r="L70" i="3" s="1"/>
  <c r="M44" i="3"/>
  <c r="M56" i="3" s="1"/>
  <c r="M70" i="3" s="1"/>
  <c r="B43" i="3"/>
  <c r="B55" i="3" s="1"/>
  <c r="B69" i="3" s="1"/>
  <c r="B44" i="3"/>
  <c r="B56" i="3" s="1"/>
  <c r="B70" i="3" s="1"/>
  <c r="B30" i="3"/>
  <c r="B42" i="3" s="1"/>
  <c r="B54" i="3" s="1"/>
  <c r="B68" i="3" s="1"/>
  <c r="N31" i="5" l="1"/>
  <c r="M31" i="5"/>
  <c r="L31" i="5"/>
  <c r="K31" i="5"/>
  <c r="J31" i="5"/>
  <c r="I31" i="5"/>
  <c r="H31" i="5"/>
  <c r="G31" i="5"/>
  <c r="F31" i="5"/>
  <c r="E31" i="5"/>
  <c r="D31" i="5"/>
  <c r="C31" i="5"/>
  <c r="N30" i="5"/>
  <c r="M30" i="5"/>
  <c r="L30" i="5"/>
  <c r="K30" i="5"/>
  <c r="J30" i="5"/>
  <c r="I30" i="5"/>
  <c r="H30" i="5"/>
  <c r="G30" i="5"/>
  <c r="F30" i="5"/>
  <c r="E30" i="5"/>
  <c r="D30" i="5"/>
  <c r="C30" i="5"/>
  <c r="N29" i="5"/>
  <c r="M29" i="5"/>
  <c r="L29" i="5"/>
  <c r="K29" i="5"/>
  <c r="J29" i="5"/>
  <c r="I29" i="5"/>
  <c r="H29" i="5"/>
  <c r="G29" i="5"/>
  <c r="F29" i="5"/>
  <c r="E29" i="5"/>
  <c r="D29" i="5"/>
  <c r="C29" i="5"/>
  <c r="N28" i="5"/>
  <c r="M28" i="5"/>
  <c r="L28" i="5"/>
  <c r="K28" i="5"/>
  <c r="J28" i="5"/>
  <c r="I28" i="5"/>
  <c r="H28" i="5"/>
  <c r="G28" i="5"/>
  <c r="F28" i="5"/>
  <c r="E28" i="5"/>
  <c r="D28" i="5"/>
  <c r="C28" i="5"/>
  <c r="N27" i="5"/>
  <c r="M27" i="5"/>
  <c r="L27" i="5"/>
  <c r="K27" i="5"/>
  <c r="J27" i="5"/>
  <c r="I27" i="5"/>
  <c r="H27" i="5"/>
  <c r="G27" i="5"/>
  <c r="F27" i="5"/>
  <c r="E27" i="5"/>
  <c r="D27" i="5"/>
  <c r="C27" i="5"/>
  <c r="N26" i="5"/>
  <c r="M26" i="5"/>
  <c r="L26" i="5"/>
  <c r="K26" i="5"/>
  <c r="J26" i="5"/>
  <c r="I26" i="5"/>
  <c r="H26" i="5"/>
  <c r="G26" i="5"/>
  <c r="F26" i="5"/>
  <c r="E26" i="5"/>
  <c r="D26" i="5"/>
  <c r="C26" i="5"/>
  <c r="N31" i="4"/>
  <c r="M31" i="4"/>
  <c r="L31" i="4"/>
  <c r="K31" i="4"/>
  <c r="J31" i="4"/>
  <c r="I31" i="4"/>
  <c r="H31" i="4"/>
  <c r="G31" i="4"/>
  <c r="F31" i="4"/>
  <c r="E31" i="4"/>
  <c r="D31" i="4"/>
  <c r="C31" i="4"/>
  <c r="N30" i="4"/>
  <c r="M30" i="4"/>
  <c r="L30" i="4"/>
  <c r="K30" i="4"/>
  <c r="J30" i="4"/>
  <c r="I30" i="4"/>
  <c r="H30" i="4"/>
  <c r="G30" i="4"/>
  <c r="F30" i="4"/>
  <c r="E30" i="4"/>
  <c r="D30" i="4"/>
  <c r="C30" i="4"/>
  <c r="N29" i="4"/>
  <c r="M29" i="4"/>
  <c r="L29" i="4"/>
  <c r="K29" i="4"/>
  <c r="J29" i="4"/>
  <c r="I29" i="4"/>
  <c r="H29" i="4"/>
  <c r="G29" i="4"/>
  <c r="F29" i="4"/>
  <c r="E29" i="4"/>
  <c r="D29" i="4"/>
  <c r="C29" i="4"/>
  <c r="N28" i="4"/>
  <c r="M28" i="4"/>
  <c r="L28" i="4"/>
  <c r="K28" i="4"/>
  <c r="J28" i="4"/>
  <c r="I28" i="4"/>
  <c r="H28" i="4"/>
  <c r="G28" i="4"/>
  <c r="F28" i="4"/>
  <c r="E28" i="4"/>
  <c r="D28" i="4"/>
  <c r="C28" i="4"/>
  <c r="N27" i="4"/>
  <c r="M27" i="4"/>
  <c r="L27" i="4"/>
  <c r="K27" i="4"/>
  <c r="J27" i="4"/>
  <c r="I27" i="4"/>
  <c r="H27" i="4"/>
  <c r="G27" i="4"/>
  <c r="F27" i="4"/>
  <c r="E27" i="4"/>
  <c r="D27" i="4"/>
  <c r="C27" i="4"/>
  <c r="N26" i="4"/>
  <c r="M26" i="4"/>
  <c r="L26" i="4"/>
  <c r="K26" i="4"/>
  <c r="J26" i="4"/>
  <c r="I26" i="4"/>
  <c r="H26" i="4"/>
  <c r="G26" i="4"/>
  <c r="F26" i="4"/>
  <c r="E26" i="4"/>
  <c r="D26" i="4"/>
  <c r="C26" i="4"/>
  <c r="N31" i="2"/>
  <c r="M31" i="2"/>
  <c r="L31" i="2"/>
  <c r="K31" i="2"/>
  <c r="J31" i="2"/>
  <c r="I31" i="2"/>
  <c r="H31" i="2"/>
  <c r="G31" i="2"/>
  <c r="F31" i="2"/>
  <c r="E31" i="2"/>
  <c r="D31" i="2"/>
  <c r="C31" i="2"/>
  <c r="N30" i="2"/>
  <c r="M30" i="2"/>
  <c r="L30" i="2"/>
  <c r="K30" i="2"/>
  <c r="J30" i="2"/>
  <c r="I30" i="2"/>
  <c r="H30" i="2"/>
  <c r="G30" i="2"/>
  <c r="F30" i="2"/>
  <c r="E30" i="2"/>
  <c r="D30" i="2"/>
  <c r="C30" i="2"/>
  <c r="N29" i="2"/>
  <c r="M29" i="2"/>
  <c r="L29" i="2"/>
  <c r="K29" i="2"/>
  <c r="J29" i="2"/>
  <c r="I29" i="2"/>
  <c r="H29" i="2"/>
  <c r="G29" i="2"/>
  <c r="F29" i="2"/>
  <c r="E29" i="2"/>
  <c r="D29" i="2"/>
  <c r="C29" i="2"/>
  <c r="N28" i="2"/>
  <c r="M28" i="2"/>
  <c r="L28" i="2"/>
  <c r="K28" i="2"/>
  <c r="J28" i="2"/>
  <c r="I28" i="2"/>
  <c r="H28" i="2"/>
  <c r="G28" i="2"/>
  <c r="F28" i="2"/>
  <c r="E28" i="2"/>
  <c r="D28" i="2"/>
  <c r="C28" i="2"/>
  <c r="N27" i="2"/>
  <c r="M27" i="2"/>
  <c r="L27" i="2"/>
  <c r="K27" i="2"/>
  <c r="J27" i="2"/>
  <c r="I27" i="2"/>
  <c r="H27" i="2"/>
  <c r="G27" i="2"/>
  <c r="F27" i="2"/>
  <c r="E27" i="2"/>
  <c r="D27" i="2"/>
  <c r="C27" i="2"/>
  <c r="N26" i="2"/>
  <c r="M26" i="2"/>
  <c r="L26" i="2"/>
  <c r="K26" i="2"/>
  <c r="J26" i="2"/>
  <c r="I26" i="2"/>
  <c r="H26" i="2"/>
  <c r="G26" i="2"/>
  <c r="F26" i="2"/>
  <c r="E26" i="2"/>
  <c r="D26" i="2"/>
  <c r="C26" i="2"/>
  <c r="N31" i="1"/>
  <c r="M31" i="1"/>
  <c r="L31" i="1"/>
  <c r="K31" i="1"/>
  <c r="J31" i="1"/>
  <c r="I31" i="1"/>
  <c r="H31" i="1"/>
  <c r="G31" i="1"/>
  <c r="F31" i="1"/>
  <c r="E31" i="1"/>
  <c r="D31" i="1"/>
  <c r="C31" i="1"/>
  <c r="N30" i="1"/>
  <c r="M30" i="1"/>
  <c r="L30" i="1"/>
  <c r="K30" i="1"/>
  <c r="J30" i="1"/>
  <c r="I30" i="1"/>
  <c r="H30" i="1"/>
  <c r="G30" i="1"/>
  <c r="F30" i="1"/>
  <c r="E30" i="1"/>
  <c r="D30" i="1"/>
  <c r="C30" i="1"/>
  <c r="N29" i="1"/>
  <c r="M29" i="1"/>
  <c r="L29" i="1"/>
  <c r="K29" i="1"/>
  <c r="J29" i="1"/>
  <c r="I29" i="1"/>
  <c r="H29" i="1"/>
  <c r="G29" i="1"/>
  <c r="F29" i="1"/>
  <c r="E29" i="1"/>
  <c r="D29" i="1"/>
  <c r="C29" i="1"/>
  <c r="N28" i="1"/>
  <c r="M28" i="1"/>
  <c r="L28" i="1"/>
  <c r="K28" i="1"/>
  <c r="J28" i="1"/>
  <c r="I28" i="1"/>
  <c r="H28" i="1"/>
  <c r="G28" i="1"/>
  <c r="F28" i="1"/>
  <c r="E28" i="1"/>
  <c r="D28" i="1"/>
  <c r="C28" i="1"/>
  <c r="N27" i="1"/>
  <c r="M27" i="1"/>
  <c r="L27" i="1"/>
  <c r="K27" i="1"/>
  <c r="J27" i="1"/>
  <c r="I27" i="1"/>
  <c r="H27" i="1"/>
  <c r="G27" i="1"/>
  <c r="F27" i="1"/>
  <c r="E27" i="1"/>
  <c r="D27" i="1"/>
  <c r="C27" i="1"/>
  <c r="N26" i="1"/>
  <c r="M26" i="1"/>
  <c r="L26" i="1"/>
  <c r="K26" i="1"/>
  <c r="J26" i="1"/>
  <c r="I26" i="1"/>
  <c r="H26" i="1"/>
  <c r="G26" i="1"/>
  <c r="F26" i="1"/>
  <c r="E26" i="1"/>
  <c r="D26" i="1"/>
  <c r="C26" i="1"/>
</calcChain>
</file>

<file path=xl/sharedStrings.xml><?xml version="1.0" encoding="utf-8"?>
<sst xmlns="http://schemas.openxmlformats.org/spreadsheetml/2006/main" count="427" uniqueCount="64">
  <si>
    <t>MUB1</t>
  </si>
  <si>
    <t>A</t>
  </si>
  <si>
    <t>B</t>
  </si>
  <si>
    <t>C</t>
  </si>
  <si>
    <t>D</t>
  </si>
  <si>
    <t>E</t>
  </si>
  <si>
    <t>F</t>
  </si>
  <si>
    <t>G</t>
  </si>
  <si>
    <t>H</t>
  </si>
  <si>
    <t>MUC1</t>
  </si>
  <si>
    <t>SUB1</t>
  </si>
  <si>
    <t>MUB2</t>
  </si>
  <si>
    <t>MUC2</t>
  </si>
  <si>
    <t>SUB2</t>
  </si>
  <si>
    <t>03.02.19</t>
  </si>
  <si>
    <t>urea 250-1</t>
  </si>
  <si>
    <t>urea 250-2</t>
  </si>
  <si>
    <t>urea 250-3</t>
  </si>
  <si>
    <t>urea 0-1</t>
  </si>
  <si>
    <t>urea 0-2</t>
  </si>
  <si>
    <t>urea 0-3</t>
  </si>
  <si>
    <t>AA 250-1</t>
  </si>
  <si>
    <t>AA 250-2</t>
  </si>
  <si>
    <t>AA 250-3</t>
  </si>
  <si>
    <t>AA 0-1</t>
  </si>
  <si>
    <t>AA 0-2</t>
  </si>
  <si>
    <t>AA 0-3</t>
  </si>
  <si>
    <t>WA</t>
  </si>
  <si>
    <t>AN 250-1</t>
  </si>
  <si>
    <t>AN 250-2</t>
  </si>
  <si>
    <t>AN 250-3</t>
  </si>
  <si>
    <t>AN 0-1</t>
  </si>
  <si>
    <t>AN 0-2</t>
  </si>
  <si>
    <t>AN 0-3</t>
  </si>
  <si>
    <t>No N 250-1</t>
  </si>
  <si>
    <t>No N 250-2</t>
  </si>
  <si>
    <t>No N 250-3</t>
  </si>
  <si>
    <t>No N 0-1</t>
  </si>
  <si>
    <t>No N 0-2</t>
  </si>
  <si>
    <t>No N 0-3</t>
  </si>
  <si>
    <t>Um</t>
  </si>
  <si>
    <t>umol</t>
  </si>
  <si>
    <t>soil slurry blank</t>
  </si>
  <si>
    <t>low slope</t>
  </si>
  <si>
    <t>low int</t>
  </si>
  <si>
    <t>low r2</t>
  </si>
  <si>
    <t>high slope</t>
  </si>
  <si>
    <t>high int</t>
  </si>
  <si>
    <t>high r2</t>
  </si>
  <si>
    <t>XYL</t>
  </si>
  <si>
    <t>BG</t>
  </si>
  <si>
    <t>NAG</t>
  </si>
  <si>
    <t>CB</t>
  </si>
  <si>
    <t>PHOS</t>
  </si>
  <si>
    <t>LAP</t>
  </si>
  <si>
    <t>CONTROL (MUB, low)</t>
  </si>
  <si>
    <t>CONTROL (MUB, high)</t>
  </si>
  <si>
    <t>CONTROL (MUC, low)</t>
  </si>
  <si>
    <t>CONTROL (MUC, high)</t>
  </si>
  <si>
    <t>Sample*buffer</t>
  </si>
  <si>
    <t>Gravimetric Moisture</t>
  </si>
  <si>
    <t>divide by time and dry soil</t>
  </si>
  <si>
    <t>multiply by 1000</t>
  </si>
  <si>
    <t>nmol activity/g dry soil/hr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</si>
</sst>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sz val="11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7"/>
      <name val="Arial"/>
      <family val="2"/>
    </font>
    <font>
      <sz val="14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3" fontId="3" fillId="0" borderId="0" xfId="0" applyNumberFormat="1" applyFont="1" applyAlignment="1">
      <alignment horizontal="left" vertical="center" wrapText="1" inden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3" fontId="3" fillId="0" borderId="0" xfId="0" applyNumberFormat="1" applyFont="1" applyAlignment="1">
      <alignment horizontal="left" vertical="center" wrapText="1" inden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0" fillId="0" borderId="0" xfId="0"/>
    <xf numFmtId="3" fontId="3" fillId="0" borderId="0" xfId="0" applyNumberFormat="1" applyFont="1" applyAlignment="1">
      <alignment horizontal="left" vertical="center" wrapText="1" indent="1"/>
    </xf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3" fontId="3" fillId="0" borderId="0" xfId="0" applyNumberFormat="1" applyFont="1" applyAlignment="1">
      <alignment horizontal="left" vertical="center" wrapText="1" indent="1"/>
    </xf>
    <xf numFmtId="0" fontId="2" fillId="4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3" fontId="3" fillId="0" borderId="0" xfId="0" applyNumberFormat="1" applyFont="1" applyAlignment="1">
      <alignment horizontal="left" vertical="center" wrapText="1" inden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0" fillId="0" borderId="0" xfId="0"/>
    <xf numFmtId="0" fontId="5" fillId="0" borderId="0" xfId="0" applyFont="1"/>
    <xf numFmtId="0" fontId="5" fillId="0" borderId="0" xfId="0" applyFont="1"/>
    <xf numFmtId="0" fontId="0" fillId="0" borderId="0" xfId="0"/>
    <xf numFmtId="0" fontId="4" fillId="0" borderId="0" xfId="0" applyFont="1"/>
    <xf numFmtId="0" fontId="0" fillId="0" borderId="0" xfId="0"/>
    <xf numFmtId="0" fontId="4" fillId="0" borderId="0" xfId="0" applyFont="1"/>
    <xf numFmtId="0" fontId="0" fillId="0" borderId="0" xfId="0"/>
    <xf numFmtId="0" fontId="4" fillId="0" borderId="0" xfId="0" applyFont="1"/>
    <xf numFmtId="0" fontId="0" fillId="0" borderId="0" xfId="0"/>
    <xf numFmtId="0" fontId="2" fillId="15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3" fontId="3" fillId="0" borderId="0" xfId="0" applyNumberFormat="1" applyFont="1" applyAlignment="1">
      <alignment horizontal="left" vertical="center" wrapText="1" inden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4" fillId="0" borderId="0" xfId="0" applyFont="1"/>
    <xf numFmtId="0" fontId="6" fillId="0" borderId="0" xfId="0" applyFont="1"/>
    <xf numFmtId="0" fontId="0" fillId="17" borderId="0" xfId="0" applyFill="1"/>
    <xf numFmtId="0" fontId="1" fillId="0" borderId="0" xfId="0" applyFont="1" applyFill="1" applyBorder="1" applyAlignment="1">
      <alignment horizontal="center" vertical="center" wrapText="1"/>
    </xf>
    <xf numFmtId="3" fontId="3" fillId="0" borderId="0" xfId="0" applyNumberFormat="1" applyFont="1" applyFill="1" applyAlignment="1">
      <alignment horizontal="left" vertical="center" wrapText="1" indent="1"/>
    </xf>
    <xf numFmtId="0" fontId="0" fillId="0" borderId="0" xfId="0" applyFill="1"/>
    <xf numFmtId="0" fontId="7" fillId="0" borderId="0" xfId="0" applyFont="1"/>
    <xf numFmtId="0" fontId="0" fillId="18" borderId="0" xfId="0" applyFill="1"/>
    <xf numFmtId="0" fontId="8" fillId="0" borderId="0" xfId="0" applyFont="1"/>
    <xf numFmtId="0" fontId="8" fillId="2" borderId="1" xfId="0" applyFont="1" applyFill="1" applyBorder="1" applyAlignment="1">
      <alignment horizontal="left" vertical="center" wrapText="1" indent="1"/>
    </xf>
    <xf numFmtId="0" fontId="9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11" borderId="1" xfId="0" applyFont="1" applyFill="1" applyBorder="1" applyAlignment="1">
      <alignment horizontal="center" vertical="center" wrapText="1"/>
    </xf>
    <xf numFmtId="0" fontId="9" fillId="14" borderId="1" xfId="0" applyFont="1" applyFill="1" applyBorder="1" applyAlignment="1">
      <alignment horizontal="center" vertical="center" wrapText="1"/>
    </xf>
    <xf numFmtId="0" fontId="9" fillId="15" borderId="1" xfId="0" applyFont="1" applyFill="1" applyBorder="1" applyAlignment="1">
      <alignment horizontal="center" vertical="center" wrapText="1"/>
    </xf>
    <xf numFmtId="0" fontId="9" fillId="13" borderId="1" xfId="0" applyFont="1" applyFill="1" applyBorder="1" applyAlignment="1">
      <alignment horizontal="center" vertical="center" wrapText="1"/>
    </xf>
    <xf numFmtId="0" fontId="9" fillId="12" borderId="1" xfId="0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left" vertical="center" wrapText="1" indent="1"/>
    </xf>
    <xf numFmtId="0" fontId="9" fillId="8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1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1"/>
  <sheetViews>
    <sheetView workbookViewId="0">
      <selection activeCell="C27" sqref="C27"/>
    </sheetView>
  </sheetViews>
  <sheetFormatPr defaultColWidth="8.85546875" defaultRowHeight="15" x14ac:dyDescent="0.25"/>
  <cols>
    <col min="1" max="2" width="9.140625" style="59"/>
  </cols>
  <sheetData>
    <row r="1" spans="1:16" ht="18.75" x14ac:dyDescent="0.3">
      <c r="A1" s="86" t="s">
        <v>14</v>
      </c>
    </row>
    <row r="2" spans="1:16" x14ac:dyDescent="0.25">
      <c r="A2" s="63" t="s">
        <v>40</v>
      </c>
      <c r="B2" s="63" t="s">
        <v>41</v>
      </c>
      <c r="C2" s="2">
        <v>1</v>
      </c>
      <c r="D2" s="2">
        <v>2</v>
      </c>
      <c r="E2" s="2">
        <v>3</v>
      </c>
      <c r="F2" s="2">
        <v>4</v>
      </c>
      <c r="G2" s="2">
        <v>5</v>
      </c>
      <c r="H2" s="2">
        <v>6</v>
      </c>
      <c r="I2" s="2">
        <v>7</v>
      </c>
      <c r="J2" s="2">
        <v>8</v>
      </c>
      <c r="K2" s="2">
        <v>9</v>
      </c>
      <c r="L2" s="2">
        <v>10</v>
      </c>
      <c r="M2" s="2">
        <v>11</v>
      </c>
      <c r="N2" s="2">
        <v>12</v>
      </c>
      <c r="O2" s="1"/>
      <c r="P2" s="1" t="s">
        <v>0</v>
      </c>
    </row>
    <row r="3" spans="1:16" x14ac:dyDescent="0.25">
      <c r="A3" s="63">
        <v>0</v>
      </c>
      <c r="B3" s="63">
        <v>0</v>
      </c>
      <c r="C3" s="3">
        <v>1121</v>
      </c>
      <c r="D3" s="3">
        <v>1190</v>
      </c>
      <c r="E3" s="3">
        <v>1066</v>
      </c>
      <c r="F3" s="3">
        <v>1128</v>
      </c>
      <c r="G3" s="3">
        <v>1114</v>
      </c>
      <c r="H3" s="3">
        <v>988</v>
      </c>
      <c r="I3" s="3">
        <v>993</v>
      </c>
      <c r="J3" s="3">
        <v>956</v>
      </c>
      <c r="K3" s="3">
        <v>898</v>
      </c>
      <c r="L3" s="3">
        <v>945</v>
      </c>
      <c r="M3" s="3">
        <v>650</v>
      </c>
      <c r="N3" s="3">
        <v>1081</v>
      </c>
      <c r="O3" s="4">
        <v>365450</v>
      </c>
      <c r="P3" s="1"/>
    </row>
    <row r="4" spans="1:16" x14ac:dyDescent="0.25">
      <c r="A4" s="63">
        <v>2.5</v>
      </c>
      <c r="B4" s="63">
        <v>5.0000000000000001E-4</v>
      </c>
      <c r="C4" s="3">
        <v>1957</v>
      </c>
      <c r="D4" s="3">
        <v>1993</v>
      </c>
      <c r="E4" s="3">
        <v>2065</v>
      </c>
      <c r="F4" s="3">
        <v>2284</v>
      </c>
      <c r="G4" s="3">
        <v>1945</v>
      </c>
      <c r="H4" s="3">
        <v>1892</v>
      </c>
      <c r="I4" s="3">
        <v>1957</v>
      </c>
      <c r="J4" s="3">
        <v>1717</v>
      </c>
      <c r="K4" s="3">
        <v>1865</v>
      </c>
      <c r="L4" s="3">
        <v>1842</v>
      </c>
      <c r="M4" s="3">
        <v>1569</v>
      </c>
      <c r="N4" s="3">
        <v>2217</v>
      </c>
      <c r="O4" s="4">
        <v>365450</v>
      </c>
      <c r="P4" s="1"/>
    </row>
    <row r="5" spans="1:16" x14ac:dyDescent="0.25">
      <c r="A5" s="63">
        <v>5</v>
      </c>
      <c r="B5" s="63">
        <v>1E-3</v>
      </c>
      <c r="C5" s="3">
        <v>2879</v>
      </c>
      <c r="D5" s="3">
        <v>2904</v>
      </c>
      <c r="E5" s="3">
        <v>3187</v>
      </c>
      <c r="F5" s="3">
        <v>3221</v>
      </c>
      <c r="G5" s="3">
        <v>2907</v>
      </c>
      <c r="H5" s="3">
        <v>2736</v>
      </c>
      <c r="I5" s="3">
        <v>2978</v>
      </c>
      <c r="J5" s="3">
        <v>2829</v>
      </c>
      <c r="K5" s="3">
        <v>2811</v>
      </c>
      <c r="L5" s="3">
        <v>2908</v>
      </c>
      <c r="M5" s="3">
        <v>2583</v>
      </c>
      <c r="N5" s="3">
        <v>3070</v>
      </c>
      <c r="O5" s="4">
        <v>365450</v>
      </c>
      <c r="P5" s="1"/>
    </row>
    <row r="6" spans="1:16" x14ac:dyDescent="0.25">
      <c r="A6" s="63">
        <v>10</v>
      </c>
      <c r="B6" s="63">
        <v>2E-3</v>
      </c>
      <c r="C6" s="5">
        <v>5227</v>
      </c>
      <c r="D6" s="5">
        <v>5015</v>
      </c>
      <c r="E6" s="5">
        <v>5320</v>
      </c>
      <c r="F6" s="5">
        <v>5674</v>
      </c>
      <c r="G6" s="5">
        <v>5183</v>
      </c>
      <c r="H6" s="5">
        <v>4841</v>
      </c>
      <c r="I6" s="5">
        <v>4791</v>
      </c>
      <c r="J6" s="5">
        <v>4765</v>
      </c>
      <c r="K6" s="5">
        <v>4969</v>
      </c>
      <c r="L6" s="5">
        <v>4188</v>
      </c>
      <c r="M6" s="5">
        <v>5259</v>
      </c>
      <c r="N6" s="5">
        <v>5205</v>
      </c>
      <c r="O6" s="4">
        <v>365450</v>
      </c>
      <c r="P6" s="1"/>
    </row>
    <row r="7" spans="1:16" x14ac:dyDescent="0.25">
      <c r="A7" s="63">
        <v>25</v>
      </c>
      <c r="B7" s="63">
        <v>5.0000000000000001E-3</v>
      </c>
      <c r="C7" s="6">
        <v>11222</v>
      </c>
      <c r="D7" s="6">
        <v>11488</v>
      </c>
      <c r="E7" s="6">
        <v>12393</v>
      </c>
      <c r="F7" s="6">
        <v>12817</v>
      </c>
      <c r="G7" s="6">
        <v>11012</v>
      </c>
      <c r="H7" s="6">
        <v>10803</v>
      </c>
      <c r="I7" s="6">
        <v>10920</v>
      </c>
      <c r="J7" s="6">
        <v>10706</v>
      </c>
      <c r="K7" s="6">
        <v>10752</v>
      </c>
      <c r="L7" s="6">
        <v>11669</v>
      </c>
      <c r="M7" s="7">
        <v>9021</v>
      </c>
      <c r="N7" s="6">
        <v>11399</v>
      </c>
      <c r="O7" s="4">
        <v>365450</v>
      </c>
      <c r="P7" s="1"/>
    </row>
    <row r="8" spans="1:16" x14ac:dyDescent="0.25">
      <c r="A8" s="63">
        <v>50</v>
      </c>
      <c r="B8" s="63">
        <v>0.01</v>
      </c>
      <c r="C8" s="8">
        <v>21726</v>
      </c>
      <c r="D8" s="8">
        <v>22260</v>
      </c>
      <c r="E8" s="8">
        <v>22928</v>
      </c>
      <c r="F8" s="8">
        <v>23380</v>
      </c>
      <c r="G8" s="8">
        <v>20902</v>
      </c>
      <c r="H8" s="9">
        <v>19246</v>
      </c>
      <c r="I8" s="9">
        <v>19731</v>
      </c>
      <c r="J8" s="9">
        <v>19532</v>
      </c>
      <c r="K8" s="8">
        <v>20657</v>
      </c>
      <c r="L8" s="8">
        <v>22387</v>
      </c>
      <c r="M8" s="9">
        <v>18383</v>
      </c>
      <c r="N8" s="8">
        <v>20808</v>
      </c>
      <c r="O8" s="4">
        <v>365450</v>
      </c>
      <c r="P8" s="1"/>
    </row>
    <row r="9" spans="1:16" x14ac:dyDescent="0.25">
      <c r="A9" s="63">
        <v>100</v>
      </c>
      <c r="B9" s="63">
        <v>0.02</v>
      </c>
      <c r="C9" s="10">
        <v>41521</v>
      </c>
      <c r="D9" s="10">
        <v>42684</v>
      </c>
      <c r="E9" s="11">
        <v>44883</v>
      </c>
      <c r="F9" s="11">
        <v>46833</v>
      </c>
      <c r="G9" s="12">
        <v>39047</v>
      </c>
      <c r="H9" s="12">
        <v>39197</v>
      </c>
      <c r="I9" s="12">
        <v>39566</v>
      </c>
      <c r="J9" s="12">
        <v>39350</v>
      </c>
      <c r="K9" s="12">
        <v>39321</v>
      </c>
      <c r="L9" s="11">
        <v>43959</v>
      </c>
      <c r="M9" s="11">
        <v>43923</v>
      </c>
      <c r="N9" s="10">
        <v>42389</v>
      </c>
      <c r="O9" s="4">
        <v>365450</v>
      </c>
      <c r="P9" s="1"/>
    </row>
    <row r="10" spans="1:16" x14ac:dyDescent="0.25">
      <c r="A10" s="63" t="s">
        <v>42</v>
      </c>
      <c r="B10" s="63"/>
      <c r="C10" s="3">
        <v>1409</v>
      </c>
      <c r="D10" s="3">
        <v>1400</v>
      </c>
      <c r="E10" s="3">
        <v>1465</v>
      </c>
      <c r="F10" s="3">
        <v>1526</v>
      </c>
      <c r="G10" s="3">
        <v>1345</v>
      </c>
      <c r="H10" s="3">
        <v>1200</v>
      </c>
      <c r="I10" s="3">
        <v>1328</v>
      </c>
      <c r="J10" s="3">
        <v>1257</v>
      </c>
      <c r="K10" s="3">
        <v>1281</v>
      </c>
      <c r="L10" s="3">
        <v>1404</v>
      </c>
      <c r="M10" s="3">
        <v>1308</v>
      </c>
      <c r="N10" s="3">
        <v>1344</v>
      </c>
      <c r="O10" s="4">
        <v>365450</v>
      </c>
      <c r="P10" s="1"/>
    </row>
    <row r="13" spans="1:16" ht="15.75" x14ac:dyDescent="0.25">
      <c r="A13" s="62"/>
      <c r="B13" s="62"/>
      <c r="C13" s="60" t="s">
        <v>15</v>
      </c>
      <c r="D13" s="60" t="s">
        <v>16</v>
      </c>
      <c r="E13" s="60" t="s">
        <v>17</v>
      </c>
      <c r="F13" s="60" t="s">
        <v>18</v>
      </c>
      <c r="G13" s="60" t="s">
        <v>19</v>
      </c>
      <c r="H13" s="60" t="s">
        <v>20</v>
      </c>
      <c r="I13" s="60" t="s">
        <v>21</v>
      </c>
      <c r="J13" s="60" t="s">
        <v>22</v>
      </c>
      <c r="K13" s="60" t="s">
        <v>23</v>
      </c>
      <c r="L13" s="60" t="s">
        <v>24</v>
      </c>
      <c r="M13" s="60" t="s">
        <v>25</v>
      </c>
      <c r="N13" s="60" t="s">
        <v>26</v>
      </c>
    </row>
    <row r="14" spans="1:16" ht="15.75" x14ac:dyDescent="0.25">
      <c r="A14" s="62"/>
      <c r="B14" s="62"/>
      <c r="C14" s="60" t="s">
        <v>27</v>
      </c>
      <c r="D14" s="60" t="s">
        <v>27</v>
      </c>
      <c r="E14" s="60" t="s">
        <v>27</v>
      </c>
      <c r="F14" s="60" t="s">
        <v>27</v>
      </c>
      <c r="G14" s="60" t="s">
        <v>27</v>
      </c>
      <c r="H14" s="60" t="s">
        <v>27</v>
      </c>
      <c r="I14" s="60" t="s">
        <v>27</v>
      </c>
      <c r="J14" s="60" t="s">
        <v>27</v>
      </c>
      <c r="K14" s="60" t="s">
        <v>27</v>
      </c>
      <c r="L14" s="60" t="s">
        <v>27</v>
      </c>
      <c r="M14" s="60" t="s">
        <v>27</v>
      </c>
      <c r="N14" s="60" t="s">
        <v>27</v>
      </c>
    </row>
    <row r="15" spans="1:16" x14ac:dyDescent="0.25">
      <c r="A15" s="63" t="s">
        <v>40</v>
      </c>
      <c r="B15" s="63" t="s">
        <v>41</v>
      </c>
      <c r="C15" s="70">
        <v>1</v>
      </c>
      <c r="D15" s="70">
        <v>2</v>
      </c>
      <c r="E15" s="70">
        <v>3</v>
      </c>
      <c r="F15" s="70">
        <v>4</v>
      </c>
      <c r="G15" s="70">
        <v>5</v>
      </c>
      <c r="H15" s="70">
        <v>6</v>
      </c>
      <c r="I15" s="70">
        <v>7</v>
      </c>
      <c r="J15" s="70">
        <v>8</v>
      </c>
      <c r="K15" s="70">
        <v>9</v>
      </c>
      <c r="L15" s="70">
        <v>10</v>
      </c>
      <c r="M15" s="70">
        <v>11</v>
      </c>
      <c r="N15" s="70">
        <v>12</v>
      </c>
      <c r="O15" s="68"/>
    </row>
    <row r="16" spans="1:16" x14ac:dyDescent="0.25">
      <c r="A16" s="63">
        <v>0</v>
      </c>
      <c r="B16" s="63">
        <v>0</v>
      </c>
      <c r="C16" s="71">
        <v>1121</v>
      </c>
      <c r="D16" s="71">
        <v>1190</v>
      </c>
      <c r="E16" s="71">
        <v>1066</v>
      </c>
      <c r="F16" s="71">
        <v>1128</v>
      </c>
      <c r="G16" s="71">
        <v>1114</v>
      </c>
      <c r="H16" s="71">
        <v>988</v>
      </c>
      <c r="I16" s="71">
        <v>993</v>
      </c>
      <c r="J16" s="71">
        <v>956</v>
      </c>
      <c r="K16" s="71">
        <v>898</v>
      </c>
      <c r="L16" s="71">
        <v>945</v>
      </c>
      <c r="M16" s="71">
        <v>650</v>
      </c>
      <c r="N16" s="71">
        <v>1081</v>
      </c>
      <c r="O16" s="72">
        <v>365450</v>
      </c>
    </row>
    <row r="17" spans="1:15" x14ac:dyDescent="0.25">
      <c r="A17" s="63">
        <v>2.5</v>
      </c>
      <c r="B17" s="63">
        <v>5.0000000000000001E-4</v>
      </c>
      <c r="C17" s="71">
        <v>1957</v>
      </c>
      <c r="D17" s="71">
        <v>1993</v>
      </c>
      <c r="E17" s="71">
        <v>2065</v>
      </c>
      <c r="F17" s="71">
        <v>2284</v>
      </c>
      <c r="G17" s="71">
        <v>1945</v>
      </c>
      <c r="H17" s="71">
        <v>1892</v>
      </c>
      <c r="I17" s="71">
        <v>1957</v>
      </c>
      <c r="J17" s="71">
        <v>1717</v>
      </c>
      <c r="K17" s="71">
        <v>1865</v>
      </c>
      <c r="L17" s="71">
        <v>1842</v>
      </c>
      <c r="M17" s="71">
        <v>1569</v>
      </c>
      <c r="N17" s="71">
        <v>2217</v>
      </c>
      <c r="O17" s="72">
        <v>365450</v>
      </c>
    </row>
    <row r="18" spans="1:15" x14ac:dyDescent="0.25">
      <c r="A18" s="63">
        <v>5</v>
      </c>
      <c r="B18" s="63">
        <v>1E-3</v>
      </c>
      <c r="C18" s="71">
        <v>2879</v>
      </c>
      <c r="D18" s="71">
        <v>2904</v>
      </c>
      <c r="E18" s="71">
        <v>3187</v>
      </c>
      <c r="F18" s="71">
        <v>3221</v>
      </c>
      <c r="G18" s="71">
        <v>2907</v>
      </c>
      <c r="H18" s="71">
        <v>2736</v>
      </c>
      <c r="I18" s="71">
        <v>2978</v>
      </c>
      <c r="J18" s="71">
        <v>2829</v>
      </c>
      <c r="K18" s="71">
        <v>2811</v>
      </c>
      <c r="L18" s="71">
        <v>2908</v>
      </c>
      <c r="M18" s="71">
        <v>2583</v>
      </c>
      <c r="N18" s="71">
        <v>3070</v>
      </c>
      <c r="O18" s="72">
        <v>365450</v>
      </c>
    </row>
    <row r="19" spans="1:15" x14ac:dyDescent="0.25">
      <c r="A19" s="63">
        <v>10</v>
      </c>
      <c r="B19" s="63">
        <v>2E-3</v>
      </c>
      <c r="C19" s="73">
        <v>5227</v>
      </c>
      <c r="D19" s="73">
        <v>5015</v>
      </c>
      <c r="E19" s="73">
        <v>5320</v>
      </c>
      <c r="F19" s="73">
        <v>5674</v>
      </c>
      <c r="G19" s="73">
        <v>5183</v>
      </c>
      <c r="H19" s="73">
        <v>4841</v>
      </c>
      <c r="I19" s="73">
        <v>4791</v>
      </c>
      <c r="J19" s="73">
        <v>4765</v>
      </c>
      <c r="K19" s="73">
        <v>4969</v>
      </c>
      <c r="L19" s="73">
        <v>4188</v>
      </c>
      <c r="M19" s="73">
        <v>5259</v>
      </c>
      <c r="N19" s="73">
        <v>5205</v>
      </c>
      <c r="O19" s="72">
        <v>365450</v>
      </c>
    </row>
    <row r="20" spans="1:15" x14ac:dyDescent="0.25">
      <c r="A20" s="63">
        <v>25</v>
      </c>
      <c r="B20" s="63">
        <v>5.0000000000000001E-3</v>
      </c>
      <c r="C20" s="74">
        <v>11222</v>
      </c>
      <c r="D20" s="74">
        <v>11488</v>
      </c>
      <c r="E20" s="74">
        <v>12393</v>
      </c>
      <c r="F20" s="74">
        <v>12817</v>
      </c>
      <c r="G20" s="74">
        <v>11012</v>
      </c>
      <c r="H20" s="74">
        <v>10803</v>
      </c>
      <c r="I20" s="74">
        <v>10920</v>
      </c>
      <c r="J20" s="74">
        <v>10706</v>
      </c>
      <c r="K20" s="74">
        <v>10752</v>
      </c>
      <c r="L20" s="74">
        <v>11669</v>
      </c>
      <c r="M20" s="75">
        <v>9021</v>
      </c>
      <c r="N20" s="74">
        <v>11399</v>
      </c>
      <c r="O20" s="72">
        <v>365450</v>
      </c>
    </row>
    <row r="21" spans="1:15" x14ac:dyDescent="0.25">
      <c r="A21" s="63">
        <v>50</v>
      </c>
      <c r="B21" s="63">
        <v>0.01</v>
      </c>
      <c r="C21" s="76">
        <v>21726</v>
      </c>
      <c r="D21" s="76">
        <v>22260</v>
      </c>
      <c r="E21" s="76">
        <v>22928</v>
      </c>
      <c r="F21" s="76">
        <v>23380</v>
      </c>
      <c r="G21" s="76">
        <v>20902</v>
      </c>
      <c r="H21" s="78">
        <v>19246</v>
      </c>
      <c r="I21" s="78">
        <v>19731</v>
      </c>
      <c r="J21" s="78">
        <v>19532</v>
      </c>
      <c r="K21" s="76">
        <v>20657</v>
      </c>
      <c r="L21" s="76">
        <v>22387</v>
      </c>
      <c r="M21" s="78">
        <v>18383</v>
      </c>
      <c r="N21" s="76">
        <v>20808</v>
      </c>
      <c r="O21" s="72">
        <v>365450</v>
      </c>
    </row>
    <row r="22" spans="1:15" x14ac:dyDescent="0.25">
      <c r="A22" s="63">
        <v>100</v>
      </c>
      <c r="B22" s="63">
        <v>0.02</v>
      </c>
      <c r="C22" s="79">
        <v>41521</v>
      </c>
      <c r="D22" s="79">
        <v>42684</v>
      </c>
      <c r="E22" s="80">
        <v>44883</v>
      </c>
      <c r="F22" s="80">
        <v>46833</v>
      </c>
      <c r="G22" s="81">
        <v>39047</v>
      </c>
      <c r="H22" s="81">
        <v>39197</v>
      </c>
      <c r="I22" s="81">
        <v>39566</v>
      </c>
      <c r="J22" s="81">
        <v>39350</v>
      </c>
      <c r="K22" s="81">
        <v>39321</v>
      </c>
      <c r="L22" s="80">
        <v>43959</v>
      </c>
      <c r="M22" s="80">
        <v>43923</v>
      </c>
      <c r="N22" s="79">
        <v>42389</v>
      </c>
      <c r="O22" s="72">
        <v>365450</v>
      </c>
    </row>
    <row r="23" spans="1:15" x14ac:dyDescent="0.25">
      <c r="A23" s="63" t="s">
        <v>42</v>
      </c>
      <c r="B23" s="63"/>
      <c r="C23" s="71">
        <v>1409</v>
      </c>
      <c r="D23" s="71">
        <v>1400</v>
      </c>
      <c r="E23" s="71">
        <v>1465</v>
      </c>
      <c r="F23" s="71">
        <v>1526</v>
      </c>
      <c r="G23" s="71">
        <v>1345</v>
      </c>
      <c r="H23" s="71">
        <v>1200</v>
      </c>
      <c r="I23" s="71">
        <v>1328</v>
      </c>
      <c r="J23" s="71">
        <v>1257</v>
      </c>
      <c r="K23" s="71">
        <v>1281</v>
      </c>
      <c r="L23" s="71">
        <v>1404</v>
      </c>
      <c r="M23" s="71">
        <v>1308</v>
      </c>
      <c r="N23" s="71">
        <v>1344</v>
      </c>
      <c r="O23" s="72">
        <v>365450</v>
      </c>
    </row>
    <row r="26" spans="1:15" x14ac:dyDescent="0.25">
      <c r="B26" s="68" t="s">
        <v>43</v>
      </c>
      <c r="C26">
        <f>SLOPE(C16:C20,B16:B20)</f>
        <v>2046284.8101265822</v>
      </c>
      <c r="D26">
        <f>SLOPE(D16:D20,B16:B20)</f>
        <v>2086550.6329113923</v>
      </c>
      <c r="E26">
        <f>SLOPE(E16:E20,B16:B20)</f>
        <v>2276696.2025316455</v>
      </c>
      <c r="F26">
        <f>SLOPE(F16:F20,B16:B20)</f>
        <v>2347164.5569620254</v>
      </c>
      <c r="G26">
        <f>SLOPE(G16:G20,B16:B20)</f>
        <v>2002012.6582278479</v>
      </c>
      <c r="H26">
        <f>SLOPE(H16:H20,B16:B20)</f>
        <v>1977025.3164556962</v>
      </c>
      <c r="I26">
        <f>SLOPE(I16:I20,B16:B20)</f>
        <v>1984316.4556962023</v>
      </c>
      <c r="J26">
        <f>SLOPE(J16:J20,B16:B20)</f>
        <v>1967936.7088607596</v>
      </c>
      <c r="K26">
        <f>SLOPE(K16:K20,B16:B20)</f>
        <v>1977215.1898734176</v>
      </c>
      <c r="L26">
        <f>SLOPE(L16:L20,B16:B20)</f>
        <v>2146303.7974683545</v>
      </c>
      <c r="M26">
        <f>SLOPE(M16:M20,B16:B20)</f>
        <v>1680449.3670886073</v>
      </c>
      <c r="N26">
        <f>SLOPE(N16:N20,B16:B20)</f>
        <v>2058930.3797468354</v>
      </c>
    </row>
    <row r="27" spans="1:15" x14ac:dyDescent="0.25">
      <c r="B27" s="68" t="s">
        <v>44</v>
      </c>
      <c r="C27">
        <f>INTERCEPT(C16:C20,B16:B20)</f>
        <v>1002.5158227848101</v>
      </c>
      <c r="D27">
        <f>INTERCEPT(D16:D20,B16:B20)</f>
        <v>970.8639240506327</v>
      </c>
      <c r="E27">
        <f>INTERCEPT(E16:E20,B16:B20)</f>
        <v>935.81645569620196</v>
      </c>
      <c r="F27">
        <f>INTERCEPT(F16:F20,B16:B20)</f>
        <v>1034.6202531645567</v>
      </c>
      <c r="G27">
        <f>INTERCEPT(G16:G20,B16:B20)</f>
        <v>1028.7784810126582</v>
      </c>
      <c r="H27">
        <f>INTERCEPT(H16:H20,B16:B20)</f>
        <v>891.05696202531635</v>
      </c>
      <c r="I27">
        <f>INTERCEPT(I16:I20,B16:B20)</f>
        <v>954.46202531645577</v>
      </c>
      <c r="J27">
        <f>INTERCEPT(J16:J20,B16:B20)</f>
        <v>849.10759493670867</v>
      </c>
      <c r="K27">
        <f>INTERCEPT(K16:K20,B16:B20)</f>
        <v>897.7341772151899</v>
      </c>
      <c r="L27">
        <f>INTERCEPT(L16:L20,B16:B20)</f>
        <v>661.68354430379668</v>
      </c>
      <c r="M27">
        <f>INTERCEPT(M16:M20,B16:B20)</f>
        <v>959.6360759493673</v>
      </c>
      <c r="N27">
        <f>INTERCEPT(N16:N20,B16:B20)</f>
        <v>1094.2183544303793</v>
      </c>
    </row>
    <row r="28" spans="1:15" x14ac:dyDescent="0.25">
      <c r="B28" s="68" t="s">
        <v>45</v>
      </c>
      <c r="C28">
        <f>RSQ(C16:C20,B16:B20)</f>
        <v>0.9990165416695006</v>
      </c>
      <c r="D28">
        <f>RSQ(D16:D20,B16:B20)</f>
        <v>0.99860989705850489</v>
      </c>
      <c r="E28">
        <f>RSQ(E16:E20,B16:B20)</f>
        <v>0.99936855129339242</v>
      </c>
      <c r="F28">
        <f>RSQ(F16:F20,B16:B20)</f>
        <v>0.9994775120689432</v>
      </c>
      <c r="G28">
        <f>RSQ(G16:G20,B16:B20)</f>
        <v>0.99916291368562271</v>
      </c>
      <c r="H28">
        <f>RSQ(H16:H20,B16:B20)</f>
        <v>0.99955111102137106</v>
      </c>
      <c r="I28">
        <f>RSQ(I16:I20,B16:B20)</f>
        <v>0.99963826872645056</v>
      </c>
      <c r="J28">
        <f>RSQ(J16:J20,B16:B20)</f>
        <v>0.99957955252234298</v>
      </c>
      <c r="K28">
        <f>RSQ(K16:K20,B16:B20)</f>
        <v>0.99968913621149647</v>
      </c>
      <c r="L28">
        <f>RSQ(L16:L20,B16:B20)</f>
        <v>0.98959856800217083</v>
      </c>
      <c r="M28" s="87">
        <f>RSQ(M16:M20,B16:B20)</f>
        <v>0.97488704055050068</v>
      </c>
      <c r="N28">
        <f>RSQ(N16:N20,B16:B20)</f>
        <v>0.9997619363947432</v>
      </c>
    </row>
    <row r="29" spans="1:15" x14ac:dyDescent="0.25">
      <c r="B29" s="68" t="s">
        <v>46</v>
      </c>
      <c r="C29">
        <f>SLOPE(C19:C22,B19:B22)</f>
        <v>2019041.4993306561</v>
      </c>
      <c r="D29">
        <f>SLOPE(D19:D22,B19:B22)</f>
        <v>2090309.2369477914</v>
      </c>
      <c r="E29">
        <f>SLOPE(E19:E22,B19:B22)</f>
        <v>2187137.8848728244</v>
      </c>
      <c r="F29">
        <f>SLOPE(F19:F22,B19:B22)</f>
        <v>2277809.9062918341</v>
      </c>
      <c r="G29">
        <f>SLOPE(G19:G22,B19:B22)</f>
        <v>1879807.2289156623</v>
      </c>
      <c r="H29">
        <f>SLOPE(H19:H22,B19:B22)</f>
        <v>1899824.6318607761</v>
      </c>
      <c r="I29">
        <f>SLOPE(I19:I22,B19:B22)</f>
        <v>1922291.8340026776</v>
      </c>
      <c r="J29">
        <f>SLOPE(J19:J22,B19:B22)</f>
        <v>1914938.4203480589</v>
      </c>
      <c r="K29">
        <f>SLOPE(K19:K22,B19:B22)</f>
        <v>1908820.6157965194</v>
      </c>
      <c r="L29">
        <f>SLOPE(L19:L22,B19:B22)</f>
        <v>2192199.4645247655</v>
      </c>
      <c r="M29">
        <f>SLOPE(M19:M22,B19:B22)</f>
        <v>2192730.9236947792</v>
      </c>
      <c r="N29">
        <f>SLOPE(N19:N22,B19:B22)</f>
        <v>2062145.9170013384</v>
      </c>
    </row>
    <row r="30" spans="1:15" x14ac:dyDescent="0.25">
      <c r="B30" s="68" t="s">
        <v>47</v>
      </c>
      <c r="C30">
        <f>INTERCEPT(C19:C22,B19:B22)</f>
        <v>1247.8661311914293</v>
      </c>
      <c r="D30">
        <f>INTERCEPT(D19:D22,B19:B22)</f>
        <v>1026.3895582329278</v>
      </c>
      <c r="E30">
        <f>INTERCEPT(E19:E22,B19:B22)</f>
        <v>1149.9745649263714</v>
      </c>
      <c r="F30">
        <f>INTERCEPT(F19:F22,B19:B22)</f>
        <v>1106.2583668005318</v>
      </c>
      <c r="G30">
        <f>INTERCEPT(G19:G22,B19:B22)</f>
        <v>1647.7831325301231</v>
      </c>
      <c r="H30">
        <f>INTERCEPT(H19:H22,B19:B22)</f>
        <v>948.37215528781962</v>
      </c>
      <c r="I30">
        <f>INTERCEPT(I19:I22,B19:B22)</f>
        <v>970.8005354752313</v>
      </c>
      <c r="J30">
        <f>INTERCEPT(J19:J22,B19:B22)</f>
        <v>875.06961178045094</v>
      </c>
      <c r="K30">
        <f>INTERCEPT(K19:K22,B19:B22)</f>
        <v>1268.159303882192</v>
      </c>
      <c r="L30">
        <f>INTERCEPT(L19:L22,B19:B22)</f>
        <v>272.90495314591681</v>
      </c>
      <c r="M30">
        <f>INTERCEPT(M19:M22,B19:B22)</f>
        <v>-1136.2610441767101</v>
      </c>
      <c r="N30">
        <f>INTERCEPT(N19:N22,B19:B22)</f>
        <v>875.40026773761565</v>
      </c>
    </row>
    <row r="31" spans="1:15" x14ac:dyDescent="0.25">
      <c r="B31" s="68" t="s">
        <v>48</v>
      </c>
      <c r="C31">
        <f>RSQ(C19:C22,B19:B22)</f>
        <v>0.99985222773326199</v>
      </c>
      <c r="D31">
        <f>RSQ(D19:D22,B19:B22)</f>
        <v>0.99979380701792331</v>
      </c>
      <c r="E31">
        <f>RSQ(E19:E22,B19:B22)</f>
        <v>0.99983773148406985</v>
      </c>
      <c r="F31">
        <f>RSQ(F19:F22,B19:B22)</f>
        <v>0.99960065551686317</v>
      </c>
      <c r="G31">
        <f>RSQ(G19:G22,B19:B22)</f>
        <v>0.99954800133621069</v>
      </c>
      <c r="H31">
        <f>RSQ(H19:H22,B19:B22)</f>
        <v>0.99897816248150673</v>
      </c>
      <c r="I31">
        <f>RSQ(I19:I22,B19:B22)</f>
        <v>0.9994915042837027</v>
      </c>
      <c r="J31">
        <f>RSQ(J19:J22,B19:B22)</f>
        <v>0.99949966171724003</v>
      </c>
      <c r="K31">
        <f>RSQ(K19:K22,B19:B22)</f>
        <v>0.99981937789912489</v>
      </c>
      <c r="L31">
        <f>RSQ(L19:L22,B19:B22)</f>
        <v>0.99947503428140227</v>
      </c>
      <c r="M31">
        <f>RSQ(M19:M22,B19:B22)</f>
        <v>0.98687753816549328</v>
      </c>
      <c r="N31">
        <f>RSQ(N19:N22,B19:B22)</f>
        <v>0.99920070816475559</v>
      </c>
    </row>
  </sheetData>
  <pageMargins left="0.7" right="0.7" top="0.75" bottom="0.75" header="0.3" footer="0.3"/>
  <pageSetup scale="83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31"/>
  <sheetViews>
    <sheetView workbookViewId="0">
      <selection activeCell="E38" sqref="E38"/>
    </sheetView>
  </sheetViews>
  <sheetFormatPr defaultColWidth="8.85546875" defaultRowHeight="15" x14ac:dyDescent="0.25"/>
  <cols>
    <col min="1" max="2" width="9.140625" style="59"/>
  </cols>
  <sheetData>
    <row r="1" spans="1:16" ht="18.75" x14ac:dyDescent="0.3">
      <c r="A1" s="86" t="s">
        <v>14</v>
      </c>
    </row>
    <row r="2" spans="1:16" x14ac:dyDescent="0.25">
      <c r="A2" s="65" t="s">
        <v>40</v>
      </c>
      <c r="B2" s="65" t="s">
        <v>41</v>
      </c>
      <c r="C2" s="14">
        <v>1</v>
      </c>
      <c r="D2" s="14">
        <v>2</v>
      </c>
      <c r="E2" s="14">
        <v>3</v>
      </c>
      <c r="F2" s="14">
        <v>4</v>
      </c>
      <c r="G2" s="14">
        <v>5</v>
      </c>
      <c r="H2" s="14">
        <v>6</v>
      </c>
      <c r="I2" s="14">
        <v>7</v>
      </c>
      <c r="J2" s="14">
        <v>8</v>
      </c>
      <c r="K2" s="14">
        <v>9</v>
      </c>
      <c r="L2" s="14">
        <v>10</v>
      </c>
      <c r="M2" s="14">
        <v>11</v>
      </c>
      <c r="N2" s="14">
        <v>12</v>
      </c>
      <c r="O2" s="13"/>
      <c r="P2" s="13" t="s">
        <v>9</v>
      </c>
    </row>
    <row r="3" spans="1:16" x14ac:dyDescent="0.25">
      <c r="A3" s="65">
        <v>0</v>
      </c>
      <c r="B3" s="65">
        <v>0</v>
      </c>
      <c r="C3" s="15">
        <v>34</v>
      </c>
      <c r="D3" s="15">
        <v>45</v>
      </c>
      <c r="E3" s="15">
        <v>34</v>
      </c>
      <c r="F3" s="15">
        <v>27</v>
      </c>
      <c r="G3" s="15">
        <v>20</v>
      </c>
      <c r="H3" s="15">
        <v>9</v>
      </c>
      <c r="I3" s="15">
        <v>39</v>
      </c>
      <c r="J3" s="15">
        <v>28</v>
      </c>
      <c r="K3" s="15">
        <v>11</v>
      </c>
      <c r="L3" s="15">
        <v>34</v>
      </c>
      <c r="M3" s="15">
        <v>25</v>
      </c>
      <c r="N3" s="15">
        <v>39</v>
      </c>
      <c r="O3" s="16">
        <v>365450</v>
      </c>
      <c r="P3" s="13"/>
    </row>
    <row r="4" spans="1:16" x14ac:dyDescent="0.25">
      <c r="A4" s="65">
        <v>2.5</v>
      </c>
      <c r="B4" s="65">
        <v>5.0000000000000001E-4</v>
      </c>
      <c r="C4" s="15">
        <v>1040</v>
      </c>
      <c r="D4" s="15">
        <v>1116</v>
      </c>
      <c r="E4" s="15">
        <v>1032</v>
      </c>
      <c r="F4" s="15">
        <v>839</v>
      </c>
      <c r="G4" s="15">
        <v>1117</v>
      </c>
      <c r="H4" s="15">
        <v>991</v>
      </c>
      <c r="I4" s="15">
        <v>845</v>
      </c>
      <c r="J4" s="15">
        <v>993</v>
      </c>
      <c r="K4" s="15">
        <v>1117</v>
      </c>
      <c r="L4" s="15">
        <v>1096</v>
      </c>
      <c r="M4" s="15">
        <v>702</v>
      </c>
      <c r="N4" s="15">
        <v>1197</v>
      </c>
      <c r="O4" s="16">
        <v>365450</v>
      </c>
      <c r="P4" s="13"/>
    </row>
    <row r="5" spans="1:16" x14ac:dyDescent="0.25">
      <c r="A5" s="65">
        <v>5</v>
      </c>
      <c r="B5" s="65">
        <v>1E-3</v>
      </c>
      <c r="C5" s="15">
        <v>2093</v>
      </c>
      <c r="D5" s="15">
        <v>2220</v>
      </c>
      <c r="E5" s="15">
        <v>1929</v>
      </c>
      <c r="F5" s="15">
        <v>1659</v>
      </c>
      <c r="G5" s="15">
        <v>2149</v>
      </c>
      <c r="H5" s="15">
        <v>2068</v>
      </c>
      <c r="I5" s="15">
        <v>1314</v>
      </c>
      <c r="J5" s="15">
        <v>2162</v>
      </c>
      <c r="K5" s="15">
        <v>2127</v>
      </c>
      <c r="L5" s="15">
        <v>2048</v>
      </c>
      <c r="M5" s="15">
        <v>1360</v>
      </c>
      <c r="N5" s="15">
        <v>2456</v>
      </c>
      <c r="O5" s="16">
        <v>365450</v>
      </c>
      <c r="P5" s="13"/>
    </row>
    <row r="6" spans="1:16" x14ac:dyDescent="0.25">
      <c r="A6" s="65">
        <v>10</v>
      </c>
      <c r="B6" s="65">
        <v>2E-3</v>
      </c>
      <c r="C6" s="17">
        <v>4225</v>
      </c>
      <c r="D6" s="17">
        <v>4469</v>
      </c>
      <c r="E6" s="17">
        <v>3478</v>
      </c>
      <c r="F6" s="15">
        <v>3097</v>
      </c>
      <c r="G6" s="17">
        <v>4264</v>
      </c>
      <c r="H6" s="17">
        <v>4091</v>
      </c>
      <c r="I6" s="17">
        <v>3919</v>
      </c>
      <c r="J6" s="17">
        <v>4306</v>
      </c>
      <c r="K6" s="17">
        <v>4433</v>
      </c>
      <c r="L6" s="17">
        <v>4033</v>
      </c>
      <c r="M6" s="15">
        <v>2657</v>
      </c>
      <c r="N6" s="17">
        <v>4853</v>
      </c>
      <c r="O6" s="16">
        <v>365450</v>
      </c>
      <c r="P6" s="13"/>
    </row>
    <row r="7" spans="1:16" x14ac:dyDescent="0.25">
      <c r="A7" s="65">
        <v>25</v>
      </c>
      <c r="B7" s="65">
        <v>5.0000000000000001E-3</v>
      </c>
      <c r="C7" s="18">
        <v>10608</v>
      </c>
      <c r="D7" s="18">
        <v>11274</v>
      </c>
      <c r="E7" s="19">
        <v>10090</v>
      </c>
      <c r="F7" s="19">
        <v>8886</v>
      </c>
      <c r="G7" s="19">
        <v>10305</v>
      </c>
      <c r="H7" s="19">
        <v>10098</v>
      </c>
      <c r="I7" s="19">
        <v>10008</v>
      </c>
      <c r="J7" s="18">
        <v>10748</v>
      </c>
      <c r="K7" s="19">
        <v>10284</v>
      </c>
      <c r="L7" s="19">
        <v>9492</v>
      </c>
      <c r="M7" s="19">
        <v>7088</v>
      </c>
      <c r="N7" s="18">
        <v>11958</v>
      </c>
      <c r="O7" s="16">
        <v>365450</v>
      </c>
      <c r="P7" s="13"/>
    </row>
    <row r="8" spans="1:16" x14ac:dyDescent="0.25">
      <c r="A8" s="65">
        <v>50</v>
      </c>
      <c r="B8" s="65">
        <v>0.01</v>
      </c>
      <c r="C8" s="20">
        <v>21767</v>
      </c>
      <c r="D8" s="20">
        <v>23022</v>
      </c>
      <c r="E8" s="20">
        <v>20800</v>
      </c>
      <c r="F8" s="21">
        <v>19125</v>
      </c>
      <c r="G8" s="20">
        <v>21710</v>
      </c>
      <c r="H8" s="20">
        <v>20783</v>
      </c>
      <c r="I8" s="20">
        <v>21193</v>
      </c>
      <c r="J8" s="20">
        <v>22393</v>
      </c>
      <c r="K8" s="20">
        <v>21913</v>
      </c>
      <c r="L8" s="20">
        <v>21524</v>
      </c>
      <c r="M8" s="18">
        <v>13442</v>
      </c>
      <c r="N8" s="22">
        <v>24636</v>
      </c>
      <c r="O8" s="16">
        <v>365450</v>
      </c>
      <c r="P8" s="13"/>
    </row>
    <row r="9" spans="1:16" x14ac:dyDescent="0.25">
      <c r="A9" s="65">
        <v>100</v>
      </c>
      <c r="B9" s="65">
        <v>0.02</v>
      </c>
      <c r="C9" s="23">
        <v>44081</v>
      </c>
      <c r="D9" s="23">
        <v>44750</v>
      </c>
      <c r="E9" s="23">
        <v>41613</v>
      </c>
      <c r="F9" s="24">
        <v>30702</v>
      </c>
      <c r="G9" s="23">
        <v>43559</v>
      </c>
      <c r="H9" s="25">
        <v>40346</v>
      </c>
      <c r="I9" s="25">
        <v>41259</v>
      </c>
      <c r="J9" s="23">
        <v>44756</v>
      </c>
      <c r="K9" s="23">
        <v>43103</v>
      </c>
      <c r="L9" s="23">
        <v>44377</v>
      </c>
      <c r="M9" s="24">
        <v>30886</v>
      </c>
      <c r="N9" s="26">
        <v>48272</v>
      </c>
      <c r="O9" s="16">
        <v>365450</v>
      </c>
      <c r="P9" s="13"/>
    </row>
    <row r="10" spans="1:16" x14ac:dyDescent="0.25">
      <c r="A10" s="65" t="s">
        <v>42</v>
      </c>
      <c r="B10" s="65"/>
      <c r="C10" s="15">
        <v>29</v>
      </c>
      <c r="D10" s="15">
        <v>49</v>
      </c>
      <c r="E10" s="15">
        <v>42</v>
      </c>
      <c r="F10" s="15">
        <v>29</v>
      </c>
      <c r="G10" s="15">
        <v>40</v>
      </c>
      <c r="H10" s="15">
        <v>35</v>
      </c>
      <c r="I10" s="15">
        <v>37</v>
      </c>
      <c r="J10" s="15">
        <v>13</v>
      </c>
      <c r="K10" s="15">
        <v>21</v>
      </c>
      <c r="L10" s="15">
        <v>21</v>
      </c>
      <c r="M10" s="15">
        <v>47</v>
      </c>
      <c r="N10" s="15">
        <v>35</v>
      </c>
      <c r="O10" s="16">
        <v>365450</v>
      </c>
      <c r="P10" s="13"/>
    </row>
    <row r="13" spans="1:16" ht="15.75" x14ac:dyDescent="0.25">
      <c r="A13" s="64"/>
      <c r="B13" s="64"/>
      <c r="C13" s="60" t="s">
        <v>15</v>
      </c>
      <c r="D13" s="60" t="s">
        <v>16</v>
      </c>
      <c r="E13" s="60" t="s">
        <v>17</v>
      </c>
      <c r="F13" s="60" t="s">
        <v>18</v>
      </c>
      <c r="G13" s="60" t="s">
        <v>19</v>
      </c>
      <c r="H13" s="60" t="s">
        <v>20</v>
      </c>
      <c r="I13" s="60" t="s">
        <v>21</v>
      </c>
      <c r="J13" s="60" t="s">
        <v>22</v>
      </c>
      <c r="K13" s="60" t="s">
        <v>23</v>
      </c>
      <c r="L13" s="60" t="s">
        <v>24</v>
      </c>
      <c r="M13" s="60" t="s">
        <v>25</v>
      </c>
      <c r="N13" s="60" t="s">
        <v>26</v>
      </c>
    </row>
    <row r="14" spans="1:16" ht="15.75" x14ac:dyDescent="0.25">
      <c r="A14" s="64"/>
      <c r="B14" s="64"/>
      <c r="C14" s="60" t="s">
        <v>27</v>
      </c>
      <c r="D14" s="60" t="s">
        <v>27</v>
      </c>
      <c r="E14" s="60" t="s">
        <v>27</v>
      </c>
      <c r="F14" s="60" t="s">
        <v>27</v>
      </c>
      <c r="G14" s="60" t="s">
        <v>27</v>
      </c>
      <c r="H14" s="60" t="s">
        <v>27</v>
      </c>
      <c r="I14" s="60" t="s">
        <v>27</v>
      </c>
      <c r="J14" s="60" t="s">
        <v>27</v>
      </c>
      <c r="K14" s="60" t="s">
        <v>27</v>
      </c>
      <c r="L14" s="60" t="s">
        <v>27</v>
      </c>
      <c r="M14" s="60" t="s">
        <v>27</v>
      </c>
      <c r="N14" s="60" t="s">
        <v>27</v>
      </c>
    </row>
    <row r="15" spans="1:16" x14ac:dyDescent="0.25">
      <c r="A15" s="65" t="s">
        <v>40</v>
      </c>
      <c r="B15" s="65" t="s">
        <v>41</v>
      </c>
      <c r="C15" s="70">
        <v>1</v>
      </c>
      <c r="D15" s="70">
        <v>2</v>
      </c>
      <c r="E15" s="70">
        <v>3</v>
      </c>
      <c r="F15" s="70">
        <v>4</v>
      </c>
      <c r="G15" s="70">
        <v>5</v>
      </c>
      <c r="H15" s="70">
        <v>6</v>
      </c>
      <c r="I15" s="70">
        <v>7</v>
      </c>
      <c r="J15" s="70">
        <v>8</v>
      </c>
      <c r="K15" s="70">
        <v>9</v>
      </c>
      <c r="L15" s="70">
        <v>10</v>
      </c>
      <c r="M15" s="70">
        <v>11</v>
      </c>
      <c r="N15" s="70">
        <v>12</v>
      </c>
      <c r="O15" s="68"/>
    </row>
    <row r="16" spans="1:16" x14ac:dyDescent="0.25">
      <c r="A16" s="65">
        <v>0</v>
      </c>
      <c r="B16" s="65">
        <v>0</v>
      </c>
      <c r="C16" s="71">
        <v>34</v>
      </c>
      <c r="D16" s="71">
        <v>45</v>
      </c>
      <c r="E16" s="71">
        <v>34</v>
      </c>
      <c r="F16" s="71">
        <v>27</v>
      </c>
      <c r="G16" s="71">
        <v>20</v>
      </c>
      <c r="H16" s="71">
        <v>9</v>
      </c>
      <c r="I16" s="71">
        <v>39</v>
      </c>
      <c r="J16" s="71">
        <v>28</v>
      </c>
      <c r="K16" s="71">
        <v>11</v>
      </c>
      <c r="L16" s="71">
        <v>34</v>
      </c>
      <c r="M16" s="71">
        <v>25</v>
      </c>
      <c r="N16" s="71">
        <v>39</v>
      </c>
      <c r="O16" s="72">
        <v>365450</v>
      </c>
    </row>
    <row r="17" spans="1:15" x14ac:dyDescent="0.25">
      <c r="A17" s="65">
        <v>2.5</v>
      </c>
      <c r="B17" s="65">
        <v>5.0000000000000001E-4</v>
      </c>
      <c r="C17" s="71">
        <v>1040</v>
      </c>
      <c r="D17" s="71">
        <v>1116</v>
      </c>
      <c r="E17" s="71">
        <v>1032</v>
      </c>
      <c r="F17" s="71">
        <v>839</v>
      </c>
      <c r="G17" s="71">
        <v>1117</v>
      </c>
      <c r="H17" s="71">
        <v>991</v>
      </c>
      <c r="I17" s="71">
        <v>845</v>
      </c>
      <c r="J17" s="71">
        <v>993</v>
      </c>
      <c r="K17" s="71">
        <v>1117</v>
      </c>
      <c r="L17" s="71">
        <v>1096</v>
      </c>
      <c r="M17" s="71">
        <v>702</v>
      </c>
      <c r="N17" s="71">
        <v>1197</v>
      </c>
      <c r="O17" s="72">
        <v>365450</v>
      </c>
    </row>
    <row r="18" spans="1:15" x14ac:dyDescent="0.25">
      <c r="A18" s="65">
        <v>5</v>
      </c>
      <c r="B18" s="65">
        <v>1E-3</v>
      </c>
      <c r="C18" s="71">
        <v>2093</v>
      </c>
      <c r="D18" s="71">
        <v>2220</v>
      </c>
      <c r="E18" s="71">
        <v>1929</v>
      </c>
      <c r="F18" s="71">
        <v>1659</v>
      </c>
      <c r="G18" s="71">
        <v>2149</v>
      </c>
      <c r="H18" s="71">
        <v>2068</v>
      </c>
      <c r="I18" s="71">
        <v>1314</v>
      </c>
      <c r="J18" s="71">
        <v>2162</v>
      </c>
      <c r="K18" s="71">
        <v>2127</v>
      </c>
      <c r="L18" s="71">
        <v>2048</v>
      </c>
      <c r="M18" s="71">
        <v>1360</v>
      </c>
      <c r="N18" s="71">
        <v>2456</v>
      </c>
      <c r="O18" s="72">
        <v>365450</v>
      </c>
    </row>
    <row r="19" spans="1:15" x14ac:dyDescent="0.25">
      <c r="A19" s="65">
        <v>10</v>
      </c>
      <c r="B19" s="65">
        <v>2E-3</v>
      </c>
      <c r="C19" s="73">
        <v>4225</v>
      </c>
      <c r="D19" s="73">
        <v>4469</v>
      </c>
      <c r="E19" s="73">
        <v>3478</v>
      </c>
      <c r="F19" s="71">
        <v>3097</v>
      </c>
      <c r="G19" s="73">
        <v>4264</v>
      </c>
      <c r="H19" s="73">
        <v>4091</v>
      </c>
      <c r="I19" s="73">
        <v>3919</v>
      </c>
      <c r="J19" s="73">
        <v>4306</v>
      </c>
      <c r="K19" s="73">
        <v>4433</v>
      </c>
      <c r="L19" s="73">
        <v>4033</v>
      </c>
      <c r="M19" s="71">
        <v>2657</v>
      </c>
      <c r="N19" s="73">
        <v>4853</v>
      </c>
      <c r="O19" s="72">
        <v>365450</v>
      </c>
    </row>
    <row r="20" spans="1:15" x14ac:dyDescent="0.25">
      <c r="A20" s="65">
        <v>25</v>
      </c>
      <c r="B20" s="65">
        <v>5.0000000000000001E-3</v>
      </c>
      <c r="C20" s="74">
        <v>10608</v>
      </c>
      <c r="D20" s="74">
        <v>11274</v>
      </c>
      <c r="E20" s="75">
        <v>10090</v>
      </c>
      <c r="F20" s="75">
        <v>8886</v>
      </c>
      <c r="G20" s="75">
        <v>10305</v>
      </c>
      <c r="H20" s="75">
        <v>10098</v>
      </c>
      <c r="I20" s="75">
        <v>10008</v>
      </c>
      <c r="J20" s="74">
        <v>10748</v>
      </c>
      <c r="K20" s="75">
        <v>10284</v>
      </c>
      <c r="L20" s="75">
        <v>9492</v>
      </c>
      <c r="M20" s="75">
        <v>7088</v>
      </c>
      <c r="N20" s="74">
        <v>11958</v>
      </c>
      <c r="O20" s="72">
        <v>365450</v>
      </c>
    </row>
    <row r="21" spans="1:15" x14ac:dyDescent="0.25">
      <c r="A21" s="65">
        <v>50</v>
      </c>
      <c r="B21" s="65">
        <v>0.01</v>
      </c>
      <c r="C21" s="76">
        <v>21767</v>
      </c>
      <c r="D21" s="76">
        <v>23022</v>
      </c>
      <c r="E21" s="76">
        <v>20800</v>
      </c>
      <c r="F21" s="78">
        <v>19125</v>
      </c>
      <c r="G21" s="76">
        <v>21710</v>
      </c>
      <c r="H21" s="76">
        <v>20783</v>
      </c>
      <c r="I21" s="76">
        <v>21193</v>
      </c>
      <c r="J21" s="76">
        <v>22393</v>
      </c>
      <c r="K21" s="76">
        <v>21913</v>
      </c>
      <c r="L21" s="76">
        <v>21524</v>
      </c>
      <c r="M21" s="74">
        <v>13442</v>
      </c>
      <c r="N21" s="77">
        <v>24636</v>
      </c>
      <c r="O21" s="72">
        <v>365450</v>
      </c>
    </row>
    <row r="22" spans="1:15" x14ac:dyDescent="0.25">
      <c r="A22" s="65">
        <v>100</v>
      </c>
      <c r="B22" s="65">
        <v>0.02</v>
      </c>
      <c r="C22" s="79">
        <v>44081</v>
      </c>
      <c r="D22" s="79">
        <v>44750</v>
      </c>
      <c r="E22" s="79">
        <v>41613</v>
      </c>
      <c r="F22" s="84">
        <v>30702</v>
      </c>
      <c r="G22" s="79">
        <v>43559</v>
      </c>
      <c r="H22" s="81">
        <v>40346</v>
      </c>
      <c r="I22" s="81">
        <v>41259</v>
      </c>
      <c r="J22" s="79">
        <v>44756</v>
      </c>
      <c r="K22" s="79">
        <v>43103</v>
      </c>
      <c r="L22" s="79">
        <v>44377</v>
      </c>
      <c r="M22" s="84">
        <v>30886</v>
      </c>
      <c r="N22" s="80">
        <v>48272</v>
      </c>
      <c r="O22" s="72">
        <v>365450</v>
      </c>
    </row>
    <row r="23" spans="1:15" x14ac:dyDescent="0.25">
      <c r="A23" s="65" t="s">
        <v>42</v>
      </c>
      <c r="B23" s="65"/>
      <c r="C23" s="71">
        <v>29</v>
      </c>
      <c r="D23" s="71">
        <v>49</v>
      </c>
      <c r="E23" s="71">
        <v>42</v>
      </c>
      <c r="F23" s="71">
        <v>29</v>
      </c>
      <c r="G23" s="71">
        <v>40</v>
      </c>
      <c r="H23" s="71">
        <v>35</v>
      </c>
      <c r="I23" s="71">
        <v>37</v>
      </c>
      <c r="J23" s="71">
        <v>13</v>
      </c>
      <c r="K23" s="71">
        <v>21</v>
      </c>
      <c r="L23" s="71">
        <v>21</v>
      </c>
      <c r="M23" s="71">
        <v>47</v>
      </c>
      <c r="N23" s="71">
        <v>35</v>
      </c>
      <c r="O23" s="72">
        <v>365450</v>
      </c>
    </row>
    <row r="26" spans="1:15" x14ac:dyDescent="0.25">
      <c r="B26" s="68" t="s">
        <v>43</v>
      </c>
      <c r="C26">
        <f>SLOPE(C16:C20,B16:B20)</f>
        <v>2120443.0379746836</v>
      </c>
      <c r="D26">
        <f>SLOPE(D16:D20,B16:B20)</f>
        <v>2251594.9367088601</v>
      </c>
      <c r="E26">
        <f>SLOPE(E16:E20,B16:B20)</f>
        <v>2005943.0379746833</v>
      </c>
      <c r="F26">
        <f>SLOPE(F16:F20,B16:B20)</f>
        <v>1774613.9240506326</v>
      </c>
      <c r="G26">
        <f>SLOPE(G16:G20,B16:B20)</f>
        <v>2051075.9493670887</v>
      </c>
      <c r="H26">
        <f>SLOPE(H16:H20,B16:B20)</f>
        <v>2018898.7341772153</v>
      </c>
      <c r="I26">
        <f>SLOPE(I16:I20,B16:B20)</f>
        <v>2038101.2658227845</v>
      </c>
      <c r="J26">
        <f>SLOPE(J16:J20,B16:B20)</f>
        <v>2152379.7468354432</v>
      </c>
      <c r="K26">
        <f>SLOPE(K16:K20,B16:B20)</f>
        <v>2051841.7721518986</v>
      </c>
      <c r="L26">
        <f>SLOPE(L16:L20,B16:B20)</f>
        <v>1881449.3670886075</v>
      </c>
      <c r="M26">
        <f>SLOPE(M16:M20,B16:B20)</f>
        <v>1414594.9367088606</v>
      </c>
      <c r="N26">
        <f>SLOPE(N16:N20,B16:B20)</f>
        <v>2385784.8101265822</v>
      </c>
    </row>
    <row r="27" spans="1:15" x14ac:dyDescent="0.25">
      <c r="B27" s="68" t="s">
        <v>44</v>
      </c>
      <c r="C27">
        <f>INTERCEPT(C16:C20,B16:B20)</f>
        <v>-4.7531645569624743</v>
      </c>
      <c r="D27">
        <f>INTERCEPT(D16:D20,B16:B20)</f>
        <v>-2.9113924050620881</v>
      </c>
      <c r="E27">
        <f>INTERCEPT(E16:E20,B16:B20)</f>
        <v>-97.50316455696202</v>
      </c>
      <c r="F27">
        <f>INTERCEPT(F16:F20,B16:B20)</f>
        <v>-115.24367088607596</v>
      </c>
      <c r="G27">
        <f>INTERCEPT(G16:G20,B16:B20)</f>
        <v>84.170886075949056</v>
      </c>
      <c r="H27">
        <f>INTERCEPT(H16:H20,B16:B20)</f>
        <v>19.272151898733682</v>
      </c>
      <c r="I27">
        <f>INTERCEPT(I16:I20,B16:B20)</f>
        <v>-239.77215189873414</v>
      </c>
      <c r="J27">
        <f>INTERCEPT(J16:J20,B16:B20)</f>
        <v>-11.645569620253809</v>
      </c>
      <c r="K27">
        <f>INTERCEPT(K16:K20,B16:B20)</f>
        <v>106.26898734177212</v>
      </c>
      <c r="L27">
        <f>INTERCEPT(L16:L20,B16:B20)</f>
        <v>142.13607594936684</v>
      </c>
      <c r="M27">
        <f>INTERCEPT(M16:M20,B16:B20)</f>
        <v>-38.411392405062998</v>
      </c>
      <c r="N27">
        <f>INTERCEPT(N16:N20,B16:B20)</f>
        <v>44.765822784810553</v>
      </c>
    </row>
    <row r="28" spans="1:15" x14ac:dyDescent="0.25">
      <c r="B28" s="68" t="s">
        <v>45</v>
      </c>
      <c r="C28">
        <f>RSQ(C16:C20,B16:B20)</f>
        <v>0.99996493849638268</v>
      </c>
      <c r="D28">
        <f>RSQ(D16:D20,B16:B20)</f>
        <v>0.99994379148984669</v>
      </c>
      <c r="E28">
        <f>RSQ(E16:E20,B16:B20)</f>
        <v>0.99609788758937645</v>
      </c>
      <c r="F28">
        <f>RSQ(F16:F20,B16:B20)</f>
        <v>0.99690058535908976</v>
      </c>
      <c r="G28">
        <f>RSQ(G16:G20,B16:B20)</f>
        <v>0.99982569842999902</v>
      </c>
      <c r="H28">
        <f>RSQ(H16:H20,B16:B20)</f>
        <v>0.99994071725043288</v>
      </c>
      <c r="I28">
        <f>RSQ(I16:I20,B16:B20)</f>
        <v>0.99504674472785615</v>
      </c>
      <c r="J28">
        <f>RSQ(J16:J20,B16:B20)</f>
        <v>0.99990009202703878</v>
      </c>
      <c r="K28">
        <f>RSQ(K16:K20,B16:B20)</f>
        <v>0.9989988274143996</v>
      </c>
      <c r="L28">
        <f>RSQ(L16:L20,B16:B20)</f>
        <v>0.99942585805240924</v>
      </c>
      <c r="M28">
        <f>RSQ(M16:M20,B16:B20)</f>
        <v>0.99917417876751824</v>
      </c>
      <c r="N28">
        <f>RSQ(N16:N20,B16:B20)</f>
        <v>0.9999563642690863</v>
      </c>
    </row>
    <row r="29" spans="1:15" x14ac:dyDescent="0.25">
      <c r="B29" s="68" t="s">
        <v>46</v>
      </c>
      <c r="C29">
        <f>SLOPE(C19:C22,B19:B22)</f>
        <v>2219441.7670682729</v>
      </c>
      <c r="D29">
        <f>SLOPE(D19:D22,B19:B22)</f>
        <v>2238362.784471218</v>
      </c>
      <c r="E29">
        <f>SLOPE(E19:E22,B19:B22)</f>
        <v>2114279.7858099062</v>
      </c>
      <c r="F29">
        <f>SLOPE(F19:F22,B19:B22)</f>
        <v>1521668.0053547525</v>
      </c>
      <c r="G29">
        <f>SLOPE(G19:G22,B19:B22)</f>
        <v>2194546.1847389559</v>
      </c>
      <c r="H29">
        <f>SLOPE(H19:H22,B19:B22)</f>
        <v>2017298.5274431056</v>
      </c>
      <c r="I29">
        <f>SLOPE(I19:I22,B19:B22)</f>
        <v>2080226.2382864791</v>
      </c>
      <c r="J29">
        <f>SLOPE(J19:J22,B19:B22)</f>
        <v>2254480.589022758</v>
      </c>
      <c r="K29">
        <f>SLOPE(K19:K22,B19:B22)</f>
        <v>2163029.4511378845</v>
      </c>
      <c r="L29">
        <f>SLOPE(L19:L22,B19:B22)</f>
        <v>2268356.0910307895</v>
      </c>
      <c r="M29">
        <f>SLOPE(M19:M22,B19:B22)</f>
        <v>1567436.4123159302</v>
      </c>
      <c r="N29">
        <f>SLOPE(N19:N22,B19:B22)</f>
        <v>2417109.7724230252</v>
      </c>
    </row>
    <row r="30" spans="1:15" x14ac:dyDescent="0.25">
      <c r="B30" s="68" t="s">
        <v>47</v>
      </c>
      <c r="C30">
        <f>INTERCEPT(C19:C22,B19:B22)</f>
        <v>-359.5863453815291</v>
      </c>
      <c r="D30">
        <f>INTERCEPT(D19:D22,B19:B22)</f>
        <v>173.89424364122897</v>
      </c>
      <c r="E30">
        <f>INTERCEPT(E19:E22,B19:B22)</f>
        <v>-561.83801874163328</v>
      </c>
      <c r="F30">
        <f>INTERCEPT(F19:F22,B19:B22)</f>
        <v>1377.0709504685365</v>
      </c>
      <c r="G30">
        <f>INTERCEPT(G19:G22,B19:B22)</f>
        <v>-340.05220883534639</v>
      </c>
      <c r="H30">
        <f>INTERCEPT(H19:H22,B19:B22)</f>
        <v>169.48862115127122</v>
      </c>
      <c r="I30">
        <f>INTERCEPT(I19:I22,B19:B22)</f>
        <v>-147.34270414993443</v>
      </c>
      <c r="J30">
        <f>INTERCEPT(J19:J22,B19:B22)</f>
        <v>-303.19544846051213</v>
      </c>
      <c r="K30">
        <f>INTERCEPT(K19:K22,B19:B22)</f>
        <v>-74.772423025435273</v>
      </c>
      <c r="L30">
        <f>INTERCEPT(L19:L22,B19:B22)</f>
        <v>-1125.7938420348073</v>
      </c>
      <c r="M30">
        <f>INTERCEPT(M19:M22,B19:B22)</f>
        <v>-980.5368139223574</v>
      </c>
      <c r="N30">
        <f>INTERCEPT(N19:N22,B19:B22)</f>
        <v>71.484605087014643</v>
      </c>
    </row>
    <row r="31" spans="1:15" x14ac:dyDescent="0.25">
      <c r="B31" s="68" t="s">
        <v>48</v>
      </c>
      <c r="C31">
        <f>RSQ(C19:C22,B19:B22)</f>
        <v>0.99995074732034483</v>
      </c>
      <c r="D31">
        <f>RSQ(D19:D22,B19:B22)</f>
        <v>0.99968623254177214</v>
      </c>
      <c r="E31">
        <f>RSQ(E19:E22,B19:B22)</f>
        <v>0.99987743308366095</v>
      </c>
      <c r="F31" s="87">
        <f>RSQ(F19:F22,B19:B22)</f>
        <v>0.97873047024795135</v>
      </c>
      <c r="G31">
        <f>RSQ(G19:G22,B19:B22)</f>
        <v>0.99981703664068244</v>
      </c>
      <c r="H31">
        <f>RSQ(H19:H22,B19:B22)</f>
        <v>0.99965730999116753</v>
      </c>
      <c r="I31">
        <f>RSQ(I19:I22,B19:B22)</f>
        <v>0.99950765505083949</v>
      </c>
      <c r="J31">
        <f>RSQ(J19:J22,B19:B22)</f>
        <v>0.99991275055189544</v>
      </c>
      <c r="K31">
        <f>RSQ(K19:K22,B19:B22)</f>
        <v>0.99956991515754778</v>
      </c>
      <c r="L31">
        <f>RSQ(L19:L22,B19:B22)</f>
        <v>0.99903238804876859</v>
      </c>
      <c r="M31">
        <f>RSQ(M19:M22,B19:B22)</f>
        <v>0.9953544860219754</v>
      </c>
      <c r="N31">
        <f>RSQ(N19:N22,B19:B22)</f>
        <v>0.99980093015945315</v>
      </c>
    </row>
  </sheetData>
  <pageMargins left="0.7" right="0.7" top="0.75" bottom="0.75" header="0.3" footer="0.3"/>
  <pageSetup scale="83" fitToHeight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77"/>
  <sheetViews>
    <sheetView topLeftCell="A13" zoomScale="119" workbookViewId="0">
      <selection activeCell="O30" sqref="O30"/>
    </sheetView>
  </sheetViews>
  <sheetFormatPr defaultColWidth="8.85546875" defaultRowHeight="15" x14ac:dyDescent="0.25"/>
  <cols>
    <col min="1" max="1" width="17.7109375" bestFit="1" customWidth="1"/>
    <col min="2" max="13" width="12.7109375" bestFit="1" customWidth="1"/>
  </cols>
  <sheetData>
    <row r="1" spans="1:15" ht="18.75" x14ac:dyDescent="0.3">
      <c r="A1" s="86" t="s">
        <v>14</v>
      </c>
    </row>
    <row r="2" spans="1:15" x14ac:dyDescent="0.25">
      <c r="A2" s="94"/>
      <c r="B2" s="95">
        <v>1</v>
      </c>
      <c r="C2" s="95">
        <v>2</v>
      </c>
      <c r="D2" s="95">
        <v>3</v>
      </c>
      <c r="E2" s="95">
        <v>4</v>
      </c>
      <c r="F2" s="95">
        <v>5</v>
      </c>
      <c r="G2" s="95">
        <v>6</v>
      </c>
      <c r="H2" s="95">
        <v>7</v>
      </c>
      <c r="I2" s="95">
        <v>8</v>
      </c>
      <c r="J2" s="95">
        <v>9</v>
      </c>
      <c r="K2" s="95">
        <v>10</v>
      </c>
      <c r="L2" s="95">
        <v>11</v>
      </c>
      <c r="M2" s="95">
        <v>12</v>
      </c>
      <c r="N2" s="27"/>
      <c r="O2" s="27" t="s">
        <v>10</v>
      </c>
    </row>
    <row r="3" spans="1:15" x14ac:dyDescent="0.25">
      <c r="A3" s="95" t="s">
        <v>1</v>
      </c>
      <c r="B3" s="96">
        <v>2115</v>
      </c>
      <c r="C3" s="96">
        <v>1409</v>
      </c>
      <c r="D3" s="96">
        <v>979</v>
      </c>
      <c r="E3" s="96">
        <v>1374</v>
      </c>
      <c r="F3" s="96">
        <v>2211</v>
      </c>
      <c r="G3" s="96">
        <v>1566</v>
      </c>
      <c r="H3" s="96">
        <v>1777</v>
      </c>
      <c r="I3" s="96">
        <v>2758</v>
      </c>
      <c r="J3" s="96">
        <v>2715</v>
      </c>
      <c r="K3" s="96">
        <v>3066</v>
      </c>
      <c r="L3" s="96">
        <v>2994</v>
      </c>
      <c r="M3" s="96">
        <v>2558</v>
      </c>
      <c r="N3" s="28">
        <v>365450</v>
      </c>
      <c r="O3" s="27"/>
    </row>
    <row r="4" spans="1:15" x14ac:dyDescent="0.25">
      <c r="A4" s="95" t="s">
        <v>2</v>
      </c>
      <c r="B4" s="97">
        <v>12271</v>
      </c>
      <c r="C4" s="98">
        <v>10246</v>
      </c>
      <c r="D4" s="99">
        <v>4519</v>
      </c>
      <c r="E4" s="98">
        <v>9415</v>
      </c>
      <c r="F4" s="98">
        <v>11009</v>
      </c>
      <c r="G4" s="98">
        <v>9744</v>
      </c>
      <c r="H4" s="98">
        <v>8235</v>
      </c>
      <c r="I4" s="97">
        <v>11818</v>
      </c>
      <c r="J4" s="97">
        <v>12472</v>
      </c>
      <c r="K4" s="97">
        <v>13977</v>
      </c>
      <c r="L4" s="97">
        <v>13337</v>
      </c>
      <c r="M4" s="97">
        <v>13545</v>
      </c>
      <c r="N4" s="28">
        <v>365450</v>
      </c>
      <c r="O4" s="27"/>
    </row>
    <row r="5" spans="1:15" x14ac:dyDescent="0.25">
      <c r="A5" s="95" t="s">
        <v>3</v>
      </c>
      <c r="B5" s="99">
        <v>4501</v>
      </c>
      <c r="C5" s="99">
        <v>4778</v>
      </c>
      <c r="D5" s="96">
        <v>2027</v>
      </c>
      <c r="E5" s="96">
        <v>3727</v>
      </c>
      <c r="F5" s="96">
        <v>3861</v>
      </c>
      <c r="G5" s="96">
        <v>3701</v>
      </c>
      <c r="H5" s="96">
        <v>3305</v>
      </c>
      <c r="I5" s="99">
        <v>4526</v>
      </c>
      <c r="J5" s="99">
        <v>4479</v>
      </c>
      <c r="K5" s="99">
        <v>6069</v>
      </c>
      <c r="L5" s="99">
        <v>5727</v>
      </c>
      <c r="M5" s="99">
        <v>5708</v>
      </c>
      <c r="N5" s="28">
        <v>365450</v>
      </c>
      <c r="O5" s="27"/>
    </row>
    <row r="6" spans="1:15" x14ac:dyDescent="0.25">
      <c r="A6" s="95" t="s">
        <v>4</v>
      </c>
      <c r="B6" s="99">
        <v>5493</v>
      </c>
      <c r="C6" s="99">
        <v>5930</v>
      </c>
      <c r="D6" s="96">
        <v>4107</v>
      </c>
      <c r="E6" s="96">
        <v>4260</v>
      </c>
      <c r="F6" s="99">
        <v>5384</v>
      </c>
      <c r="G6" s="96">
        <v>4216</v>
      </c>
      <c r="H6" s="96">
        <v>4052</v>
      </c>
      <c r="I6" s="99">
        <v>5195</v>
      </c>
      <c r="J6" s="99">
        <v>5695</v>
      </c>
      <c r="K6" s="99">
        <v>6218</v>
      </c>
      <c r="L6" s="99">
        <v>5586</v>
      </c>
      <c r="M6" s="99">
        <v>5625</v>
      </c>
      <c r="N6" s="28">
        <v>365450</v>
      </c>
      <c r="O6" s="27"/>
    </row>
    <row r="7" spans="1:15" x14ac:dyDescent="0.25">
      <c r="A7" s="95" t="s">
        <v>5</v>
      </c>
      <c r="B7" s="100">
        <v>38904</v>
      </c>
      <c r="C7" s="101">
        <v>37369</v>
      </c>
      <c r="D7" s="102">
        <v>32817</v>
      </c>
      <c r="E7" s="102">
        <v>34065</v>
      </c>
      <c r="F7" s="102">
        <v>32834</v>
      </c>
      <c r="G7" s="103">
        <v>29864</v>
      </c>
      <c r="H7" s="104">
        <v>26917</v>
      </c>
      <c r="I7" s="102">
        <v>33174</v>
      </c>
      <c r="J7" s="102">
        <v>34322</v>
      </c>
      <c r="K7" s="101">
        <v>36758</v>
      </c>
      <c r="L7" s="103">
        <v>31173</v>
      </c>
      <c r="M7" s="101">
        <v>35063</v>
      </c>
      <c r="N7" s="28">
        <v>365450</v>
      </c>
      <c r="O7" s="27"/>
    </row>
    <row r="8" spans="1:15" x14ac:dyDescent="0.25">
      <c r="A8" s="95" t="s">
        <v>6</v>
      </c>
      <c r="B8" s="105">
        <v>43821</v>
      </c>
      <c r="C8" s="106">
        <v>45851</v>
      </c>
      <c r="D8" s="106">
        <v>44989</v>
      </c>
      <c r="E8" s="106">
        <v>46821</v>
      </c>
      <c r="F8" s="100">
        <v>40982</v>
      </c>
      <c r="G8" s="101">
        <v>36812</v>
      </c>
      <c r="H8" s="102">
        <v>33473</v>
      </c>
      <c r="I8" s="105">
        <v>41459</v>
      </c>
      <c r="J8" s="106">
        <v>47959</v>
      </c>
      <c r="K8" s="106">
        <v>46304</v>
      </c>
      <c r="L8" s="106">
        <v>45945</v>
      </c>
      <c r="M8" s="106">
        <v>45161</v>
      </c>
      <c r="N8" s="28">
        <v>365450</v>
      </c>
    </row>
    <row r="9" spans="1:15" x14ac:dyDescent="0.25">
      <c r="A9" s="95" t="s">
        <v>7</v>
      </c>
      <c r="B9" s="96">
        <v>2732</v>
      </c>
      <c r="C9" s="96">
        <v>2997</v>
      </c>
      <c r="D9" s="96">
        <v>3064</v>
      </c>
      <c r="E9" s="96">
        <v>3077</v>
      </c>
      <c r="F9" s="96">
        <v>2841</v>
      </c>
      <c r="G9" s="96">
        <v>2792</v>
      </c>
      <c r="H9" s="96">
        <v>2393</v>
      </c>
      <c r="I9" s="96">
        <v>2717</v>
      </c>
      <c r="J9" s="96">
        <v>2781</v>
      </c>
      <c r="K9" s="96">
        <v>2805</v>
      </c>
      <c r="L9" s="96">
        <v>2899</v>
      </c>
      <c r="M9" s="96">
        <v>2627</v>
      </c>
      <c r="N9" s="28">
        <v>365450</v>
      </c>
      <c r="O9" s="27"/>
    </row>
    <row r="10" spans="1:15" x14ac:dyDescent="0.25">
      <c r="A10" s="95" t="s">
        <v>8</v>
      </c>
      <c r="B10" s="96">
        <v>2616</v>
      </c>
      <c r="C10" s="96">
        <v>2857</v>
      </c>
      <c r="D10" s="96">
        <v>2842</v>
      </c>
      <c r="E10" s="96">
        <v>3065</v>
      </c>
      <c r="F10" s="96">
        <v>2763</v>
      </c>
      <c r="G10" s="96">
        <v>2648</v>
      </c>
      <c r="H10" s="96">
        <v>2303</v>
      </c>
      <c r="I10" s="96">
        <v>2726</v>
      </c>
      <c r="J10" s="96">
        <v>2486</v>
      </c>
      <c r="K10" s="96">
        <v>2712</v>
      </c>
      <c r="L10" s="96">
        <v>2917</v>
      </c>
      <c r="M10" s="96">
        <v>2542</v>
      </c>
      <c r="N10" s="28">
        <v>365450</v>
      </c>
      <c r="O10" s="27"/>
    </row>
    <row r="11" spans="1:15" s="90" customFormat="1" x14ac:dyDescent="0.25">
      <c r="A11" s="107"/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89"/>
    </row>
    <row r="12" spans="1:15" s="90" customFormat="1" ht="25.5" x14ac:dyDescent="0.25">
      <c r="A12" s="88" t="s">
        <v>60</v>
      </c>
      <c r="B12" s="27">
        <v>0.23618501841997541</v>
      </c>
      <c r="C12" s="90">
        <v>0.24850179784258883</v>
      </c>
      <c r="D12" s="68">
        <v>0.23815213062524884</v>
      </c>
      <c r="E12">
        <v>0.24978050921861281</v>
      </c>
      <c r="F12">
        <v>0.2491999999999997</v>
      </c>
      <c r="G12">
        <v>0.26128364389233921</v>
      </c>
      <c r="H12">
        <v>0.24363788068418882</v>
      </c>
      <c r="I12">
        <v>0.23252097483020367</v>
      </c>
      <c r="J12">
        <v>0.24246079613992752</v>
      </c>
      <c r="K12">
        <v>0.25818483215913768</v>
      </c>
      <c r="L12">
        <v>0.25190533493782596</v>
      </c>
      <c r="M12">
        <v>0.25089605734767023</v>
      </c>
      <c r="N12" s="89"/>
    </row>
    <row r="14" spans="1:15" x14ac:dyDescent="0.25">
      <c r="A14" s="88" t="s">
        <v>0</v>
      </c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</row>
    <row r="15" spans="1:15" x14ac:dyDescent="0.25">
      <c r="A15" t="s">
        <v>43</v>
      </c>
      <c r="B15">
        <v>2046284.8101265822</v>
      </c>
      <c r="C15">
        <v>2086550.6329113923</v>
      </c>
      <c r="D15">
        <v>2276696.2025316455</v>
      </c>
      <c r="E15">
        <v>2347164.5569620254</v>
      </c>
      <c r="F15">
        <v>2002012.6582278479</v>
      </c>
      <c r="G15">
        <v>1977025.3164556962</v>
      </c>
      <c r="H15">
        <v>1984316.4556962023</v>
      </c>
      <c r="I15">
        <v>1967936.7088607596</v>
      </c>
      <c r="J15">
        <v>1977215.1898734176</v>
      </c>
      <c r="K15">
        <v>2146303.7974683545</v>
      </c>
      <c r="L15">
        <v>1680449.3670886073</v>
      </c>
      <c r="M15">
        <v>2058930.3797468354</v>
      </c>
    </row>
    <row r="16" spans="1:15" x14ac:dyDescent="0.25">
      <c r="A16" t="s">
        <v>44</v>
      </c>
      <c r="B16">
        <v>1002.5158227848101</v>
      </c>
      <c r="C16">
        <v>970.8639240506327</v>
      </c>
      <c r="D16">
        <v>935.81645569620196</v>
      </c>
      <c r="E16">
        <v>1034.6202531645567</v>
      </c>
      <c r="F16">
        <v>1028.7784810126582</v>
      </c>
      <c r="G16">
        <v>891.05696202531635</v>
      </c>
      <c r="H16">
        <v>954.46202531645577</v>
      </c>
      <c r="I16">
        <v>849.10759493670867</v>
      </c>
      <c r="J16">
        <v>897.7341772151899</v>
      </c>
      <c r="K16">
        <v>661.68354430379668</v>
      </c>
      <c r="L16">
        <v>959.6360759493673</v>
      </c>
      <c r="M16">
        <v>1094.2183544303793</v>
      </c>
    </row>
    <row r="17" spans="1:13" x14ac:dyDescent="0.25">
      <c r="A17" t="s">
        <v>45</v>
      </c>
      <c r="B17">
        <v>0.9990165416695006</v>
      </c>
      <c r="C17">
        <v>0.99860989705850489</v>
      </c>
      <c r="D17">
        <v>0.99936855129339242</v>
      </c>
      <c r="E17">
        <v>0.9994775120689432</v>
      </c>
      <c r="F17">
        <v>0.99916291368562271</v>
      </c>
      <c r="G17">
        <v>0.99955111102137106</v>
      </c>
      <c r="H17">
        <v>0.99963826872645056</v>
      </c>
      <c r="I17">
        <v>0.99957955252234298</v>
      </c>
      <c r="J17">
        <v>0.99968913621149647</v>
      </c>
      <c r="K17">
        <v>0.98959856800217083</v>
      </c>
      <c r="L17" s="92">
        <v>0.97488704055050068</v>
      </c>
      <c r="M17">
        <v>0.9997619363947432</v>
      </c>
    </row>
    <row r="18" spans="1:13" x14ac:dyDescent="0.25">
      <c r="A18" t="s">
        <v>46</v>
      </c>
      <c r="B18">
        <v>2019041.4993306561</v>
      </c>
      <c r="C18">
        <v>2090309.2369477914</v>
      </c>
      <c r="D18">
        <v>2187137.8848728244</v>
      </c>
      <c r="E18">
        <v>2277809.9062918341</v>
      </c>
      <c r="F18">
        <v>1879807.2289156623</v>
      </c>
      <c r="G18">
        <v>1899824.6318607761</v>
      </c>
      <c r="H18">
        <v>1922291.8340026776</v>
      </c>
      <c r="I18">
        <v>1914938.4203480589</v>
      </c>
      <c r="J18">
        <v>1908820.6157965194</v>
      </c>
      <c r="K18">
        <v>2192199.4645247655</v>
      </c>
      <c r="L18">
        <v>2192730.9236947792</v>
      </c>
      <c r="M18">
        <v>2062145.9170013384</v>
      </c>
    </row>
    <row r="19" spans="1:13" x14ac:dyDescent="0.25">
      <c r="A19" t="s">
        <v>47</v>
      </c>
      <c r="B19">
        <v>1247.8661311914293</v>
      </c>
      <c r="C19">
        <v>1026.3895582329278</v>
      </c>
      <c r="D19">
        <v>1149.9745649263714</v>
      </c>
      <c r="E19">
        <v>1106.2583668005318</v>
      </c>
      <c r="F19">
        <v>1647.7831325301231</v>
      </c>
      <c r="G19">
        <v>948.37215528781962</v>
      </c>
      <c r="H19">
        <v>970.8005354752313</v>
      </c>
      <c r="I19">
        <v>875.06961178045094</v>
      </c>
      <c r="J19">
        <v>1268.159303882192</v>
      </c>
      <c r="K19">
        <v>272.90495314591681</v>
      </c>
      <c r="L19">
        <v>-1136.2610441767101</v>
      </c>
      <c r="M19">
        <v>875.40026773761565</v>
      </c>
    </row>
    <row r="20" spans="1:13" x14ac:dyDescent="0.25">
      <c r="A20" t="s">
        <v>48</v>
      </c>
      <c r="B20">
        <v>0.99985222773326199</v>
      </c>
      <c r="C20">
        <v>0.99979380701792331</v>
      </c>
      <c r="D20">
        <v>0.99983773148406985</v>
      </c>
      <c r="E20">
        <v>0.99960065551686317</v>
      </c>
      <c r="F20">
        <v>0.99954800133621069</v>
      </c>
      <c r="G20">
        <v>0.99897816248150673</v>
      </c>
      <c r="H20">
        <v>0.9994915042837027</v>
      </c>
      <c r="I20">
        <v>0.99949966171724003</v>
      </c>
      <c r="J20">
        <v>0.99981937789912489</v>
      </c>
      <c r="K20">
        <v>0.99947503428140227</v>
      </c>
      <c r="L20" s="92">
        <v>0.98687753816549328</v>
      </c>
      <c r="M20">
        <v>0.99920070816475559</v>
      </c>
    </row>
    <row r="22" spans="1:13" x14ac:dyDescent="0.25">
      <c r="A22" t="s">
        <v>9</v>
      </c>
    </row>
    <row r="23" spans="1:13" x14ac:dyDescent="0.25">
      <c r="A23" t="s">
        <v>43</v>
      </c>
      <c r="B23">
        <v>2120443.0379746836</v>
      </c>
      <c r="C23">
        <v>2251594.9367088601</v>
      </c>
      <c r="D23">
        <v>2005943.0379746833</v>
      </c>
      <c r="E23">
        <v>1774613.9240506326</v>
      </c>
      <c r="F23">
        <v>2051075.9493670887</v>
      </c>
      <c r="G23">
        <v>2018898.7341772153</v>
      </c>
      <c r="H23">
        <v>2038101.2658227845</v>
      </c>
      <c r="I23">
        <v>2152379.7468354432</v>
      </c>
      <c r="J23">
        <v>2051841.7721518986</v>
      </c>
      <c r="K23">
        <v>1881449.3670886075</v>
      </c>
      <c r="L23">
        <v>1414594.9367088606</v>
      </c>
      <c r="M23">
        <v>2385784.8101265822</v>
      </c>
    </row>
    <row r="24" spans="1:13" x14ac:dyDescent="0.25">
      <c r="A24" t="s">
        <v>44</v>
      </c>
      <c r="B24">
        <v>-4.7531645569624743</v>
      </c>
      <c r="C24">
        <v>-2.9113924050620881</v>
      </c>
      <c r="D24">
        <v>-97.50316455696202</v>
      </c>
      <c r="E24">
        <v>-115.24367088607596</v>
      </c>
      <c r="F24">
        <v>84.170886075949056</v>
      </c>
      <c r="G24">
        <v>19.272151898733682</v>
      </c>
      <c r="H24">
        <v>-239.77215189873414</v>
      </c>
      <c r="I24">
        <v>-11.645569620253809</v>
      </c>
      <c r="J24">
        <v>106.26898734177212</v>
      </c>
      <c r="K24">
        <v>142.13607594936684</v>
      </c>
      <c r="L24">
        <v>-38.411392405062998</v>
      </c>
      <c r="M24">
        <v>44.765822784810553</v>
      </c>
    </row>
    <row r="25" spans="1:13" x14ac:dyDescent="0.25">
      <c r="A25" t="s">
        <v>45</v>
      </c>
      <c r="B25">
        <v>0.99996493849638268</v>
      </c>
      <c r="C25">
        <v>0.99994379148984669</v>
      </c>
      <c r="D25">
        <v>0.99609788758937645</v>
      </c>
      <c r="E25">
        <v>0.99690058535908976</v>
      </c>
      <c r="F25">
        <v>0.99982569842999902</v>
      </c>
      <c r="G25">
        <v>0.99994071725043288</v>
      </c>
      <c r="H25">
        <v>0.99504674472785615</v>
      </c>
      <c r="I25">
        <v>0.99990009202703878</v>
      </c>
      <c r="J25">
        <v>0.9989988274143996</v>
      </c>
      <c r="K25">
        <v>0.99942585805240924</v>
      </c>
      <c r="L25">
        <v>0.99917417876751824</v>
      </c>
      <c r="M25">
        <v>0.9999563642690863</v>
      </c>
    </row>
    <row r="26" spans="1:13" x14ac:dyDescent="0.25">
      <c r="A26" t="s">
        <v>46</v>
      </c>
      <c r="B26">
        <v>2219441.7670682729</v>
      </c>
      <c r="C26">
        <v>2238362.784471218</v>
      </c>
      <c r="D26">
        <v>2114279.7858099062</v>
      </c>
      <c r="E26">
        <v>1521668.0053547525</v>
      </c>
      <c r="F26">
        <v>2194546.1847389559</v>
      </c>
      <c r="G26">
        <v>2017298.5274431056</v>
      </c>
      <c r="H26">
        <v>2080226.2382864791</v>
      </c>
      <c r="I26">
        <v>2254480.589022758</v>
      </c>
      <c r="J26">
        <v>2163029.4511378845</v>
      </c>
      <c r="K26">
        <v>2268356.0910307895</v>
      </c>
      <c r="L26">
        <v>1567436.4123159302</v>
      </c>
      <c r="M26">
        <v>2417109.7724230252</v>
      </c>
    </row>
    <row r="27" spans="1:13" x14ac:dyDescent="0.25">
      <c r="A27" t="s">
        <v>47</v>
      </c>
      <c r="B27">
        <v>-359.5863453815291</v>
      </c>
      <c r="C27">
        <v>173.89424364122897</v>
      </c>
      <c r="D27">
        <v>-561.83801874163328</v>
      </c>
      <c r="E27">
        <v>1377.0709504685365</v>
      </c>
      <c r="F27">
        <v>-340.05220883534639</v>
      </c>
      <c r="G27">
        <v>169.48862115127122</v>
      </c>
      <c r="H27">
        <v>-147.34270414993443</v>
      </c>
      <c r="I27">
        <v>-303.19544846051213</v>
      </c>
      <c r="J27">
        <v>-74.772423025435273</v>
      </c>
      <c r="K27">
        <v>-1125.7938420348073</v>
      </c>
      <c r="L27">
        <v>-980.5368139223574</v>
      </c>
      <c r="M27">
        <v>71.484605087014643</v>
      </c>
    </row>
    <row r="28" spans="1:13" x14ac:dyDescent="0.25">
      <c r="A28" t="s">
        <v>48</v>
      </c>
      <c r="B28">
        <v>0.99995074732034483</v>
      </c>
      <c r="C28">
        <v>0.99968623254177214</v>
      </c>
      <c r="D28">
        <v>0.99987743308366095</v>
      </c>
      <c r="E28" s="92">
        <v>0.97873047024795135</v>
      </c>
      <c r="F28">
        <v>0.99981703664068244</v>
      </c>
      <c r="G28">
        <v>0.99965730999116753</v>
      </c>
      <c r="H28">
        <v>0.99950765505083949</v>
      </c>
      <c r="I28">
        <v>0.99991275055189544</v>
      </c>
      <c r="J28">
        <v>0.99956991515754778</v>
      </c>
      <c r="K28">
        <v>0.99903238804876859</v>
      </c>
      <c r="L28">
        <v>0.9953544860219754</v>
      </c>
      <c r="M28">
        <v>0.99980093015945315</v>
      </c>
    </row>
    <row r="30" spans="1:13" x14ac:dyDescent="0.25">
      <c r="A30" s="68" t="s">
        <v>49</v>
      </c>
      <c r="B30">
        <f>(B3-B16)/B15</f>
        <v>5.4366047761766467E-4</v>
      </c>
      <c r="C30" s="68">
        <f t="shared" ref="C30:M30" si="0">(C3-C16)/C15</f>
        <v>2.0998104193523936E-4</v>
      </c>
      <c r="D30" s="68">
        <f t="shared" si="0"/>
        <v>1.8967635759122678E-5</v>
      </c>
      <c r="E30" s="68">
        <f t="shared" si="0"/>
        <v>1.4459137337805925E-4</v>
      </c>
      <c r="F30" s="68">
        <f t="shared" si="0"/>
        <v>5.9051650554189147E-4</v>
      </c>
      <c r="G30" s="68">
        <f t="shared" si="0"/>
        <v>3.4139321957934505E-4</v>
      </c>
      <c r="H30" s="68">
        <f t="shared" si="0"/>
        <v>4.145195552465218E-4</v>
      </c>
      <c r="I30" s="68">
        <f t="shared" si="0"/>
        <v>9.6999684820572862E-4</v>
      </c>
      <c r="J30" s="68">
        <f t="shared" si="0"/>
        <v>9.1910371318822028E-4</v>
      </c>
      <c r="K30" s="68">
        <f t="shared" si="0"/>
        <v>1.1202125526368562E-3</v>
      </c>
      <c r="L30" s="68">
        <f t="shared" si="0"/>
        <v>1.2106070934914186E-3</v>
      </c>
      <c r="M30" s="68">
        <f t="shared" si="0"/>
        <v>7.1094275939024524E-4</v>
      </c>
    </row>
    <row r="31" spans="1:13" x14ac:dyDescent="0.25">
      <c r="A31" s="68" t="s">
        <v>50</v>
      </c>
      <c r="B31" s="68">
        <f>(B4-B19)/B18</f>
        <v>5.4595875678944252E-3</v>
      </c>
      <c r="C31" s="68">
        <f t="shared" ref="C31:M31" si="1">(C4-C19)/C18</f>
        <v>4.4106442620084662E-3</v>
      </c>
      <c r="D31" s="68">
        <f t="shared" si="1"/>
        <v>1.5403809052804769E-3</v>
      </c>
      <c r="E31" s="68">
        <f t="shared" si="1"/>
        <v>3.647688777825057E-3</v>
      </c>
      <c r="F31" s="68">
        <f t="shared" si="1"/>
        <v>4.9798813003127723E-3</v>
      </c>
      <c r="G31" s="68">
        <f t="shared" si="1"/>
        <v>4.6297051302558049E-3</v>
      </c>
      <c r="H31" s="68">
        <f t="shared" si="1"/>
        <v>3.7789264543661638E-3</v>
      </c>
      <c r="I31" s="68">
        <f t="shared" si="1"/>
        <v>5.7145077209483129E-3</v>
      </c>
      <c r="J31" s="68">
        <f t="shared" si="1"/>
        <v>5.8695094779467423E-3</v>
      </c>
      <c r="K31" s="68">
        <f t="shared" si="1"/>
        <v>6.2512993313885859E-3</v>
      </c>
      <c r="L31" s="68">
        <f t="shared" si="1"/>
        <v>6.6005641128958417E-3</v>
      </c>
      <c r="M31" s="68">
        <f t="shared" si="1"/>
        <v>6.1438909961744285E-3</v>
      </c>
    </row>
    <row r="32" spans="1:13" x14ac:dyDescent="0.25">
      <c r="A32" s="68" t="s">
        <v>51</v>
      </c>
      <c r="B32" s="68">
        <f>(B5-B16)/B15</f>
        <v>1.7096760724128013E-3</v>
      </c>
      <c r="C32" s="68">
        <f t="shared" ref="C32:M33" si="2">(C5-C16)/C15</f>
        <v>1.8246075680594528E-3</v>
      </c>
      <c r="D32" s="68">
        <f t="shared" si="2"/>
        <v>4.7928377228829278E-4</v>
      </c>
      <c r="E32" s="68">
        <f t="shared" si="2"/>
        <v>1.1470775403665074E-3</v>
      </c>
      <c r="F32" s="68">
        <f t="shared" si="2"/>
        <v>1.414687118659071E-3</v>
      </c>
      <c r="G32" s="68">
        <f t="shared" si="2"/>
        <v>1.4212984601594263E-3</v>
      </c>
      <c r="H32" s="68">
        <f t="shared" si="2"/>
        <v>1.1845580214466609E-3</v>
      </c>
      <c r="I32" s="68">
        <f t="shared" si="2"/>
        <v>1.8683997247004188E-3</v>
      </c>
      <c r="J32" s="68">
        <f t="shared" si="2"/>
        <v>1.811267605633803E-3</v>
      </c>
      <c r="K32" s="68">
        <f t="shared" si="2"/>
        <v>2.5193621061819558E-3</v>
      </c>
      <c r="L32" s="68">
        <f t="shared" si="2"/>
        <v>2.8369577908259926E-3</v>
      </c>
      <c r="M32" s="68">
        <f t="shared" si="2"/>
        <v>2.2408633584477628E-3</v>
      </c>
    </row>
    <row r="33" spans="1:13" x14ac:dyDescent="0.25">
      <c r="A33" s="68" t="s">
        <v>52</v>
      </c>
      <c r="B33">
        <f>(B6-B16)/B15</f>
        <v>2.1944570741046607E-3</v>
      </c>
      <c r="C33" s="68">
        <f t="shared" ref="C33:M33" si="3">(C6-C16)/C15</f>
        <v>2.3767149465382578E-3</v>
      </c>
      <c r="D33" s="68">
        <f t="shared" si="3"/>
        <v>1.3928883180713784E-3</v>
      </c>
      <c r="E33" s="68">
        <f t="shared" si="3"/>
        <v>1.3741600422810178E-3</v>
      </c>
      <c r="F33" s="68">
        <f t="shared" si="3"/>
        <v>2.1754215694332925E-3</v>
      </c>
      <c r="G33" s="68">
        <f t="shared" si="3"/>
        <v>1.6817908249831929E-3</v>
      </c>
      <c r="H33" s="68">
        <f t="shared" si="3"/>
        <v>1.5610100726583781E-3</v>
      </c>
      <c r="I33" s="68">
        <f t="shared" si="3"/>
        <v>2.2083496819260678E-3</v>
      </c>
      <c r="J33" s="68">
        <f t="shared" si="3"/>
        <v>2.4262740076824584E-3</v>
      </c>
      <c r="K33" s="68">
        <f t="shared" si="3"/>
        <v>2.5887837790018759E-3</v>
      </c>
      <c r="L33" s="68">
        <f t="shared" si="3"/>
        <v>2.7530516626429794E-3</v>
      </c>
      <c r="M33" s="68">
        <f t="shared" si="3"/>
        <v>2.2005511648852949E-3</v>
      </c>
    </row>
    <row r="34" spans="1:13" x14ac:dyDescent="0.25">
      <c r="A34" s="68" t="s">
        <v>53</v>
      </c>
      <c r="B34" s="68">
        <f>(B7-B19)/B18</f>
        <v>1.8650500190953066E-2</v>
      </c>
      <c r="C34" s="68">
        <f t="shared" ref="C34:M34" si="4">(C7-C19)/C18</f>
        <v>1.7386236351724444E-2</v>
      </c>
      <c r="D34" s="68">
        <f t="shared" si="4"/>
        <v>1.4478751273111878E-2</v>
      </c>
      <c r="E34" s="68">
        <f t="shared" si="4"/>
        <v>1.4469487353689987E-2</v>
      </c>
      <c r="F34" s="68">
        <f t="shared" si="4"/>
        <v>1.6590114341383379E-2</v>
      </c>
      <c r="G34" s="68">
        <f t="shared" si="4"/>
        <v>1.5220156302737731E-2</v>
      </c>
      <c r="H34" s="68">
        <f t="shared" si="4"/>
        <v>1.3497534040135047E-2</v>
      </c>
      <c r="I34" s="68">
        <f t="shared" si="4"/>
        <v>1.6866824564702662E-2</v>
      </c>
      <c r="J34" s="68">
        <f t="shared" si="4"/>
        <v>1.7316368244652987E-2</v>
      </c>
      <c r="K34" s="68">
        <f t="shared" si="4"/>
        <v>1.6643145679612451E-2</v>
      </c>
      <c r="L34" s="68">
        <f t="shared" si="4"/>
        <v>1.4734713089983335E-2</v>
      </c>
      <c r="M34" s="68">
        <f t="shared" si="4"/>
        <v>1.6578652097508285E-2</v>
      </c>
    </row>
    <row r="35" spans="1:13" x14ac:dyDescent="0.25">
      <c r="A35" s="68" t="s">
        <v>54</v>
      </c>
      <c r="B35">
        <f>(B8-B27)/B26</f>
        <v>1.990617055194964E-2</v>
      </c>
      <c r="C35" s="68">
        <f t="shared" ref="C35:M35" si="5">(C8-C27)/C26</f>
        <v>2.0406480161860512E-2</v>
      </c>
      <c r="D35" s="68">
        <f t="shared" si="5"/>
        <v>2.1544375689754189E-2</v>
      </c>
      <c r="E35" s="68">
        <f t="shared" si="5"/>
        <v>2.9864549224675942E-2</v>
      </c>
      <c r="F35" s="68">
        <f t="shared" si="5"/>
        <v>1.8829429289842291E-2</v>
      </c>
      <c r="G35" s="68">
        <f t="shared" si="5"/>
        <v>1.8164149172949895E-2</v>
      </c>
      <c r="H35" s="68">
        <f t="shared" si="5"/>
        <v>1.6161868399392768E-2</v>
      </c>
      <c r="I35" s="68">
        <f t="shared" si="5"/>
        <v>1.852408738926558E-2</v>
      </c>
      <c r="J35" s="68">
        <f t="shared" si="5"/>
        <v>2.2206712163700206E-2</v>
      </c>
      <c r="K35" s="68">
        <f t="shared" si="5"/>
        <v>2.0909324611587635E-2</v>
      </c>
      <c r="L35" s="68">
        <f t="shared" si="5"/>
        <v>2.9937761076118292E-2</v>
      </c>
      <c r="M35" s="68">
        <f t="shared" si="5"/>
        <v>1.8654310163875233E-2</v>
      </c>
    </row>
    <row r="36" spans="1:13" x14ac:dyDescent="0.25">
      <c r="A36" s="68" t="s">
        <v>55</v>
      </c>
      <c r="B36">
        <f>(B$9-B16)/B15</f>
        <v>8.4518253209737938E-4</v>
      </c>
      <c r="C36" s="68">
        <f t="shared" ref="C36:M36" si="6">(C$9-C16)/C15</f>
        <v>9.7104572685220312E-4</v>
      </c>
      <c r="D36" s="68">
        <f t="shared" si="6"/>
        <v>9.3476834631572533E-4</v>
      </c>
      <c r="E36" s="68">
        <f t="shared" si="6"/>
        <v>8.7014765998295819E-4</v>
      </c>
      <c r="F36" s="68">
        <f t="shared" si="6"/>
        <v>9.0519983055026916E-4</v>
      </c>
      <c r="G36" s="68">
        <f t="shared" si="6"/>
        <v>9.6151679098504985E-4</v>
      </c>
      <c r="H36" s="68">
        <f t="shared" si="6"/>
        <v>7.2495391073034755E-4</v>
      </c>
      <c r="I36" s="68">
        <f t="shared" si="6"/>
        <v>9.4916284484810286E-4</v>
      </c>
      <c r="J36" s="68">
        <f t="shared" si="6"/>
        <v>9.5248399487836107E-4</v>
      </c>
      <c r="K36" s="68">
        <f t="shared" si="6"/>
        <v>9.9860814588518415E-4</v>
      </c>
      <c r="L36" s="68">
        <f t="shared" si="6"/>
        <v>1.1540745957794593E-3</v>
      </c>
      <c r="M36" s="68">
        <f t="shared" si="6"/>
        <v>7.4445530584579085E-4</v>
      </c>
    </row>
    <row r="37" spans="1:13" x14ac:dyDescent="0.25">
      <c r="A37" s="68" t="s">
        <v>56</v>
      </c>
      <c r="B37" s="68">
        <f>(B$9-B19)/B18</f>
        <v>7.3506853093439851E-4</v>
      </c>
      <c r="C37" s="68">
        <f t="shared" ref="C37:M37" si="7">(C$9-C19)/C18</f>
        <v>9.4273632194464207E-4</v>
      </c>
      <c r="D37" s="68">
        <f t="shared" si="7"/>
        <v>8.7512792326073377E-4</v>
      </c>
      <c r="E37" s="68">
        <f t="shared" si="7"/>
        <v>8.651914401442487E-4</v>
      </c>
      <c r="F37" s="68">
        <f t="shared" si="7"/>
        <v>6.3475490950110113E-4</v>
      </c>
      <c r="G37" s="68">
        <f t="shared" si="7"/>
        <v>9.7042001340220865E-4</v>
      </c>
      <c r="H37" s="68">
        <f t="shared" si="7"/>
        <v>7.3984576086108869E-4</v>
      </c>
      <c r="I37" s="68">
        <f t="shared" si="7"/>
        <v>9.6187447525584665E-4</v>
      </c>
      <c r="J37" s="68">
        <f t="shared" si="7"/>
        <v>7.9255257597190426E-4</v>
      </c>
      <c r="K37" s="68">
        <f t="shared" si="7"/>
        <v>1.1550477444364315E-3</v>
      </c>
      <c r="L37" s="68">
        <f t="shared" si="7"/>
        <v>1.8402901152035766E-3</v>
      </c>
      <c r="M37" s="68">
        <f t="shared" si="7"/>
        <v>8.4940629943853162E-4</v>
      </c>
    </row>
    <row r="38" spans="1:13" x14ac:dyDescent="0.25">
      <c r="A38" s="68" t="s">
        <v>57</v>
      </c>
      <c r="B38" s="68">
        <f>(B$9-B24)/B23</f>
        <v>1.2906515834402892E-3</v>
      </c>
      <c r="C38" s="68">
        <f t="shared" ref="C38:M38" si="8">(C$9-C24)/C23</f>
        <v>1.3323495019002E-3</v>
      </c>
      <c r="D38" s="68">
        <f t="shared" si="8"/>
        <v>1.5760682655021946E-3</v>
      </c>
      <c r="E38" s="68">
        <f t="shared" si="8"/>
        <v>1.7988383995092535E-3</v>
      </c>
      <c r="F38" s="68">
        <f t="shared" si="8"/>
        <v>1.344089239979017E-3</v>
      </c>
      <c r="G38" s="68">
        <f t="shared" si="8"/>
        <v>1.3733862928153589E-3</v>
      </c>
      <c r="H38" s="68">
        <f t="shared" si="8"/>
        <v>1.2917769082665675E-3</v>
      </c>
      <c r="I38" s="68">
        <f t="shared" si="8"/>
        <v>1.2677342711629167E-3</v>
      </c>
      <c r="J38" s="68">
        <f t="shared" si="8"/>
        <v>1.3035756698983009E-3</v>
      </c>
      <c r="K38" s="68">
        <f t="shared" si="8"/>
        <v>1.4153258496513261E-3</v>
      </c>
      <c r="L38" s="68">
        <f t="shared" si="8"/>
        <v>2.0765035390548801E-3</v>
      </c>
      <c r="M38" s="68">
        <f t="shared" si="8"/>
        <v>1.0823416119738747E-3</v>
      </c>
    </row>
    <row r="39" spans="1:13" x14ac:dyDescent="0.25">
      <c r="A39" s="68" t="s">
        <v>58</v>
      </c>
      <c r="B39" s="68">
        <f>(B$9-B27)/B26</f>
        <v>1.3929567295948018E-3</v>
      </c>
      <c r="C39" s="68">
        <f t="shared" ref="C39:M39" si="9">(C$9-C27)/C26</f>
        <v>1.2612369075934624E-3</v>
      </c>
      <c r="D39" s="68">
        <f t="shared" si="9"/>
        <v>1.7149281959164655E-3</v>
      </c>
      <c r="E39" s="68">
        <f t="shared" si="9"/>
        <v>1.1171484473284645E-3</v>
      </c>
      <c r="F39" s="68">
        <f t="shared" si="9"/>
        <v>1.4495262077219562E-3</v>
      </c>
      <c r="G39" s="68">
        <f t="shared" si="9"/>
        <v>1.300011546715756E-3</v>
      </c>
      <c r="H39" s="68">
        <f t="shared" si="9"/>
        <v>1.2211857813323524E-3</v>
      </c>
      <c r="I39" s="68">
        <f t="shared" si="9"/>
        <v>1.3396413627006058E-3</v>
      </c>
      <c r="J39" s="68">
        <f t="shared" si="9"/>
        <v>1.3202651593685541E-3</v>
      </c>
      <c r="K39" s="68">
        <f t="shared" si="9"/>
        <v>1.7328821773518683E-3</v>
      </c>
      <c r="L39" s="68">
        <f t="shared" si="9"/>
        <v>2.475084018362337E-3</v>
      </c>
      <c r="M39" s="68">
        <f t="shared" si="9"/>
        <v>1.0572607930632856E-3</v>
      </c>
    </row>
    <row r="41" spans="1:13" x14ac:dyDescent="0.25">
      <c r="A41" t="s">
        <v>59</v>
      </c>
      <c r="B41" t="s">
        <v>41</v>
      </c>
    </row>
    <row r="42" spans="1:13" x14ac:dyDescent="0.25">
      <c r="B42">
        <f t="shared" ref="B42:M42" si="10">B30*91</f>
        <v>4.9473103463207484E-2</v>
      </c>
      <c r="C42" s="68">
        <f t="shared" si="10"/>
        <v>1.9108274816106781E-2</v>
      </c>
      <c r="D42" s="68">
        <f t="shared" si="10"/>
        <v>1.7260548540801637E-3</v>
      </c>
      <c r="E42" s="68">
        <f t="shared" si="10"/>
        <v>1.3157814977403391E-2</v>
      </c>
      <c r="F42" s="68">
        <f t="shared" si="10"/>
        <v>5.3737002004312126E-2</v>
      </c>
      <c r="G42" s="68">
        <f t="shared" si="10"/>
        <v>3.1066782981720401E-2</v>
      </c>
      <c r="H42" s="68">
        <f t="shared" si="10"/>
        <v>3.7721279527433482E-2</v>
      </c>
      <c r="I42" s="68">
        <f t="shared" si="10"/>
        <v>8.8269713186721305E-2</v>
      </c>
      <c r="J42" s="68">
        <f t="shared" si="10"/>
        <v>8.3638437900128051E-2</v>
      </c>
      <c r="K42" s="68">
        <f t="shared" si="10"/>
        <v>0.10193934228995391</v>
      </c>
      <c r="L42" s="68">
        <f t="shared" si="10"/>
        <v>0.1101652455077191</v>
      </c>
      <c r="M42" s="68">
        <f t="shared" si="10"/>
        <v>6.4695791104512318E-2</v>
      </c>
    </row>
    <row r="43" spans="1:13" x14ac:dyDescent="0.25">
      <c r="B43" s="68">
        <f t="shared" ref="B43:M43" si="11">B31*91</f>
        <v>0.49682246867839269</v>
      </c>
      <c r="C43" s="68">
        <f t="shared" si="11"/>
        <v>0.40136862784277044</v>
      </c>
      <c r="D43" s="68">
        <f t="shared" si="11"/>
        <v>0.1401746623805234</v>
      </c>
      <c r="E43" s="68">
        <f t="shared" si="11"/>
        <v>0.33193967878208019</v>
      </c>
      <c r="F43" s="68">
        <f t="shared" si="11"/>
        <v>0.45316919832846225</v>
      </c>
      <c r="G43" s="68">
        <f t="shared" si="11"/>
        <v>0.42130316685327823</v>
      </c>
      <c r="H43" s="68">
        <f t="shared" si="11"/>
        <v>0.34388230734732089</v>
      </c>
      <c r="I43" s="68">
        <f t="shared" si="11"/>
        <v>0.52002020260629644</v>
      </c>
      <c r="J43" s="68">
        <f t="shared" si="11"/>
        <v>0.53412536249315357</v>
      </c>
      <c r="K43" s="68">
        <f t="shared" si="11"/>
        <v>0.56886823915636131</v>
      </c>
      <c r="L43" s="68">
        <f t="shared" si="11"/>
        <v>0.60065133427352158</v>
      </c>
      <c r="M43" s="68">
        <f t="shared" si="11"/>
        <v>0.55909408065187294</v>
      </c>
    </row>
    <row r="44" spans="1:13" x14ac:dyDescent="0.25">
      <c r="B44" s="68">
        <f t="shared" ref="B44:M44" si="12">B32*91</f>
        <v>0.15558052258956492</v>
      </c>
      <c r="C44" s="68">
        <f t="shared" si="12"/>
        <v>0.1660392886934102</v>
      </c>
      <c r="D44" s="68">
        <f t="shared" si="12"/>
        <v>4.3614823278234641E-2</v>
      </c>
      <c r="E44" s="68">
        <f t="shared" si="12"/>
        <v>0.10438405617335218</v>
      </c>
      <c r="F44" s="68">
        <f t="shared" si="12"/>
        <v>0.12873652779797545</v>
      </c>
      <c r="G44" s="68">
        <f t="shared" si="12"/>
        <v>0.12933815987450778</v>
      </c>
      <c r="H44" s="68">
        <f t="shared" si="12"/>
        <v>0.10779477995164614</v>
      </c>
      <c r="I44" s="68">
        <f t="shared" si="12"/>
        <v>0.17002437494773812</v>
      </c>
      <c r="J44" s="68">
        <f t="shared" si="12"/>
        <v>0.16482535211267607</v>
      </c>
      <c r="K44" s="68">
        <f t="shared" si="12"/>
        <v>0.22926195166255797</v>
      </c>
      <c r="L44" s="68">
        <f t="shared" si="12"/>
        <v>0.25816315896516534</v>
      </c>
      <c r="M44" s="68">
        <f t="shared" si="12"/>
        <v>0.20391856561874641</v>
      </c>
    </row>
    <row r="45" spans="1:13" x14ac:dyDescent="0.25">
      <c r="B45" s="68">
        <f t="shared" ref="B45:M45" si="13">B33*91</f>
        <v>0.19969559374352414</v>
      </c>
      <c r="C45" s="68">
        <f t="shared" si="13"/>
        <v>0.21628106013498147</v>
      </c>
      <c r="D45" s="68">
        <f t="shared" si="13"/>
        <v>0.12675283694449543</v>
      </c>
      <c r="E45" s="68">
        <f t="shared" si="13"/>
        <v>0.12504856384757262</v>
      </c>
      <c r="F45" s="68">
        <f t="shared" si="13"/>
        <v>0.19796336281842961</v>
      </c>
      <c r="G45" s="68">
        <f t="shared" si="13"/>
        <v>0.15304296507347057</v>
      </c>
      <c r="H45" s="68">
        <f t="shared" si="13"/>
        <v>0.14205191661191241</v>
      </c>
      <c r="I45" s="68">
        <f t="shared" si="13"/>
        <v>0.20095982105527216</v>
      </c>
      <c r="J45" s="68">
        <f t="shared" si="13"/>
        <v>0.22079093469910371</v>
      </c>
      <c r="K45" s="68">
        <f t="shared" si="13"/>
        <v>0.23557932388917072</v>
      </c>
      <c r="L45" s="68">
        <f t="shared" si="13"/>
        <v>0.25052770130051111</v>
      </c>
      <c r="M45" s="68">
        <f t="shared" si="13"/>
        <v>0.20025015600456184</v>
      </c>
    </row>
    <row r="46" spans="1:13" x14ac:dyDescent="0.25">
      <c r="B46" s="68">
        <f t="shared" ref="B46:M46" si="14">B34*91</f>
        <v>1.697195517376729</v>
      </c>
      <c r="C46" s="68">
        <f t="shared" si="14"/>
        <v>1.5821475080069245</v>
      </c>
      <c r="D46" s="68">
        <f t="shared" si="14"/>
        <v>1.3175663658531809</v>
      </c>
      <c r="E46" s="68">
        <f t="shared" si="14"/>
        <v>1.3167233491857888</v>
      </c>
      <c r="F46" s="68">
        <f t="shared" si="14"/>
        <v>1.5097004050658875</v>
      </c>
      <c r="G46" s="68">
        <f t="shared" si="14"/>
        <v>1.3850342235491335</v>
      </c>
      <c r="H46" s="68">
        <f t="shared" si="14"/>
        <v>1.2282755976522892</v>
      </c>
      <c r="I46" s="68">
        <f t="shared" si="14"/>
        <v>1.5348810353879423</v>
      </c>
      <c r="J46" s="68">
        <f t="shared" si="14"/>
        <v>1.5757895102634218</v>
      </c>
      <c r="K46" s="68">
        <f t="shared" si="14"/>
        <v>1.5145262568447331</v>
      </c>
      <c r="L46" s="68">
        <f t="shared" si="14"/>
        <v>1.3408588911884836</v>
      </c>
      <c r="M46" s="68">
        <f t="shared" si="14"/>
        <v>1.508657340873254</v>
      </c>
    </row>
    <row r="47" spans="1:13" x14ac:dyDescent="0.25">
      <c r="B47" s="68">
        <f t="shared" ref="B47:M47" si="15">B35*91</f>
        <v>1.8114615202274171</v>
      </c>
      <c r="C47" s="68">
        <f t="shared" si="15"/>
        <v>1.8569896947293065</v>
      </c>
      <c r="D47" s="68">
        <f t="shared" si="15"/>
        <v>1.9605381877676311</v>
      </c>
      <c r="E47" s="68">
        <f t="shared" si="15"/>
        <v>2.7176739794455105</v>
      </c>
      <c r="F47" s="68">
        <f t="shared" si="15"/>
        <v>1.7134780653756485</v>
      </c>
      <c r="G47" s="68">
        <f t="shared" si="15"/>
        <v>1.6529375747384405</v>
      </c>
      <c r="H47" s="68">
        <f t="shared" si="15"/>
        <v>1.4707300243447419</v>
      </c>
      <c r="I47" s="68">
        <f t="shared" si="15"/>
        <v>1.6856919524231677</v>
      </c>
      <c r="J47" s="68">
        <f t="shared" si="15"/>
        <v>2.0208108068967188</v>
      </c>
      <c r="K47" s="68">
        <f t="shared" si="15"/>
        <v>1.9027485396544748</v>
      </c>
      <c r="L47" s="68">
        <f t="shared" si="15"/>
        <v>2.7243362579267645</v>
      </c>
      <c r="M47" s="68">
        <f t="shared" si="15"/>
        <v>1.6975422249126462</v>
      </c>
    </row>
    <row r="48" spans="1:13" x14ac:dyDescent="0.25">
      <c r="B48" s="68">
        <f t="shared" ref="B48:M48" si="16">B36*91</f>
        <v>7.6911610420861518E-2</v>
      </c>
      <c r="C48" s="68">
        <f t="shared" si="16"/>
        <v>8.8365161143550489E-2</v>
      </c>
      <c r="D48" s="68">
        <f t="shared" si="16"/>
        <v>8.506391951473101E-2</v>
      </c>
      <c r="E48" s="68">
        <f t="shared" si="16"/>
        <v>7.9183437058449199E-2</v>
      </c>
      <c r="F48" s="68">
        <f t="shared" si="16"/>
        <v>8.2373184580074491E-2</v>
      </c>
      <c r="G48" s="68">
        <f t="shared" si="16"/>
        <v>8.7498027979639542E-2</v>
      </c>
      <c r="H48" s="68">
        <f t="shared" si="16"/>
        <v>6.5970805876461633E-2</v>
      </c>
      <c r="I48" s="68">
        <f t="shared" si="16"/>
        <v>8.6373818881177358E-2</v>
      </c>
      <c r="J48" s="68">
        <f t="shared" si="16"/>
        <v>8.6676043533930852E-2</v>
      </c>
      <c r="K48" s="68">
        <f t="shared" si="16"/>
        <v>9.0873341275551758E-2</v>
      </c>
      <c r="L48" s="68">
        <f t="shared" si="16"/>
        <v>0.1050207882159308</v>
      </c>
      <c r="M48" s="68">
        <f t="shared" si="16"/>
        <v>6.7745432831966962E-2</v>
      </c>
    </row>
    <row r="49" spans="1:13" x14ac:dyDescent="0.25">
      <c r="B49" s="68">
        <f t="shared" ref="B49:M49" si="17">B37*91</f>
        <v>6.6891236315030259E-2</v>
      </c>
      <c r="C49" s="68">
        <f t="shared" si="17"/>
        <v>8.5789005296962428E-2</v>
      </c>
      <c r="D49" s="68">
        <f t="shared" si="17"/>
        <v>7.9636641016726767E-2</v>
      </c>
      <c r="E49" s="68">
        <f t="shared" si="17"/>
        <v>7.8732421053126639E-2</v>
      </c>
      <c r="F49" s="68">
        <f t="shared" si="17"/>
        <v>5.7762696764600205E-2</v>
      </c>
      <c r="G49" s="68">
        <f t="shared" si="17"/>
        <v>8.8308221219600982E-2</v>
      </c>
      <c r="H49" s="68">
        <f t="shared" si="17"/>
        <v>6.7325964238359071E-2</v>
      </c>
      <c r="I49" s="68">
        <f t="shared" si="17"/>
        <v>8.7530577248282046E-2</v>
      </c>
      <c r="J49" s="68">
        <f t="shared" si="17"/>
        <v>7.2122284413443288E-2</v>
      </c>
      <c r="K49" s="68">
        <f t="shared" si="17"/>
        <v>0.10510934474371526</v>
      </c>
      <c r="L49" s="68">
        <f t="shared" si="17"/>
        <v>0.16746640048352546</v>
      </c>
      <c r="M49" s="68">
        <f t="shared" si="17"/>
        <v>7.7295973248906372E-2</v>
      </c>
    </row>
    <row r="50" spans="1:13" x14ac:dyDescent="0.25">
      <c r="B50" s="68">
        <f t="shared" ref="B50:M50" si="18">B38*91</f>
        <v>0.11744929409306631</v>
      </c>
      <c r="C50" s="68">
        <f t="shared" si="18"/>
        <v>0.1212438046729182</v>
      </c>
      <c r="D50" s="68">
        <f t="shared" si="18"/>
        <v>0.1434222121606997</v>
      </c>
      <c r="E50" s="68">
        <f t="shared" si="18"/>
        <v>0.16369429435534205</v>
      </c>
      <c r="F50" s="68">
        <f t="shared" si="18"/>
        <v>0.12231212083809055</v>
      </c>
      <c r="G50" s="68">
        <f t="shared" si="18"/>
        <v>0.12497815264619766</v>
      </c>
      <c r="H50" s="68">
        <f t="shared" si="18"/>
        <v>0.11755169865225765</v>
      </c>
      <c r="I50" s="68">
        <f t="shared" si="18"/>
        <v>0.11536381867582542</v>
      </c>
      <c r="J50" s="68">
        <f t="shared" si="18"/>
        <v>0.11862538596074537</v>
      </c>
      <c r="K50" s="68">
        <f t="shared" si="18"/>
        <v>0.12879465231827067</v>
      </c>
      <c r="L50" s="68">
        <f t="shared" si="18"/>
        <v>0.18896182205399409</v>
      </c>
      <c r="M50" s="68">
        <f t="shared" si="18"/>
        <v>9.8493086689622603E-2</v>
      </c>
    </row>
    <row r="51" spans="1:13" x14ac:dyDescent="0.25">
      <c r="B51" s="68">
        <f t="shared" ref="B51:M51" si="19">B39*91</f>
        <v>0.12675906239312695</v>
      </c>
      <c r="C51" s="68">
        <f t="shared" si="19"/>
        <v>0.11477255859100507</v>
      </c>
      <c r="D51" s="68">
        <f t="shared" si="19"/>
        <v>0.15605846582839836</v>
      </c>
      <c r="E51" s="68">
        <f t="shared" si="19"/>
        <v>0.10166050870689027</v>
      </c>
      <c r="F51" s="68">
        <f t="shared" si="19"/>
        <v>0.131906884902698</v>
      </c>
      <c r="G51" s="68">
        <f t="shared" si="19"/>
        <v>0.1183010507511338</v>
      </c>
      <c r="H51" s="68">
        <f t="shared" si="19"/>
        <v>0.11112790610124407</v>
      </c>
      <c r="I51" s="68">
        <f t="shared" si="19"/>
        <v>0.12190736400575512</v>
      </c>
      <c r="J51" s="68">
        <f t="shared" si="19"/>
        <v>0.12014412950253842</v>
      </c>
      <c r="K51" s="68">
        <f t="shared" si="19"/>
        <v>0.15769227813902001</v>
      </c>
      <c r="L51" s="68">
        <f t="shared" si="19"/>
        <v>0.22523264567097268</v>
      </c>
      <c r="M51" s="68">
        <f t="shared" si="19"/>
        <v>9.6210732168758986E-2</v>
      </c>
    </row>
    <row r="53" spans="1:13" x14ac:dyDescent="0.25">
      <c r="A53" s="68" t="s">
        <v>61</v>
      </c>
    </row>
    <row r="54" spans="1:13" x14ac:dyDescent="0.25">
      <c r="B54">
        <f>B42/(3*(2.75/(1+B12))*0.8)</f>
        <v>9.2663498963573461E-3</v>
      </c>
      <c r="C54" s="68">
        <f t="shared" ref="C54:C63" si="20">C42/(3*(2.75/(1+$C$12))*0.8)</f>
        <v>3.6146538578150878E-3</v>
      </c>
      <c r="D54" s="68">
        <f t="shared" ref="D54:D63" si="21">D42/(3*(2.75/(1+$D$12))*0.8)</f>
        <v>3.238058325993041E-4</v>
      </c>
      <c r="E54" s="68">
        <f t="shared" ref="E54:E63" si="22">E42/(3*(2.75/(1+$E$12))*0.8)</f>
        <v>2.4915728337368934E-3</v>
      </c>
      <c r="F54" s="68">
        <f t="shared" ref="F54:F63" si="23">F42/(3*(2.75/(1+$F$12))*0.8)</f>
        <v>1.0170948924816164E-2</v>
      </c>
      <c r="G54" s="68">
        <f t="shared" ref="G54:G63" si="24">G42/(3*(2.75/(1+$G$12))*0.8)</f>
        <v>5.9369735216964871E-3</v>
      </c>
      <c r="H54" s="68">
        <f t="shared" ref="H54:H63" si="25">H42/(3*(2.75/(1+$H$12))*0.8)</f>
        <v>7.1078200194232199E-3</v>
      </c>
      <c r="I54" s="68">
        <f t="shared" ref="I54:I63" si="26">I42/(3*(2.75/(1+$I$12))*0.8)</f>
        <v>1.6483980749224275E-2</v>
      </c>
      <c r="J54" s="68">
        <f t="shared" ref="J54:J63" si="27">J42/(3*(2.75/(1+$J$12))*0.8)</f>
        <v>1.5745072748680752E-2</v>
      </c>
      <c r="K54" s="68">
        <f t="shared" ref="K54:K63" si="28">K42/(3*(2.75/(1+$K$12))*0.8)</f>
        <v>1.9433111252954324E-2</v>
      </c>
      <c r="L54" s="68">
        <f t="shared" ref="L54:L63" si="29">L42/(3*(2.75/(1+$L$12))*0.8)</f>
        <v>2.0896433117552862E-2</v>
      </c>
      <c r="M54" s="68">
        <f t="shared" ref="M54:M63" si="30">M42/(3*(2.75/(1+$M$12))*0.8)</f>
        <v>1.2261774245397412E-2</v>
      </c>
    </row>
    <row r="55" spans="1:13" x14ac:dyDescent="0.25">
      <c r="B55" s="68">
        <f t="shared" ref="B55:B63" si="31">B43/(3*(2.75/(1+$B$12))*0.8)</f>
        <v>9.3055226150705522E-2</v>
      </c>
      <c r="C55" s="68">
        <f t="shared" si="20"/>
        <v>7.5925674766562395E-2</v>
      </c>
      <c r="D55" s="68">
        <f t="shared" si="21"/>
        <v>2.6296599528199988E-2</v>
      </c>
      <c r="E55" s="68">
        <f t="shared" si="22"/>
        <v>6.285632436032286E-2</v>
      </c>
      <c r="F55" s="68">
        <f t="shared" si="23"/>
        <v>8.5772570083623462E-2</v>
      </c>
      <c r="G55" s="68">
        <f t="shared" si="24"/>
        <v>8.0512544465467406E-2</v>
      </c>
      <c r="H55" s="68">
        <f t="shared" si="25"/>
        <v>6.4797736956698632E-2</v>
      </c>
      <c r="I55" s="68">
        <f t="shared" si="26"/>
        <v>9.7111485916320059E-2</v>
      </c>
      <c r="J55" s="68">
        <f t="shared" si="27"/>
        <v>0.10054997320026832</v>
      </c>
      <c r="K55" s="68">
        <f t="shared" si="28"/>
        <v>0.10844566515206221</v>
      </c>
      <c r="L55" s="68">
        <f t="shared" si="29"/>
        <v>0.11393312269917348</v>
      </c>
      <c r="M55" s="68">
        <f t="shared" si="30"/>
        <v>0.10596493654149214</v>
      </c>
    </row>
    <row r="56" spans="1:13" x14ac:dyDescent="0.25">
      <c r="B56" s="68">
        <f t="shared" si="31"/>
        <v>2.9140350179268287E-2</v>
      </c>
      <c r="C56" s="68">
        <f t="shared" si="20"/>
        <v>3.1409144007004133E-2</v>
      </c>
      <c r="D56" s="68">
        <f t="shared" si="21"/>
        <v>8.1820888437560465E-3</v>
      </c>
      <c r="E56" s="68">
        <f t="shared" si="22"/>
        <v>1.9766236193732779E-2</v>
      </c>
      <c r="F56" s="68">
        <f t="shared" si="23"/>
        <v>2.4366313715944072E-2</v>
      </c>
      <c r="G56" s="68">
        <f t="shared" si="24"/>
        <v>2.4716985694068046E-2</v>
      </c>
      <c r="H56" s="68">
        <f t="shared" si="25"/>
        <v>2.0311768437558133E-2</v>
      </c>
      <c r="I56" s="68">
        <f t="shared" si="26"/>
        <v>3.1751304296285185E-2</v>
      </c>
      <c r="J56" s="68">
        <f t="shared" si="27"/>
        <v>3.1028642153024148E-2</v>
      </c>
      <c r="K56" s="68">
        <f t="shared" si="28"/>
        <v>4.3705137905004819E-2</v>
      </c>
      <c r="L56" s="68">
        <f t="shared" si="29"/>
        <v>4.8969066059529165E-2</v>
      </c>
      <c r="M56" s="68">
        <f t="shared" si="30"/>
        <v>3.8648625720073035E-2</v>
      </c>
    </row>
    <row r="57" spans="1:13" x14ac:dyDescent="0.25">
      <c r="B57" s="68">
        <f t="shared" si="31"/>
        <v>3.7403136550034286E-2</v>
      </c>
      <c r="C57" s="68">
        <f t="shared" si="20"/>
        <v>4.0913226123912946E-2</v>
      </c>
      <c r="D57" s="68">
        <f t="shared" si="21"/>
        <v>2.3778681079639659E-2</v>
      </c>
      <c r="E57" s="68">
        <f t="shared" si="22"/>
        <v>2.3679281485223559E-2</v>
      </c>
      <c r="F57" s="68">
        <f t="shared" si="23"/>
        <v>3.7469065580724575E-2</v>
      </c>
      <c r="G57" s="68">
        <f t="shared" si="24"/>
        <v>2.9247058887871963E-2</v>
      </c>
      <c r="H57" s="68">
        <f t="shared" si="25"/>
        <v>2.6766840079146342E-2</v>
      </c>
      <c r="I57" s="68">
        <f t="shared" si="26"/>
        <v>3.7528362810416258E-2</v>
      </c>
      <c r="J57" s="68">
        <f t="shared" si="27"/>
        <v>4.1564254622231379E-2</v>
      </c>
      <c r="K57" s="68">
        <f t="shared" si="28"/>
        <v>4.4909444255705963E-2</v>
      </c>
      <c r="L57" s="68">
        <f t="shared" si="29"/>
        <v>4.7520752395124231E-2</v>
      </c>
      <c r="M57" s="68">
        <f t="shared" si="30"/>
        <v>3.7953353125660949E-2</v>
      </c>
    </row>
    <row r="58" spans="1:13" x14ac:dyDescent="0.25">
      <c r="B58" s="68">
        <f t="shared" si="31"/>
        <v>0.31788601089555324</v>
      </c>
      <c r="C58" s="68">
        <f t="shared" si="20"/>
        <v>0.29929000124224497</v>
      </c>
      <c r="D58" s="68">
        <f t="shared" si="21"/>
        <v>0.24717387926080026</v>
      </c>
      <c r="E58" s="68">
        <f t="shared" si="22"/>
        <v>0.24933563300688669</v>
      </c>
      <c r="F58" s="68">
        <f t="shared" si="23"/>
        <v>0.28574511303156153</v>
      </c>
      <c r="G58" s="68">
        <f t="shared" si="24"/>
        <v>0.2646850018778254</v>
      </c>
      <c r="H58" s="68">
        <f t="shared" si="25"/>
        <v>0.23144394866066639</v>
      </c>
      <c r="I58" s="68">
        <f t="shared" si="26"/>
        <v>0.28663228333102103</v>
      </c>
      <c r="J58" s="68">
        <f t="shared" si="27"/>
        <v>0.29664495295012688</v>
      </c>
      <c r="K58" s="68">
        <f t="shared" si="28"/>
        <v>0.28872029761648443</v>
      </c>
      <c r="L58" s="68">
        <f t="shared" si="29"/>
        <v>0.25433763625419398</v>
      </c>
      <c r="M58" s="68">
        <f t="shared" si="30"/>
        <v>0.28593538175560201</v>
      </c>
    </row>
    <row r="59" spans="1:13" x14ac:dyDescent="0.25">
      <c r="B59" s="68">
        <f t="shared" si="31"/>
        <v>0.33928812011354637</v>
      </c>
      <c r="C59" s="68">
        <f t="shared" si="20"/>
        <v>0.35128105643101504</v>
      </c>
      <c r="D59" s="68">
        <f t="shared" si="21"/>
        <v>0.36779462641767519</v>
      </c>
      <c r="E59" s="68">
        <f t="shared" si="22"/>
        <v>0.51462060150327016</v>
      </c>
      <c r="F59" s="68">
        <f t="shared" si="23"/>
        <v>0.32431466655564534</v>
      </c>
      <c r="G59" s="68">
        <f t="shared" si="24"/>
        <v>0.31588229202919182</v>
      </c>
      <c r="H59" s="68">
        <f t="shared" si="25"/>
        <v>0.27712963189919698</v>
      </c>
      <c r="I59" s="68">
        <f t="shared" si="26"/>
        <v>0.31479555885818661</v>
      </c>
      <c r="J59" s="68">
        <f t="shared" si="27"/>
        <v>0.3804209399977373</v>
      </c>
      <c r="K59" s="68">
        <f t="shared" si="28"/>
        <v>0.3627286896979105</v>
      </c>
      <c r="L59" s="68">
        <f t="shared" si="29"/>
        <v>0.51675925688834379</v>
      </c>
      <c r="M59" s="68">
        <f t="shared" si="30"/>
        <v>0.32173467823097285</v>
      </c>
    </row>
    <row r="60" spans="1:13" x14ac:dyDescent="0.25">
      <c r="B60" s="68">
        <f t="shared" si="31"/>
        <v>1.4405603112851918E-2</v>
      </c>
      <c r="C60" s="68">
        <f t="shared" si="20"/>
        <v>1.6715767053692859E-2</v>
      </c>
      <c r="D60" s="68">
        <f t="shared" si="21"/>
        <v>1.5957889876742251E-2</v>
      </c>
      <c r="E60" s="68">
        <f t="shared" si="22"/>
        <v>1.4994229740695243E-2</v>
      </c>
      <c r="F60" s="68">
        <f t="shared" si="23"/>
        <v>1.5590997299610457E-2</v>
      </c>
      <c r="G60" s="68">
        <f t="shared" si="24"/>
        <v>1.6721186600538427E-2</v>
      </c>
      <c r="H60" s="68">
        <f t="shared" si="25"/>
        <v>1.2430877758671329E-2</v>
      </c>
      <c r="I60" s="68">
        <f t="shared" si="26"/>
        <v>1.6129930825338812E-2</v>
      </c>
      <c r="J60" s="68">
        <f t="shared" si="27"/>
        <v>1.6316906978094958E-2</v>
      </c>
      <c r="K60" s="68">
        <f t="shared" si="28"/>
        <v>1.7323554490987894E-2</v>
      </c>
      <c r="L60" s="68">
        <f t="shared" si="29"/>
        <v>1.9920618946499897E-2</v>
      </c>
      <c r="M60" s="68">
        <f t="shared" si="30"/>
        <v>1.2839771944366496E-2</v>
      </c>
    </row>
    <row r="61" spans="1:13" x14ac:dyDescent="0.25">
      <c r="B61" s="68">
        <f t="shared" si="31"/>
        <v>1.2528779423671303E-2</v>
      </c>
      <c r="C61" s="68">
        <f t="shared" si="20"/>
        <v>1.6228443537634085E-2</v>
      </c>
      <c r="D61" s="68">
        <f t="shared" si="21"/>
        <v>1.4939738901620956E-2</v>
      </c>
      <c r="E61" s="68">
        <f t="shared" si="22"/>
        <v>1.4908825041786488E-2</v>
      </c>
      <c r="F61" s="68">
        <f t="shared" si="23"/>
        <v>1.0932903151263417E-2</v>
      </c>
      <c r="G61" s="68">
        <f t="shared" si="24"/>
        <v>1.6876017431137744E-2</v>
      </c>
      <c r="H61" s="68">
        <f t="shared" si="25"/>
        <v>1.2686230224304903E-2</v>
      </c>
      <c r="I61" s="68">
        <f t="shared" si="26"/>
        <v>1.6345950363258033E-2</v>
      </c>
      <c r="J61" s="68">
        <f t="shared" si="27"/>
        <v>1.3577138016932881E-2</v>
      </c>
      <c r="K61" s="68">
        <f t="shared" si="28"/>
        <v>2.0037421708292168E-2</v>
      </c>
      <c r="L61" s="68">
        <f t="shared" si="29"/>
        <v>3.1765466695175756E-2</v>
      </c>
      <c r="M61" s="68">
        <f t="shared" si="30"/>
        <v>1.4649883058470902E-2</v>
      </c>
    </row>
    <row r="62" spans="1:13" x14ac:dyDescent="0.25">
      <c r="B62" s="68">
        <f t="shared" si="31"/>
        <v>2.1998342088159133E-2</v>
      </c>
      <c r="C62" s="68">
        <f t="shared" si="20"/>
        <v>2.2935319410820311E-2</v>
      </c>
      <c r="D62" s="68">
        <f t="shared" si="21"/>
        <v>2.6905835994811632E-2</v>
      </c>
      <c r="E62" s="68">
        <f t="shared" si="22"/>
        <v>3.099726341751528E-2</v>
      </c>
      <c r="F62" s="68">
        <f t="shared" si="23"/>
        <v>2.3150348689536769E-2</v>
      </c>
      <c r="G62" s="68">
        <f t="shared" si="24"/>
        <v>2.3883772693413512E-2</v>
      </c>
      <c r="H62" s="68">
        <f t="shared" si="25"/>
        <v>2.2150264451927287E-2</v>
      </c>
      <c r="I62" s="68">
        <f t="shared" si="26"/>
        <v>2.1543685796130786E-2</v>
      </c>
      <c r="J62" s="68">
        <f t="shared" si="27"/>
        <v>2.233142295199907E-2</v>
      </c>
      <c r="K62" s="68">
        <f t="shared" si="28"/>
        <v>2.4552648183342098E-2</v>
      </c>
      <c r="L62" s="68">
        <f t="shared" si="29"/>
        <v>3.5842774716510199E-2</v>
      </c>
      <c r="M62" s="68">
        <f t="shared" si="30"/>
        <v>1.8667365729704725E-2</v>
      </c>
    </row>
    <row r="63" spans="1:13" x14ac:dyDescent="0.25">
      <c r="B63" s="68">
        <f t="shared" si="31"/>
        <v>2.3742068769597946E-2</v>
      </c>
      <c r="C63" s="68">
        <f t="shared" si="20"/>
        <v>2.1711173597555106E-2</v>
      </c>
      <c r="D63" s="68">
        <f t="shared" si="21"/>
        <v>2.9276382116293784E-2</v>
      </c>
      <c r="E63" s="68">
        <f t="shared" si="22"/>
        <v>1.9250503384715227E-2</v>
      </c>
      <c r="F63" s="68">
        <f t="shared" si="23"/>
        <v>2.4966375851583376E-2</v>
      </c>
      <c r="G63" s="68">
        <f t="shared" si="24"/>
        <v>2.2607754601164029E-2</v>
      </c>
      <c r="H63" s="68">
        <f t="shared" si="25"/>
        <v>2.0939829337670104E-2</v>
      </c>
      <c r="I63" s="68">
        <f t="shared" si="26"/>
        <v>2.2765664109599057E-2</v>
      </c>
      <c r="J63" s="68">
        <f t="shared" si="27"/>
        <v>2.2617328908070063E-2</v>
      </c>
      <c r="K63" s="68">
        <f t="shared" si="28"/>
        <v>3.0061520076232563E-2</v>
      </c>
      <c r="L63" s="68">
        <f t="shared" si="29"/>
        <v>4.2722719805704801E-2</v>
      </c>
      <c r="M63" s="68">
        <f t="shared" si="30"/>
        <v>1.8234791749156556E-2</v>
      </c>
    </row>
    <row r="65" spans="1:13" x14ac:dyDescent="0.25">
      <c r="A65" t="s">
        <v>62</v>
      </c>
      <c r="B65" s="91" t="s">
        <v>63</v>
      </c>
    </row>
    <row r="66" spans="1:13" s="68" customFormat="1" ht="15.75" x14ac:dyDescent="0.25">
      <c r="B66" s="61" t="s">
        <v>15</v>
      </c>
      <c r="C66" s="61" t="s">
        <v>16</v>
      </c>
      <c r="D66" s="61" t="s">
        <v>17</v>
      </c>
      <c r="E66" s="61" t="s">
        <v>18</v>
      </c>
      <c r="F66" s="61" t="s">
        <v>19</v>
      </c>
      <c r="G66" s="61" t="s">
        <v>20</v>
      </c>
      <c r="H66" s="61" t="s">
        <v>21</v>
      </c>
      <c r="I66" s="61" t="s">
        <v>22</v>
      </c>
      <c r="J66" s="61" t="s">
        <v>23</v>
      </c>
      <c r="K66" s="61" t="s">
        <v>24</v>
      </c>
      <c r="L66" s="61" t="s">
        <v>25</v>
      </c>
      <c r="M66" s="61" t="s">
        <v>26</v>
      </c>
    </row>
    <row r="67" spans="1:13" s="68" customFormat="1" ht="15.75" x14ac:dyDescent="0.25">
      <c r="B67" s="61" t="s">
        <v>27</v>
      </c>
      <c r="C67" s="61" t="s">
        <v>27</v>
      </c>
      <c r="D67" s="61" t="s">
        <v>27</v>
      </c>
      <c r="E67" s="61" t="s">
        <v>27</v>
      </c>
      <c r="F67" s="61" t="s">
        <v>27</v>
      </c>
      <c r="G67" s="61" t="s">
        <v>27</v>
      </c>
      <c r="H67" s="61" t="s">
        <v>27</v>
      </c>
      <c r="I67" s="61" t="s">
        <v>27</v>
      </c>
      <c r="J67" s="61" t="s">
        <v>27</v>
      </c>
      <c r="K67" s="61" t="s">
        <v>27</v>
      </c>
      <c r="L67" s="61" t="s">
        <v>27</v>
      </c>
      <c r="M67" s="61" t="s">
        <v>27</v>
      </c>
    </row>
    <row r="68" spans="1:13" x14ac:dyDescent="0.25">
      <c r="A68" s="68" t="s">
        <v>49</v>
      </c>
      <c r="B68">
        <f>B54*1000</f>
        <v>9.2663498963573456</v>
      </c>
      <c r="C68" s="68">
        <f t="shared" ref="C68:M68" si="32">C54*1000</f>
        <v>3.614653857815088</v>
      </c>
      <c r="D68" s="68">
        <f t="shared" si="32"/>
        <v>0.32380583259930412</v>
      </c>
      <c r="E68" s="68">
        <f t="shared" si="32"/>
        <v>2.4915728337368934</v>
      </c>
      <c r="F68" s="68">
        <f t="shared" si="32"/>
        <v>10.170948924816164</v>
      </c>
      <c r="G68" s="68">
        <f t="shared" si="32"/>
        <v>5.936973521696487</v>
      </c>
      <c r="H68" s="68">
        <f t="shared" si="32"/>
        <v>7.1078200194232197</v>
      </c>
      <c r="I68" s="68">
        <f t="shared" si="32"/>
        <v>16.483980749224276</v>
      </c>
      <c r="J68" s="68">
        <f t="shared" si="32"/>
        <v>15.745072748680752</v>
      </c>
      <c r="K68" s="68">
        <f t="shared" si="32"/>
        <v>19.433111252954323</v>
      </c>
      <c r="L68" s="68">
        <f t="shared" si="32"/>
        <v>20.896433117552863</v>
      </c>
      <c r="M68" s="68">
        <f t="shared" si="32"/>
        <v>12.261774245397412</v>
      </c>
    </row>
    <row r="69" spans="1:13" x14ac:dyDescent="0.25">
      <c r="A69" s="68" t="s">
        <v>50</v>
      </c>
      <c r="B69" s="68">
        <f>B55*1000</f>
        <v>93.055226150705522</v>
      </c>
      <c r="C69" s="68">
        <f t="shared" ref="C69:M69" si="33">C55*1000</f>
        <v>75.925674766562395</v>
      </c>
      <c r="D69" s="68">
        <f t="shared" si="33"/>
        <v>26.296599528199987</v>
      </c>
      <c r="E69" s="68">
        <f t="shared" si="33"/>
        <v>62.856324360322859</v>
      </c>
      <c r="F69" s="68">
        <f t="shared" si="33"/>
        <v>85.772570083623464</v>
      </c>
      <c r="G69" s="68">
        <f t="shared" si="33"/>
        <v>80.5125444654674</v>
      </c>
      <c r="H69" s="68">
        <f t="shared" si="33"/>
        <v>64.797736956698628</v>
      </c>
      <c r="I69" s="68">
        <f t="shared" si="33"/>
        <v>97.111485916320063</v>
      </c>
      <c r="J69" s="68">
        <f t="shared" si="33"/>
        <v>100.54997320026831</v>
      </c>
      <c r="K69" s="68">
        <f t="shared" si="33"/>
        <v>108.4456651520622</v>
      </c>
      <c r="L69" s="68">
        <f t="shared" si="33"/>
        <v>113.93312269917348</v>
      </c>
      <c r="M69" s="68">
        <f t="shared" si="33"/>
        <v>105.96493654149214</v>
      </c>
    </row>
    <row r="70" spans="1:13" x14ac:dyDescent="0.25">
      <c r="A70" s="68" t="s">
        <v>51</v>
      </c>
      <c r="B70" s="68">
        <f t="shared" ref="B70:M77" si="34">B56*1000</f>
        <v>29.140350179268285</v>
      </c>
      <c r="C70" s="68">
        <f t="shared" si="34"/>
        <v>31.409144007004134</v>
      </c>
      <c r="D70" s="68">
        <f t="shared" si="34"/>
        <v>8.1820888437560466</v>
      </c>
      <c r="E70" s="68">
        <f t="shared" si="34"/>
        <v>19.76623619373278</v>
      </c>
      <c r="F70" s="68">
        <f t="shared" si="34"/>
        <v>24.366313715944074</v>
      </c>
      <c r="G70" s="68">
        <f t="shared" si="34"/>
        <v>24.716985694068047</v>
      </c>
      <c r="H70" s="68">
        <f t="shared" si="34"/>
        <v>20.311768437558133</v>
      </c>
      <c r="I70" s="68">
        <f t="shared" si="34"/>
        <v>31.751304296285184</v>
      </c>
      <c r="J70" s="68">
        <f t="shared" si="34"/>
        <v>31.028642153024148</v>
      </c>
      <c r="K70" s="68">
        <f t="shared" si="34"/>
        <v>43.705137905004818</v>
      </c>
      <c r="L70" s="68">
        <f t="shared" si="34"/>
        <v>48.969066059529162</v>
      </c>
      <c r="M70" s="68">
        <f t="shared" si="34"/>
        <v>38.648625720073035</v>
      </c>
    </row>
    <row r="71" spans="1:13" x14ac:dyDescent="0.25">
      <c r="A71" s="68" t="s">
        <v>52</v>
      </c>
      <c r="B71" s="68">
        <f t="shared" si="34"/>
        <v>37.403136550034283</v>
      </c>
      <c r="C71" s="68">
        <f t="shared" si="34"/>
        <v>40.913226123912949</v>
      </c>
      <c r="D71" s="68">
        <f t="shared" si="34"/>
        <v>23.778681079639657</v>
      </c>
      <c r="E71" s="68">
        <f t="shared" si="34"/>
        <v>23.679281485223559</v>
      </c>
      <c r="F71" s="68">
        <f t="shared" si="34"/>
        <v>37.469065580724575</v>
      </c>
      <c r="G71" s="68">
        <f t="shared" si="34"/>
        <v>29.247058887871962</v>
      </c>
      <c r="H71" s="68">
        <f t="shared" si="34"/>
        <v>26.766840079146341</v>
      </c>
      <c r="I71" s="68">
        <f t="shared" si="34"/>
        <v>37.528362810416255</v>
      </c>
      <c r="J71" s="68">
        <f t="shared" si="34"/>
        <v>41.564254622231381</v>
      </c>
      <c r="K71" s="68">
        <f t="shared" si="34"/>
        <v>44.909444255705964</v>
      </c>
      <c r="L71" s="68">
        <f t="shared" si="34"/>
        <v>47.520752395124234</v>
      </c>
      <c r="M71" s="68">
        <f t="shared" si="34"/>
        <v>37.953353125660946</v>
      </c>
    </row>
    <row r="72" spans="1:13" x14ac:dyDescent="0.25">
      <c r="A72" s="68" t="s">
        <v>53</v>
      </c>
      <c r="B72" s="68">
        <f t="shared" si="34"/>
        <v>317.88601089555323</v>
      </c>
      <c r="C72" s="68">
        <f t="shared" si="34"/>
        <v>299.29000124224495</v>
      </c>
      <c r="D72" s="68">
        <f t="shared" si="34"/>
        <v>247.17387926080025</v>
      </c>
      <c r="E72" s="68">
        <f t="shared" si="34"/>
        <v>249.3356330068867</v>
      </c>
      <c r="F72" s="68">
        <f t="shared" si="34"/>
        <v>285.74511303156152</v>
      </c>
      <c r="G72" s="68">
        <f t="shared" si="34"/>
        <v>264.68500187782541</v>
      </c>
      <c r="H72" s="68">
        <f t="shared" si="34"/>
        <v>231.44394866066639</v>
      </c>
      <c r="I72" s="68">
        <f t="shared" si="34"/>
        <v>286.63228333102103</v>
      </c>
      <c r="J72" s="68">
        <f t="shared" si="34"/>
        <v>296.64495295012688</v>
      </c>
      <c r="K72" s="68">
        <f t="shared" si="34"/>
        <v>288.72029761648446</v>
      </c>
      <c r="L72" s="68">
        <f t="shared" si="34"/>
        <v>254.33763625419397</v>
      </c>
      <c r="M72" s="68">
        <f t="shared" si="34"/>
        <v>285.93538175560201</v>
      </c>
    </row>
    <row r="73" spans="1:13" x14ac:dyDescent="0.25">
      <c r="A73" s="68" t="s">
        <v>54</v>
      </c>
      <c r="B73" s="68">
        <f t="shared" si="34"/>
        <v>339.28812011354637</v>
      </c>
      <c r="C73" s="68">
        <f t="shared" si="34"/>
        <v>351.28105643101503</v>
      </c>
      <c r="D73" s="68">
        <f t="shared" si="34"/>
        <v>367.7946264176752</v>
      </c>
      <c r="E73" s="68">
        <f t="shared" si="34"/>
        <v>514.62060150327011</v>
      </c>
      <c r="F73" s="68">
        <f t="shared" si="34"/>
        <v>324.31466655564532</v>
      </c>
      <c r="G73" s="68">
        <f t="shared" si="34"/>
        <v>315.88229202919183</v>
      </c>
      <c r="H73" s="68">
        <f t="shared" si="34"/>
        <v>277.12963189919697</v>
      </c>
      <c r="I73" s="68">
        <f t="shared" si="34"/>
        <v>314.79555885818661</v>
      </c>
      <c r="J73" s="68">
        <f t="shared" si="34"/>
        <v>380.42093999773732</v>
      </c>
      <c r="K73" s="68">
        <f t="shared" si="34"/>
        <v>362.72868969791051</v>
      </c>
      <c r="L73" s="68">
        <f t="shared" si="34"/>
        <v>516.75925688834377</v>
      </c>
      <c r="M73" s="68">
        <f t="shared" si="34"/>
        <v>321.73467823097286</v>
      </c>
    </row>
    <row r="74" spans="1:13" x14ac:dyDescent="0.25">
      <c r="A74" s="68" t="s">
        <v>55</v>
      </c>
      <c r="B74" s="68">
        <f t="shared" si="34"/>
        <v>14.405603112851919</v>
      </c>
      <c r="C74" s="68">
        <f t="shared" si="34"/>
        <v>16.715767053692858</v>
      </c>
      <c r="D74" s="68">
        <f t="shared" si="34"/>
        <v>15.957889876742252</v>
      </c>
      <c r="E74" s="68">
        <f t="shared" si="34"/>
        <v>14.994229740695243</v>
      </c>
      <c r="F74" s="68">
        <f t="shared" si="34"/>
        <v>15.590997299610457</v>
      </c>
      <c r="G74" s="68">
        <f t="shared" si="34"/>
        <v>16.721186600538427</v>
      </c>
      <c r="H74" s="68">
        <f t="shared" si="34"/>
        <v>12.430877758671329</v>
      </c>
      <c r="I74" s="68">
        <f t="shared" si="34"/>
        <v>16.129930825338811</v>
      </c>
      <c r="J74" s="68">
        <f t="shared" si="34"/>
        <v>16.316906978094959</v>
      </c>
      <c r="K74" s="68">
        <f t="shared" si="34"/>
        <v>17.323554490987895</v>
      </c>
      <c r="L74" s="68">
        <f t="shared" si="34"/>
        <v>19.920618946499896</v>
      </c>
      <c r="M74" s="68">
        <f t="shared" si="34"/>
        <v>12.839771944366497</v>
      </c>
    </row>
    <row r="75" spans="1:13" x14ac:dyDescent="0.25">
      <c r="A75" s="68" t="s">
        <v>56</v>
      </c>
      <c r="B75" s="68">
        <f t="shared" si="34"/>
        <v>12.528779423671303</v>
      </c>
      <c r="C75" s="68">
        <f t="shared" si="34"/>
        <v>16.228443537634085</v>
      </c>
      <c r="D75" s="68">
        <f t="shared" si="34"/>
        <v>14.939738901620956</v>
      </c>
      <c r="E75" s="68">
        <f t="shared" si="34"/>
        <v>14.908825041786487</v>
      </c>
      <c r="F75" s="68">
        <f t="shared" si="34"/>
        <v>10.932903151263417</v>
      </c>
      <c r="G75" s="68">
        <f t="shared" si="34"/>
        <v>16.876017431137743</v>
      </c>
      <c r="H75" s="68">
        <f t="shared" si="34"/>
        <v>12.686230224304902</v>
      </c>
      <c r="I75" s="68">
        <f t="shared" si="34"/>
        <v>16.345950363258034</v>
      </c>
      <c r="J75" s="68">
        <f t="shared" si="34"/>
        <v>13.577138016932881</v>
      </c>
      <c r="K75" s="68">
        <f t="shared" si="34"/>
        <v>20.037421708292168</v>
      </c>
      <c r="L75" s="68">
        <f t="shared" si="34"/>
        <v>31.765466695175757</v>
      </c>
      <c r="M75" s="68">
        <f t="shared" si="34"/>
        <v>14.649883058470902</v>
      </c>
    </row>
    <row r="76" spans="1:13" x14ac:dyDescent="0.25">
      <c r="A76" s="68" t="s">
        <v>57</v>
      </c>
      <c r="B76" s="68">
        <f t="shared" si="34"/>
        <v>21.998342088159134</v>
      </c>
      <c r="C76" s="68">
        <f t="shared" si="34"/>
        <v>22.935319410820313</v>
      </c>
      <c r="D76" s="68">
        <f t="shared" si="34"/>
        <v>26.905835994811632</v>
      </c>
      <c r="E76" s="68">
        <f t="shared" si="34"/>
        <v>30.997263417515281</v>
      </c>
      <c r="F76" s="68">
        <f t="shared" si="34"/>
        <v>23.15034868953677</v>
      </c>
      <c r="G76" s="68">
        <f t="shared" si="34"/>
        <v>23.883772693413512</v>
      </c>
      <c r="H76" s="68">
        <f t="shared" si="34"/>
        <v>22.150264451927285</v>
      </c>
      <c r="I76" s="68">
        <f t="shared" si="34"/>
        <v>21.543685796130788</v>
      </c>
      <c r="J76" s="68">
        <f t="shared" si="34"/>
        <v>22.33142295199907</v>
      </c>
      <c r="K76" s="68">
        <f t="shared" si="34"/>
        <v>24.552648183342097</v>
      </c>
      <c r="L76" s="68">
        <f t="shared" si="34"/>
        <v>35.842774716510199</v>
      </c>
      <c r="M76" s="68">
        <f t="shared" si="34"/>
        <v>18.667365729704727</v>
      </c>
    </row>
    <row r="77" spans="1:13" x14ac:dyDescent="0.25">
      <c r="A77" s="68" t="s">
        <v>58</v>
      </c>
      <c r="B77" s="68">
        <f t="shared" si="34"/>
        <v>23.742068769597946</v>
      </c>
      <c r="C77" s="68">
        <f t="shared" si="34"/>
        <v>21.711173597555106</v>
      </c>
      <c r="D77" s="68">
        <f t="shared" si="34"/>
        <v>29.276382116293785</v>
      </c>
      <c r="E77" s="68">
        <f t="shared" si="34"/>
        <v>19.250503384715227</v>
      </c>
      <c r="F77" s="68">
        <f t="shared" si="34"/>
        <v>24.966375851583376</v>
      </c>
      <c r="G77" s="68">
        <f t="shared" si="34"/>
        <v>22.607754601164029</v>
      </c>
      <c r="H77" s="68">
        <f t="shared" si="34"/>
        <v>20.939829337670105</v>
      </c>
      <c r="I77" s="68">
        <f t="shared" si="34"/>
        <v>22.765664109599058</v>
      </c>
      <c r="J77" s="68">
        <f t="shared" si="34"/>
        <v>22.617328908070064</v>
      </c>
      <c r="K77" s="68">
        <f t="shared" si="34"/>
        <v>30.061520076232565</v>
      </c>
      <c r="L77" s="68">
        <f t="shared" si="34"/>
        <v>42.722719805704799</v>
      </c>
      <c r="M77" s="68">
        <f t="shared" si="34"/>
        <v>18.234791749156557</v>
      </c>
    </row>
  </sheetData>
  <pageMargins left="0.7" right="0.7" top="0.75" bottom="0.75" header="0.3" footer="0.3"/>
  <pageSetup scale="89" fitToHeight="0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353DF-98AC-2748-8FA2-6A3ED29868C1}">
  <dimension ref="A2:M22"/>
  <sheetViews>
    <sheetView workbookViewId="0">
      <selection activeCell="N22" sqref="N22"/>
    </sheetView>
  </sheetViews>
  <sheetFormatPr defaultColWidth="11.42578125" defaultRowHeight="15" x14ac:dyDescent="0.25"/>
  <cols>
    <col min="1" max="1" width="17.7109375" bestFit="1" customWidth="1"/>
  </cols>
  <sheetData>
    <row r="2" spans="1:13" x14ac:dyDescent="0.25">
      <c r="B2" t="s">
        <v>15</v>
      </c>
      <c r="C2" t="s">
        <v>16</v>
      </c>
      <c r="D2" t="s">
        <v>17</v>
      </c>
      <c r="E2" t="s">
        <v>18</v>
      </c>
      <c r="F2" t="s">
        <v>19</v>
      </c>
      <c r="G2" t="s">
        <v>20</v>
      </c>
      <c r="H2" t="s">
        <v>21</v>
      </c>
      <c r="I2" t="s">
        <v>22</v>
      </c>
      <c r="J2" t="s">
        <v>23</v>
      </c>
      <c r="K2" t="s">
        <v>24</v>
      </c>
      <c r="L2" t="s">
        <v>25</v>
      </c>
      <c r="M2" t="s">
        <v>26</v>
      </c>
    </row>
    <row r="3" spans="1:13" x14ac:dyDescent="0.25">
      <c r="B3" t="s">
        <v>27</v>
      </c>
      <c r="C3" t="s">
        <v>27</v>
      </c>
      <c r="D3" t="s">
        <v>27</v>
      </c>
      <c r="E3" t="s">
        <v>27</v>
      </c>
      <c r="F3" t="s">
        <v>27</v>
      </c>
      <c r="G3" t="s">
        <v>27</v>
      </c>
      <c r="H3" t="s">
        <v>27</v>
      </c>
      <c r="I3" t="s">
        <v>27</v>
      </c>
      <c r="J3" t="s">
        <v>27</v>
      </c>
      <c r="K3" t="s">
        <v>27</v>
      </c>
      <c r="L3" t="s">
        <v>27</v>
      </c>
      <c r="M3" t="s">
        <v>27</v>
      </c>
    </row>
    <row r="4" spans="1:13" x14ac:dyDescent="0.25">
      <c r="A4" t="s">
        <v>49</v>
      </c>
      <c r="B4">
        <v>9.2663498963573456</v>
      </c>
      <c r="C4">
        <v>3.614653857815088</v>
      </c>
      <c r="D4">
        <v>0.32380583259930412</v>
      </c>
      <c r="E4">
        <v>2.4915728337368934</v>
      </c>
      <c r="F4">
        <v>10.170948924816164</v>
      </c>
      <c r="G4">
        <v>5.936973521696487</v>
      </c>
      <c r="H4">
        <v>7.1078200194232197</v>
      </c>
      <c r="I4">
        <v>16.483980749224276</v>
      </c>
      <c r="J4">
        <v>15.745072748680752</v>
      </c>
      <c r="K4">
        <v>19.433111252954323</v>
      </c>
      <c r="L4">
        <v>20.896433117552863</v>
      </c>
      <c r="M4">
        <v>12.261774245397412</v>
      </c>
    </row>
    <row r="5" spans="1:13" x14ac:dyDescent="0.25">
      <c r="A5" t="s">
        <v>50</v>
      </c>
      <c r="B5">
        <v>93.055226150705522</v>
      </c>
      <c r="C5">
        <v>75.925674766562395</v>
      </c>
      <c r="D5">
        <v>26.296599528199987</v>
      </c>
      <c r="E5">
        <v>62.856324360322859</v>
      </c>
      <c r="F5">
        <v>85.772570083623464</v>
      </c>
      <c r="G5">
        <v>80.5125444654674</v>
      </c>
      <c r="H5">
        <v>64.797736956698628</v>
      </c>
      <c r="I5">
        <v>97.111485916320063</v>
      </c>
      <c r="J5">
        <v>100.54997320026831</v>
      </c>
      <c r="K5">
        <v>108.4456651520622</v>
      </c>
      <c r="L5">
        <v>113.93312269917348</v>
      </c>
      <c r="M5">
        <v>105.96493654149214</v>
      </c>
    </row>
    <row r="6" spans="1:13" x14ac:dyDescent="0.25">
      <c r="A6" t="s">
        <v>51</v>
      </c>
      <c r="B6">
        <v>29.140350179268285</v>
      </c>
      <c r="C6">
        <v>31.409144007004134</v>
      </c>
      <c r="D6">
        <v>8.1820888437560466</v>
      </c>
      <c r="E6">
        <v>19.76623619373278</v>
      </c>
      <c r="F6">
        <v>24.366313715944074</v>
      </c>
      <c r="G6">
        <v>24.716985694068047</v>
      </c>
      <c r="H6">
        <v>20.311768437558133</v>
      </c>
      <c r="I6">
        <v>31.751304296285184</v>
      </c>
      <c r="J6">
        <v>31.028642153024148</v>
      </c>
      <c r="K6">
        <v>43.705137905004818</v>
      </c>
      <c r="L6">
        <v>48.969066059529162</v>
      </c>
      <c r="M6">
        <v>38.648625720073035</v>
      </c>
    </row>
    <row r="7" spans="1:13" x14ac:dyDescent="0.25">
      <c r="A7" t="s">
        <v>52</v>
      </c>
      <c r="B7">
        <v>37.403136550034283</v>
      </c>
      <c r="C7">
        <v>40.913226123912949</v>
      </c>
      <c r="D7">
        <v>23.778681079639657</v>
      </c>
      <c r="E7">
        <v>23.679281485223559</v>
      </c>
      <c r="F7">
        <v>37.469065580724575</v>
      </c>
      <c r="G7">
        <v>29.247058887871962</v>
      </c>
      <c r="H7">
        <v>26.766840079146341</v>
      </c>
      <c r="I7">
        <v>37.528362810416255</v>
      </c>
      <c r="J7">
        <v>41.564254622231381</v>
      </c>
      <c r="K7">
        <v>44.909444255705964</v>
      </c>
      <c r="L7">
        <v>47.520752395124234</v>
      </c>
      <c r="M7">
        <v>37.953353125660946</v>
      </c>
    </row>
    <row r="8" spans="1:13" x14ac:dyDescent="0.25">
      <c r="A8" t="s">
        <v>53</v>
      </c>
      <c r="B8">
        <v>317.88601089555323</v>
      </c>
      <c r="C8">
        <v>299.29000124224495</v>
      </c>
      <c r="D8">
        <v>247.17387926080025</v>
      </c>
      <c r="E8">
        <v>249.3356330068867</v>
      </c>
      <c r="F8">
        <v>285.74511303156152</v>
      </c>
      <c r="G8">
        <v>264.68500187782541</v>
      </c>
      <c r="H8">
        <v>231.44394866066639</v>
      </c>
      <c r="I8">
        <v>286.63228333102103</v>
      </c>
      <c r="J8">
        <v>296.64495295012688</v>
      </c>
      <c r="K8">
        <v>288.72029761648446</v>
      </c>
      <c r="L8">
        <v>254.33763625419397</v>
      </c>
      <c r="M8">
        <v>285.93538175560201</v>
      </c>
    </row>
    <row r="9" spans="1:13" x14ac:dyDescent="0.25">
      <c r="A9" t="s">
        <v>54</v>
      </c>
      <c r="B9">
        <v>339.28812011354637</v>
      </c>
      <c r="C9">
        <v>351.28105643101503</v>
      </c>
      <c r="D9">
        <v>367.7946264176752</v>
      </c>
      <c r="E9">
        <v>514.62060150327011</v>
      </c>
      <c r="F9">
        <v>324.31466655564532</v>
      </c>
      <c r="G9">
        <v>315.88229202919183</v>
      </c>
      <c r="H9">
        <v>277.12963189919697</v>
      </c>
      <c r="I9">
        <v>314.79555885818661</v>
      </c>
      <c r="J9">
        <v>380.42093999773732</v>
      </c>
      <c r="K9">
        <v>362.72868969791051</v>
      </c>
      <c r="L9">
        <v>516.75925688834377</v>
      </c>
      <c r="M9">
        <v>321.73467823097286</v>
      </c>
    </row>
    <row r="10" spans="1:13" x14ac:dyDescent="0.25">
      <c r="A10" t="s">
        <v>55</v>
      </c>
      <c r="B10">
        <v>14.405603112851919</v>
      </c>
      <c r="C10">
        <v>16.715767053692858</v>
      </c>
      <c r="D10">
        <v>15.957889876742252</v>
      </c>
      <c r="E10">
        <v>14.994229740695243</v>
      </c>
      <c r="F10">
        <v>15.590997299610457</v>
      </c>
      <c r="G10">
        <v>16.721186600538427</v>
      </c>
      <c r="H10">
        <v>12.430877758671329</v>
      </c>
      <c r="I10">
        <v>16.129930825338811</v>
      </c>
      <c r="J10">
        <v>16.316906978094959</v>
      </c>
      <c r="K10">
        <v>17.323554490987895</v>
      </c>
      <c r="L10">
        <v>19.920618946499896</v>
      </c>
      <c r="M10">
        <v>12.839771944366497</v>
      </c>
    </row>
    <row r="11" spans="1:13" x14ac:dyDescent="0.25">
      <c r="A11" t="s">
        <v>56</v>
      </c>
      <c r="B11">
        <v>12.528779423671303</v>
      </c>
      <c r="C11">
        <v>16.228443537634085</v>
      </c>
      <c r="D11">
        <v>14.939738901620956</v>
      </c>
      <c r="E11">
        <v>14.908825041786487</v>
      </c>
      <c r="F11">
        <v>10.932903151263417</v>
      </c>
      <c r="G11">
        <v>16.876017431137743</v>
      </c>
      <c r="H11">
        <v>12.686230224304902</v>
      </c>
      <c r="I11">
        <v>16.345950363258034</v>
      </c>
      <c r="J11">
        <v>13.577138016932881</v>
      </c>
      <c r="K11">
        <v>20.037421708292168</v>
      </c>
      <c r="L11">
        <v>31.765466695175757</v>
      </c>
      <c r="M11">
        <v>14.649883058470902</v>
      </c>
    </row>
    <row r="12" spans="1:13" x14ac:dyDescent="0.25">
      <c r="A12" t="s">
        <v>57</v>
      </c>
      <c r="B12">
        <v>21.998342088159134</v>
      </c>
      <c r="C12">
        <v>22.935319410820313</v>
      </c>
      <c r="D12">
        <v>26.905835994811632</v>
      </c>
      <c r="E12">
        <v>30.997263417515281</v>
      </c>
      <c r="F12">
        <v>23.15034868953677</v>
      </c>
      <c r="G12">
        <v>23.883772693413512</v>
      </c>
      <c r="H12">
        <v>22.150264451927285</v>
      </c>
      <c r="I12">
        <v>21.543685796130788</v>
      </c>
      <c r="J12">
        <v>22.33142295199907</v>
      </c>
      <c r="K12">
        <v>24.552648183342097</v>
      </c>
      <c r="L12">
        <v>35.842774716510199</v>
      </c>
      <c r="M12">
        <v>18.667365729704727</v>
      </c>
    </row>
    <row r="13" spans="1:13" x14ac:dyDescent="0.25">
      <c r="A13" t="s">
        <v>58</v>
      </c>
      <c r="B13">
        <v>23.742068769597946</v>
      </c>
      <c r="C13">
        <v>21.711173597555106</v>
      </c>
      <c r="D13">
        <v>29.276382116293785</v>
      </c>
      <c r="E13">
        <v>19.250503384715227</v>
      </c>
      <c r="F13">
        <v>24.966375851583376</v>
      </c>
      <c r="G13">
        <v>22.607754601164029</v>
      </c>
      <c r="H13">
        <v>20.939829337670105</v>
      </c>
      <c r="I13">
        <v>22.765664109599058</v>
      </c>
      <c r="J13">
        <v>22.617328908070064</v>
      </c>
      <c r="K13">
        <v>30.061520076232565</v>
      </c>
      <c r="L13">
        <v>42.722719805704799</v>
      </c>
      <c r="M13">
        <v>18.234791749156557</v>
      </c>
    </row>
    <row r="15" spans="1:13" x14ac:dyDescent="0.25">
      <c r="B15" s="68" t="s">
        <v>15</v>
      </c>
      <c r="C15" s="68" t="s">
        <v>16</v>
      </c>
      <c r="D15" s="68" t="s">
        <v>17</v>
      </c>
      <c r="E15" s="68" t="s">
        <v>18</v>
      </c>
      <c r="F15" s="68" t="s">
        <v>19</v>
      </c>
      <c r="G15" s="68" t="s">
        <v>20</v>
      </c>
      <c r="H15" s="68" t="s">
        <v>21</v>
      </c>
      <c r="I15" s="68" t="s">
        <v>22</v>
      </c>
      <c r="J15" s="68" t="s">
        <v>23</v>
      </c>
      <c r="K15" s="68" t="s">
        <v>24</v>
      </c>
      <c r="L15" s="68" t="s">
        <v>25</v>
      </c>
      <c r="M15" s="68" t="s">
        <v>26</v>
      </c>
    </row>
    <row r="16" spans="1:13" x14ac:dyDescent="0.25">
      <c r="B16" s="68" t="s">
        <v>27</v>
      </c>
      <c r="C16" s="68" t="s">
        <v>27</v>
      </c>
      <c r="D16" s="68" t="s">
        <v>27</v>
      </c>
      <c r="E16" s="68" t="s">
        <v>27</v>
      </c>
      <c r="F16" s="68" t="s">
        <v>27</v>
      </c>
      <c r="G16" s="68" t="s">
        <v>27</v>
      </c>
      <c r="H16" s="68" t="s">
        <v>27</v>
      </c>
      <c r="I16" s="68" t="s">
        <v>27</v>
      </c>
      <c r="J16" s="68" t="s">
        <v>27</v>
      </c>
      <c r="K16" s="68" t="s">
        <v>27</v>
      </c>
      <c r="L16" s="68" t="s">
        <v>27</v>
      </c>
      <c r="M16" s="68" t="s">
        <v>27</v>
      </c>
    </row>
    <row r="17" spans="1:13" x14ac:dyDescent="0.25">
      <c r="A17" s="68" t="s">
        <v>49</v>
      </c>
      <c r="B17">
        <f>B4-B$10</f>
        <v>-5.1392532164945735</v>
      </c>
      <c r="C17" s="68">
        <f t="shared" ref="C17:M17" si="0">C4-C$10</f>
        <v>-13.101113195877769</v>
      </c>
      <c r="D17" s="68">
        <f t="shared" si="0"/>
        <v>-15.634084044142948</v>
      </c>
      <c r="E17" s="68">
        <f t="shared" si="0"/>
        <v>-12.50265690695835</v>
      </c>
      <c r="F17" s="68">
        <f t="shared" si="0"/>
        <v>-5.4200483747942929</v>
      </c>
      <c r="G17" s="68">
        <f t="shared" si="0"/>
        <v>-10.78421307884194</v>
      </c>
      <c r="H17" s="68">
        <f t="shared" si="0"/>
        <v>-5.3230577392481093</v>
      </c>
      <c r="I17" s="68">
        <f t="shared" si="0"/>
        <v>0.35404992388546574</v>
      </c>
      <c r="J17" s="68">
        <f t="shared" si="0"/>
        <v>-0.57183422941420758</v>
      </c>
      <c r="K17" s="68">
        <f t="shared" si="0"/>
        <v>2.1095567619664273</v>
      </c>
      <c r="L17" s="68">
        <f t="shared" si="0"/>
        <v>0.97581417105296708</v>
      </c>
      <c r="M17" s="68">
        <f t="shared" si="0"/>
        <v>-0.57799769896908515</v>
      </c>
    </row>
    <row r="18" spans="1:13" x14ac:dyDescent="0.25">
      <c r="A18" s="68" t="s">
        <v>50</v>
      </c>
      <c r="B18" s="68">
        <f>B5-B$11</f>
        <v>80.526446727034227</v>
      </c>
      <c r="C18" s="68">
        <f t="shared" ref="C18:M18" si="1">C5-C$11</f>
        <v>59.69723122892831</v>
      </c>
      <c r="D18" s="68">
        <f t="shared" si="1"/>
        <v>11.356860626579032</v>
      </c>
      <c r="E18" s="68">
        <f t="shared" si="1"/>
        <v>47.947499318536373</v>
      </c>
      <c r="F18" s="68">
        <f t="shared" si="1"/>
        <v>74.839666932360046</v>
      </c>
      <c r="G18" s="68">
        <f t="shared" si="1"/>
        <v>63.63652703432966</v>
      </c>
      <c r="H18" s="68">
        <f t="shared" si="1"/>
        <v>52.111506732393728</v>
      </c>
      <c r="I18" s="68">
        <f t="shared" si="1"/>
        <v>80.765535553062023</v>
      </c>
      <c r="J18" s="68">
        <f t="shared" si="1"/>
        <v>86.972835183335434</v>
      </c>
      <c r="K18" s="68">
        <f t="shared" si="1"/>
        <v>88.408243443770033</v>
      </c>
      <c r="L18" s="68">
        <f t="shared" si="1"/>
        <v>82.16765600399772</v>
      </c>
      <c r="M18" s="68">
        <f t="shared" si="1"/>
        <v>91.315053483021231</v>
      </c>
    </row>
    <row r="19" spans="1:13" x14ac:dyDescent="0.25">
      <c r="A19" s="68" t="s">
        <v>51</v>
      </c>
      <c r="B19" s="68">
        <f t="shared" ref="B18:M19" si="2">B6-B$10</f>
        <v>14.734747066416366</v>
      </c>
      <c r="C19" s="68">
        <f t="shared" si="2"/>
        <v>14.693376953311276</v>
      </c>
      <c r="D19" s="68">
        <f t="shared" si="2"/>
        <v>-7.7758010329862053</v>
      </c>
      <c r="E19" s="68">
        <f t="shared" si="2"/>
        <v>4.7720064530375375</v>
      </c>
      <c r="F19" s="68">
        <f t="shared" si="2"/>
        <v>8.7753164163336166</v>
      </c>
      <c r="G19" s="68">
        <f t="shared" si="2"/>
        <v>7.9957990935296195</v>
      </c>
      <c r="H19" s="68">
        <f t="shared" si="2"/>
        <v>7.8808906788868036</v>
      </c>
      <c r="I19" s="68">
        <f t="shared" si="2"/>
        <v>15.621373470946374</v>
      </c>
      <c r="J19" s="68">
        <f t="shared" si="2"/>
        <v>14.711735174929188</v>
      </c>
      <c r="K19" s="68">
        <f t="shared" si="2"/>
        <v>26.381583414016923</v>
      </c>
      <c r="L19" s="68">
        <f t="shared" si="2"/>
        <v>29.048447113029265</v>
      </c>
      <c r="M19" s="68">
        <f>M6-M$10</f>
        <v>25.808853775706538</v>
      </c>
    </row>
    <row r="20" spans="1:13" x14ac:dyDescent="0.25">
      <c r="A20" s="93" t="s">
        <v>52</v>
      </c>
      <c r="B20">
        <f>B7-B$10</f>
        <v>22.997533437182362</v>
      </c>
      <c r="C20" s="68">
        <f t="shared" ref="C20:M20" si="3">C7-C$10</f>
        <v>24.197459070220091</v>
      </c>
      <c r="D20" s="68">
        <f t="shared" si="3"/>
        <v>7.8207912028974054</v>
      </c>
      <c r="E20" s="68">
        <f t="shared" si="3"/>
        <v>8.685051744528316</v>
      </c>
      <c r="F20" s="68">
        <f t="shared" si="3"/>
        <v>21.878068281114118</v>
      </c>
      <c r="G20" s="68">
        <f t="shared" si="3"/>
        <v>12.525872287333534</v>
      </c>
      <c r="H20" s="68">
        <f t="shared" si="3"/>
        <v>14.335962320475012</v>
      </c>
      <c r="I20" s="68">
        <f t="shared" si="3"/>
        <v>21.398431985077444</v>
      </c>
      <c r="J20" s="68">
        <f t="shared" si="3"/>
        <v>25.247347644136422</v>
      </c>
      <c r="K20" s="68">
        <f t="shared" si="3"/>
        <v>27.585889764718068</v>
      </c>
      <c r="L20" s="68">
        <f t="shared" si="3"/>
        <v>27.600133448624337</v>
      </c>
      <c r="M20" s="68">
        <f t="shared" si="3"/>
        <v>25.11358118129445</v>
      </c>
    </row>
    <row r="21" spans="1:13" x14ac:dyDescent="0.25">
      <c r="A21" s="93" t="s">
        <v>53</v>
      </c>
      <c r="B21" s="68">
        <f>B8-B$11</f>
        <v>305.3572314718819</v>
      </c>
      <c r="C21" s="68">
        <f t="shared" ref="C21:L21" si="4">C8-C$11</f>
        <v>283.06155770461089</v>
      </c>
      <c r="D21" s="68">
        <f t="shared" si="4"/>
        <v>232.23414035917929</v>
      </c>
      <c r="E21" s="68">
        <f t="shared" si="4"/>
        <v>234.42680796510021</v>
      </c>
      <c r="F21" s="68">
        <f t="shared" si="4"/>
        <v>274.8122098802981</v>
      </c>
      <c r="G21" s="68">
        <f t="shared" si="4"/>
        <v>247.80898444668767</v>
      </c>
      <c r="H21" s="68">
        <f t="shared" si="4"/>
        <v>218.7577184363615</v>
      </c>
      <c r="I21" s="68">
        <f t="shared" si="4"/>
        <v>270.28633296776297</v>
      </c>
      <c r="J21" s="68">
        <f t="shared" si="4"/>
        <v>283.06781493319397</v>
      </c>
      <c r="K21" s="68">
        <f t="shared" si="4"/>
        <v>268.68287590819227</v>
      </c>
      <c r="L21" s="68">
        <f t="shared" si="4"/>
        <v>222.57216955901822</v>
      </c>
      <c r="M21" s="68">
        <f>M8-M$11</f>
        <v>271.28549869713112</v>
      </c>
    </row>
    <row r="22" spans="1:13" x14ac:dyDescent="0.25">
      <c r="A22" s="93" t="s">
        <v>54</v>
      </c>
      <c r="B22">
        <f>B9-B13</f>
        <v>315.54605134394842</v>
      </c>
      <c r="C22" s="68">
        <f t="shared" ref="C22:L22" si="5">C9-C13</f>
        <v>329.56988283345993</v>
      </c>
      <c r="D22" s="68">
        <f t="shared" si="5"/>
        <v>338.5182443013814</v>
      </c>
      <c r="E22" s="68">
        <f t="shared" si="5"/>
        <v>495.37009811855489</v>
      </c>
      <c r="F22" s="68">
        <f t="shared" si="5"/>
        <v>299.34829070406192</v>
      </c>
      <c r="G22" s="68">
        <f t="shared" si="5"/>
        <v>293.27453742802783</v>
      </c>
      <c r="H22" s="68">
        <f t="shared" si="5"/>
        <v>256.18980256152685</v>
      </c>
      <c r="I22" s="68">
        <f t="shared" si="5"/>
        <v>292.02989474858754</v>
      </c>
      <c r="J22" s="68">
        <f t="shared" si="5"/>
        <v>357.80361108966724</v>
      </c>
      <c r="K22" s="68">
        <f t="shared" si="5"/>
        <v>332.66716962167794</v>
      </c>
      <c r="L22" s="68">
        <f t="shared" si="5"/>
        <v>474.03653708263897</v>
      </c>
      <c r="M22" s="68">
        <f>M9-M13</f>
        <v>303.4998864818163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1"/>
  <sheetViews>
    <sheetView topLeftCell="A13" zoomScale="163" workbookViewId="0">
      <selection activeCell="N19" sqref="N19"/>
    </sheetView>
  </sheetViews>
  <sheetFormatPr defaultColWidth="8.85546875" defaultRowHeight="15" x14ac:dyDescent="0.25"/>
  <cols>
    <col min="1" max="2" width="9.140625" style="59"/>
    <col min="3" max="3" width="7.85546875" customWidth="1"/>
    <col min="11" max="11" width="11.42578125" customWidth="1"/>
  </cols>
  <sheetData>
    <row r="1" spans="1:16" ht="18.75" x14ac:dyDescent="0.3">
      <c r="A1" s="86" t="s">
        <v>14</v>
      </c>
    </row>
    <row r="2" spans="1:16" x14ac:dyDescent="0.25">
      <c r="A2" s="67" t="s">
        <v>40</v>
      </c>
      <c r="B2" s="67" t="s">
        <v>41</v>
      </c>
      <c r="C2" s="30">
        <v>1</v>
      </c>
      <c r="D2" s="30">
        <v>2</v>
      </c>
      <c r="E2" s="30">
        <v>3</v>
      </c>
      <c r="F2" s="30">
        <v>4</v>
      </c>
      <c r="G2" s="30">
        <v>5</v>
      </c>
      <c r="H2" s="30">
        <v>6</v>
      </c>
      <c r="I2" s="30">
        <v>7</v>
      </c>
      <c r="J2" s="30">
        <v>8</v>
      </c>
      <c r="K2" s="30">
        <v>9</v>
      </c>
      <c r="L2" s="30">
        <v>10</v>
      </c>
      <c r="M2" s="30">
        <v>11</v>
      </c>
      <c r="N2" s="30">
        <v>12</v>
      </c>
      <c r="O2" s="29"/>
      <c r="P2" s="29" t="s">
        <v>11</v>
      </c>
    </row>
    <row r="3" spans="1:16" x14ac:dyDescent="0.25">
      <c r="A3" s="67">
        <v>0</v>
      </c>
      <c r="B3" s="67">
        <v>0</v>
      </c>
      <c r="C3" s="31">
        <v>319</v>
      </c>
      <c r="D3" s="31">
        <v>407</v>
      </c>
      <c r="E3" s="31">
        <v>286</v>
      </c>
      <c r="F3" s="31">
        <v>352</v>
      </c>
      <c r="G3" s="31">
        <v>706</v>
      </c>
      <c r="H3" s="31">
        <v>406</v>
      </c>
      <c r="I3" s="31">
        <v>764</v>
      </c>
      <c r="J3" s="31">
        <v>586</v>
      </c>
      <c r="K3" s="31">
        <v>691</v>
      </c>
      <c r="L3" s="31">
        <v>425</v>
      </c>
      <c r="M3" s="31">
        <v>675</v>
      </c>
      <c r="N3" s="31">
        <v>700</v>
      </c>
      <c r="O3" s="32">
        <v>365450</v>
      </c>
      <c r="P3" s="29"/>
    </row>
    <row r="4" spans="1:16" x14ac:dyDescent="0.25">
      <c r="A4" s="67">
        <v>2.5</v>
      </c>
      <c r="B4" s="67">
        <v>5.0000000000000001E-4</v>
      </c>
      <c r="C4" s="31">
        <v>579</v>
      </c>
      <c r="D4" s="31">
        <v>767</v>
      </c>
      <c r="E4" s="31">
        <v>475</v>
      </c>
      <c r="F4" s="31">
        <v>1053</v>
      </c>
      <c r="G4" s="31">
        <v>1432</v>
      </c>
      <c r="H4" s="31">
        <v>695</v>
      </c>
      <c r="I4" s="31">
        <v>1932</v>
      </c>
      <c r="J4" s="31">
        <v>1265</v>
      </c>
      <c r="K4" s="31">
        <v>1320</v>
      </c>
      <c r="L4" s="31">
        <v>804</v>
      </c>
      <c r="M4" s="31">
        <v>1290</v>
      </c>
      <c r="N4" s="31">
        <v>1323</v>
      </c>
      <c r="O4" s="32">
        <v>365450</v>
      </c>
      <c r="P4" s="29"/>
    </row>
    <row r="5" spans="1:16" x14ac:dyDescent="0.25">
      <c r="A5" s="67">
        <v>5</v>
      </c>
      <c r="B5" s="67">
        <v>1E-3</v>
      </c>
      <c r="C5" s="31">
        <v>1070</v>
      </c>
      <c r="D5" s="31">
        <v>1975</v>
      </c>
      <c r="E5" s="31">
        <v>807</v>
      </c>
      <c r="F5" s="31">
        <v>1316</v>
      </c>
      <c r="G5" s="31">
        <v>2498</v>
      </c>
      <c r="H5" s="31">
        <v>954</v>
      </c>
      <c r="I5" s="31">
        <v>2672</v>
      </c>
      <c r="J5" s="31">
        <v>1818</v>
      </c>
      <c r="K5" s="31">
        <v>1997</v>
      </c>
      <c r="L5" s="31">
        <v>1493</v>
      </c>
      <c r="M5" s="31">
        <v>2187</v>
      </c>
      <c r="N5" s="31">
        <v>2150</v>
      </c>
      <c r="O5" s="32">
        <v>365450</v>
      </c>
      <c r="P5" s="29"/>
    </row>
    <row r="6" spans="1:16" x14ac:dyDescent="0.25">
      <c r="A6" s="67">
        <v>10</v>
      </c>
      <c r="B6" s="67">
        <v>2E-3</v>
      </c>
      <c r="C6" s="31">
        <v>2356</v>
      </c>
      <c r="D6" s="33">
        <v>3722</v>
      </c>
      <c r="E6" s="31">
        <v>1260</v>
      </c>
      <c r="F6" s="31">
        <v>2672</v>
      </c>
      <c r="G6" s="33">
        <v>4325</v>
      </c>
      <c r="H6" s="31">
        <v>1989</v>
      </c>
      <c r="I6" s="33">
        <v>4892</v>
      </c>
      <c r="J6" s="31">
        <v>3039</v>
      </c>
      <c r="K6" s="31">
        <v>3201</v>
      </c>
      <c r="L6" s="31">
        <v>3115</v>
      </c>
      <c r="M6" s="31">
        <v>3618</v>
      </c>
      <c r="N6" s="31">
        <v>3617</v>
      </c>
      <c r="O6" s="32">
        <v>365450</v>
      </c>
      <c r="P6" s="29"/>
    </row>
    <row r="7" spans="1:16" x14ac:dyDescent="0.25">
      <c r="A7" s="67">
        <v>25</v>
      </c>
      <c r="B7" s="67">
        <v>5.0000000000000001E-3</v>
      </c>
      <c r="C7" s="33">
        <v>6361</v>
      </c>
      <c r="D7" s="34">
        <v>9093</v>
      </c>
      <c r="E7" s="31">
        <v>3568</v>
      </c>
      <c r="F7" s="33">
        <v>6856</v>
      </c>
      <c r="G7" s="34">
        <v>9705</v>
      </c>
      <c r="H7" s="33">
        <v>4332</v>
      </c>
      <c r="I7" s="35">
        <v>12146</v>
      </c>
      <c r="J7" s="33">
        <v>6825</v>
      </c>
      <c r="K7" s="34">
        <v>7282</v>
      </c>
      <c r="L7" s="34">
        <v>7201</v>
      </c>
      <c r="M7" s="34">
        <v>8249</v>
      </c>
      <c r="N7" s="34">
        <v>8161</v>
      </c>
      <c r="O7" s="32">
        <v>365450</v>
      </c>
      <c r="P7" s="29"/>
    </row>
    <row r="8" spans="1:16" x14ac:dyDescent="0.25">
      <c r="A8" s="67">
        <v>50</v>
      </c>
      <c r="B8" s="67">
        <v>0.01</v>
      </c>
      <c r="C8" s="36">
        <v>16785</v>
      </c>
      <c r="D8" s="37">
        <v>17960</v>
      </c>
      <c r="E8" s="34">
        <v>10350</v>
      </c>
      <c r="F8" s="36">
        <v>14797</v>
      </c>
      <c r="G8" s="37">
        <v>18909</v>
      </c>
      <c r="H8" s="34">
        <v>9639</v>
      </c>
      <c r="I8" s="38">
        <v>24251</v>
      </c>
      <c r="J8" s="36">
        <v>14224</v>
      </c>
      <c r="K8" s="36">
        <v>14920</v>
      </c>
      <c r="L8" s="36">
        <v>14665</v>
      </c>
      <c r="M8" s="36">
        <v>16181</v>
      </c>
      <c r="N8" s="36">
        <v>15441</v>
      </c>
      <c r="O8" s="32">
        <v>365450</v>
      </c>
      <c r="P8" s="29"/>
    </row>
    <row r="9" spans="1:16" x14ac:dyDescent="0.25">
      <c r="A9" s="67">
        <v>100</v>
      </c>
      <c r="B9" s="67">
        <v>0.02</v>
      </c>
      <c r="C9" s="39">
        <v>34176</v>
      </c>
      <c r="D9" s="40">
        <v>34761</v>
      </c>
      <c r="E9" s="41">
        <v>21662</v>
      </c>
      <c r="F9" s="39">
        <v>31344</v>
      </c>
      <c r="G9" s="40">
        <v>37517</v>
      </c>
      <c r="H9" s="42">
        <v>29832</v>
      </c>
      <c r="I9" s="43">
        <v>47944</v>
      </c>
      <c r="J9" s="42">
        <v>27885</v>
      </c>
      <c r="K9" s="42">
        <v>29136</v>
      </c>
      <c r="L9" s="42">
        <v>28193</v>
      </c>
      <c r="M9" s="39">
        <v>31200</v>
      </c>
      <c r="N9" s="42">
        <v>29957</v>
      </c>
      <c r="O9" s="32">
        <v>365450</v>
      </c>
      <c r="P9" s="29"/>
    </row>
    <row r="10" spans="1:16" x14ac:dyDescent="0.25">
      <c r="A10" s="67" t="s">
        <v>42</v>
      </c>
      <c r="B10" s="67"/>
      <c r="C10" s="31">
        <v>1008</v>
      </c>
      <c r="D10" s="31">
        <v>959</v>
      </c>
      <c r="E10" s="31">
        <v>828</v>
      </c>
      <c r="F10" s="31">
        <v>863</v>
      </c>
      <c r="G10" s="31">
        <v>934</v>
      </c>
      <c r="H10" s="31">
        <v>655</v>
      </c>
      <c r="I10" s="31">
        <v>927</v>
      </c>
      <c r="J10" s="31">
        <v>815</v>
      </c>
      <c r="K10" s="31">
        <v>848</v>
      </c>
      <c r="L10" s="31">
        <v>906</v>
      </c>
      <c r="M10" s="31">
        <v>897</v>
      </c>
      <c r="N10" s="31">
        <v>923</v>
      </c>
      <c r="O10" s="32">
        <v>365450</v>
      </c>
      <c r="P10" s="29"/>
    </row>
    <row r="13" spans="1:16" ht="15.75" x14ac:dyDescent="0.25">
      <c r="A13" s="66"/>
      <c r="B13" s="66"/>
      <c r="C13" s="61" t="s">
        <v>28</v>
      </c>
      <c r="D13" s="61" t="s">
        <v>29</v>
      </c>
      <c r="E13" s="61" t="s">
        <v>30</v>
      </c>
      <c r="F13" s="61" t="s">
        <v>31</v>
      </c>
      <c r="G13" s="61" t="s">
        <v>32</v>
      </c>
      <c r="H13" s="61" t="s">
        <v>33</v>
      </c>
      <c r="I13" s="61" t="s">
        <v>34</v>
      </c>
      <c r="J13" s="61" t="s">
        <v>35</v>
      </c>
      <c r="K13" s="61" t="s">
        <v>36</v>
      </c>
      <c r="L13" s="61" t="s">
        <v>37</v>
      </c>
      <c r="M13" s="61" t="s">
        <v>38</v>
      </c>
      <c r="N13" s="61" t="s">
        <v>39</v>
      </c>
    </row>
    <row r="14" spans="1:16" ht="15.75" x14ac:dyDescent="0.25">
      <c r="A14" s="66"/>
      <c r="B14" s="66"/>
      <c r="C14" s="61" t="s">
        <v>27</v>
      </c>
      <c r="D14" s="61" t="s">
        <v>27</v>
      </c>
      <c r="E14" s="61" t="s">
        <v>27</v>
      </c>
      <c r="F14" s="61" t="s">
        <v>27</v>
      </c>
      <c r="G14" s="61" t="s">
        <v>27</v>
      </c>
      <c r="H14" s="61" t="s">
        <v>27</v>
      </c>
      <c r="I14" s="61" t="s">
        <v>27</v>
      </c>
      <c r="J14" s="61" t="s">
        <v>27</v>
      </c>
      <c r="K14" s="61" t="s">
        <v>27</v>
      </c>
      <c r="L14" s="61" t="s">
        <v>27</v>
      </c>
      <c r="M14" s="61" t="s">
        <v>27</v>
      </c>
      <c r="N14" s="61" t="s">
        <v>27</v>
      </c>
    </row>
    <row r="15" spans="1:16" x14ac:dyDescent="0.25">
      <c r="A15" s="67" t="s">
        <v>40</v>
      </c>
      <c r="B15" s="67" t="s">
        <v>41</v>
      </c>
      <c r="C15" s="70">
        <v>1</v>
      </c>
      <c r="D15" s="70">
        <v>2</v>
      </c>
      <c r="E15" s="70">
        <v>3</v>
      </c>
      <c r="F15" s="70">
        <v>4</v>
      </c>
      <c r="G15" s="70">
        <v>5</v>
      </c>
      <c r="H15" s="70">
        <v>6</v>
      </c>
      <c r="I15" s="70">
        <v>7</v>
      </c>
      <c r="J15" s="70">
        <v>8</v>
      </c>
      <c r="K15" s="70">
        <v>9</v>
      </c>
      <c r="L15" s="70">
        <v>10</v>
      </c>
      <c r="M15" s="70">
        <v>11</v>
      </c>
      <c r="N15" s="70">
        <v>12</v>
      </c>
      <c r="O15" s="68"/>
    </row>
    <row r="16" spans="1:16" x14ac:dyDescent="0.25">
      <c r="A16" s="67">
        <v>0</v>
      </c>
      <c r="B16" s="67">
        <v>0</v>
      </c>
      <c r="C16" s="71">
        <v>319</v>
      </c>
      <c r="D16" s="71">
        <v>407</v>
      </c>
      <c r="E16" s="71">
        <v>286</v>
      </c>
      <c r="F16" s="71">
        <v>352</v>
      </c>
      <c r="G16" s="71">
        <v>706</v>
      </c>
      <c r="H16" s="71">
        <v>406</v>
      </c>
      <c r="I16" s="71">
        <v>764</v>
      </c>
      <c r="J16" s="71">
        <v>586</v>
      </c>
      <c r="K16" s="71">
        <v>691</v>
      </c>
      <c r="L16" s="71">
        <v>425</v>
      </c>
      <c r="M16" s="71">
        <v>675</v>
      </c>
      <c r="N16" s="71">
        <v>700</v>
      </c>
      <c r="O16" s="72">
        <v>365450</v>
      </c>
    </row>
    <row r="17" spans="1:15" x14ac:dyDescent="0.25">
      <c r="A17" s="67">
        <v>2.5</v>
      </c>
      <c r="B17" s="67">
        <v>5.0000000000000001E-4</v>
      </c>
      <c r="C17" s="71">
        <v>579</v>
      </c>
      <c r="D17" s="71">
        <v>767</v>
      </c>
      <c r="E17" s="71">
        <v>475</v>
      </c>
      <c r="F17" s="71">
        <v>1053</v>
      </c>
      <c r="G17" s="71">
        <v>1432</v>
      </c>
      <c r="H17" s="71">
        <v>695</v>
      </c>
      <c r="I17" s="71">
        <v>1932</v>
      </c>
      <c r="J17" s="71">
        <v>1265</v>
      </c>
      <c r="K17" s="71">
        <v>1320</v>
      </c>
      <c r="L17" s="71">
        <v>804</v>
      </c>
      <c r="M17" s="71">
        <v>1290</v>
      </c>
      <c r="N17" s="71">
        <v>1323</v>
      </c>
      <c r="O17" s="72">
        <v>365450</v>
      </c>
    </row>
    <row r="18" spans="1:15" x14ac:dyDescent="0.25">
      <c r="A18" s="67">
        <v>5</v>
      </c>
      <c r="B18" s="67">
        <v>1E-3</v>
      </c>
      <c r="C18" s="71">
        <v>1070</v>
      </c>
      <c r="D18" s="71">
        <v>1975</v>
      </c>
      <c r="E18" s="71">
        <v>807</v>
      </c>
      <c r="F18" s="71">
        <v>1316</v>
      </c>
      <c r="G18" s="71">
        <v>2498</v>
      </c>
      <c r="H18" s="71">
        <v>954</v>
      </c>
      <c r="I18" s="71">
        <v>2672</v>
      </c>
      <c r="J18" s="71">
        <v>1818</v>
      </c>
      <c r="K18" s="71">
        <v>1997</v>
      </c>
      <c r="L18" s="71">
        <v>1493</v>
      </c>
      <c r="M18" s="71">
        <v>2187</v>
      </c>
      <c r="N18" s="71">
        <v>2150</v>
      </c>
      <c r="O18" s="72">
        <v>365450</v>
      </c>
    </row>
    <row r="19" spans="1:15" x14ac:dyDescent="0.25">
      <c r="A19" s="67">
        <v>10</v>
      </c>
      <c r="B19" s="67">
        <v>2E-3</v>
      </c>
      <c r="C19" s="71">
        <v>2356</v>
      </c>
      <c r="D19" s="73">
        <v>3722</v>
      </c>
      <c r="E19" s="71">
        <v>1260</v>
      </c>
      <c r="F19" s="71">
        <v>2672</v>
      </c>
      <c r="G19" s="73">
        <v>4325</v>
      </c>
      <c r="H19" s="71">
        <v>1989</v>
      </c>
      <c r="I19" s="73">
        <v>4892</v>
      </c>
      <c r="J19" s="71">
        <v>3039</v>
      </c>
      <c r="K19" s="71">
        <v>3201</v>
      </c>
      <c r="L19" s="71">
        <v>3115</v>
      </c>
      <c r="M19" s="71">
        <v>3618</v>
      </c>
      <c r="N19" s="71">
        <v>3617</v>
      </c>
      <c r="O19" s="72">
        <v>365450</v>
      </c>
    </row>
    <row r="20" spans="1:15" x14ac:dyDescent="0.25">
      <c r="A20" s="67">
        <v>25</v>
      </c>
      <c r="B20" s="67">
        <v>5.0000000000000001E-3</v>
      </c>
      <c r="C20" s="73">
        <v>6361</v>
      </c>
      <c r="D20" s="75">
        <v>9093</v>
      </c>
      <c r="E20" s="71">
        <v>3568</v>
      </c>
      <c r="F20" s="73">
        <v>6856</v>
      </c>
      <c r="G20" s="75">
        <v>9705</v>
      </c>
      <c r="H20" s="73">
        <v>4332</v>
      </c>
      <c r="I20" s="74">
        <v>12146</v>
      </c>
      <c r="J20" s="73">
        <v>6825</v>
      </c>
      <c r="K20" s="75">
        <v>7282</v>
      </c>
      <c r="L20" s="75">
        <v>7201</v>
      </c>
      <c r="M20" s="75">
        <v>8249</v>
      </c>
      <c r="N20" s="75">
        <v>8161</v>
      </c>
      <c r="O20" s="72">
        <v>365450</v>
      </c>
    </row>
    <row r="21" spans="1:15" x14ac:dyDescent="0.25">
      <c r="A21" s="67">
        <v>50</v>
      </c>
      <c r="B21" s="67">
        <v>0.01</v>
      </c>
      <c r="C21" s="83">
        <v>16785</v>
      </c>
      <c r="D21" s="78">
        <v>17960</v>
      </c>
      <c r="E21" s="75">
        <v>10350</v>
      </c>
      <c r="F21" s="83">
        <v>14797</v>
      </c>
      <c r="G21" s="78">
        <v>18909</v>
      </c>
      <c r="H21" s="75">
        <v>9639</v>
      </c>
      <c r="I21" s="77">
        <v>24251</v>
      </c>
      <c r="J21" s="83">
        <v>14224</v>
      </c>
      <c r="K21" s="83">
        <v>14920</v>
      </c>
      <c r="L21" s="83">
        <v>14665</v>
      </c>
      <c r="M21" s="83">
        <v>16181</v>
      </c>
      <c r="N21" s="83">
        <v>15441</v>
      </c>
      <c r="O21" s="72">
        <v>365450</v>
      </c>
    </row>
    <row r="22" spans="1:15" x14ac:dyDescent="0.25">
      <c r="A22" s="67">
        <v>100</v>
      </c>
      <c r="B22" s="67">
        <v>0.02</v>
      </c>
      <c r="C22" s="69">
        <v>34176</v>
      </c>
      <c r="D22" s="82">
        <v>34761</v>
      </c>
      <c r="E22" s="76">
        <v>21662</v>
      </c>
      <c r="F22" s="69">
        <v>31344</v>
      </c>
      <c r="G22" s="82">
        <v>37517</v>
      </c>
      <c r="H22" s="84">
        <v>29832</v>
      </c>
      <c r="I22" s="80">
        <v>47944</v>
      </c>
      <c r="J22" s="84">
        <v>27885</v>
      </c>
      <c r="K22" s="84">
        <v>29136</v>
      </c>
      <c r="L22" s="84">
        <v>28193</v>
      </c>
      <c r="M22" s="69">
        <v>31200</v>
      </c>
      <c r="N22" s="84">
        <v>29957</v>
      </c>
      <c r="O22" s="72">
        <v>365450</v>
      </c>
    </row>
    <row r="23" spans="1:15" x14ac:dyDescent="0.25">
      <c r="A23" s="67" t="s">
        <v>42</v>
      </c>
      <c r="B23" s="67"/>
      <c r="C23" s="71">
        <v>1008</v>
      </c>
      <c r="D23" s="71">
        <v>959</v>
      </c>
      <c r="E23" s="71">
        <v>828</v>
      </c>
      <c r="F23" s="71">
        <v>863</v>
      </c>
      <c r="G23" s="71">
        <v>934</v>
      </c>
      <c r="H23" s="71">
        <v>655</v>
      </c>
      <c r="I23" s="71">
        <v>927</v>
      </c>
      <c r="J23" s="71">
        <v>815</v>
      </c>
      <c r="K23" s="71">
        <v>848</v>
      </c>
      <c r="L23" s="71">
        <v>906</v>
      </c>
      <c r="M23" s="71">
        <v>897</v>
      </c>
      <c r="N23" s="71">
        <v>923</v>
      </c>
      <c r="O23" s="72">
        <v>365450</v>
      </c>
    </row>
    <row r="26" spans="1:15" x14ac:dyDescent="0.25">
      <c r="B26" s="68" t="s">
        <v>43</v>
      </c>
      <c r="C26">
        <f>SLOPE(C16:C20,B16:B20)</f>
        <v>1247594.9367088606</v>
      </c>
      <c r="D26">
        <f>SLOPE(D16:D20,B16:B20)</f>
        <v>1780297.4683544303</v>
      </c>
      <c r="E26">
        <f>SLOPE(E16:E20,B16:B20)</f>
        <v>666537.97468354425</v>
      </c>
      <c r="F26">
        <f>SLOPE(F16:F20,B16:B20)</f>
        <v>1306531.6455696202</v>
      </c>
      <c r="G26">
        <f>SLOPE(G16:G20,B16:B20)</f>
        <v>1813721.5189873416</v>
      </c>
      <c r="H26">
        <f>SLOPE(H16:H20,B16:B20)</f>
        <v>803816.45569620258</v>
      </c>
      <c r="I26">
        <f>SLOPE(I16:I20,B16:B20)</f>
        <v>2282392.4050632906</v>
      </c>
      <c r="J26">
        <f>SLOPE(J16:J20,B16:B20)</f>
        <v>1243506.3291139237</v>
      </c>
      <c r="K26">
        <f>SLOPE(K16:K20,B16:B20)</f>
        <v>1318626.5822784808</v>
      </c>
      <c r="L26">
        <f>SLOPE(L16:L20,B16:B20)</f>
        <v>1390215.1898734176</v>
      </c>
      <c r="M26">
        <f>SLOPE(M16:M20,B16:B20)</f>
        <v>1524094.9367088606</v>
      </c>
      <c r="N26">
        <f>SLOPE(N16:N20,B16:B20)</f>
        <v>1502139.2405063289</v>
      </c>
    </row>
    <row r="27" spans="1:15" x14ac:dyDescent="0.25">
      <c r="B27" s="68" t="s">
        <v>44</v>
      </c>
      <c r="C27">
        <f>INTERCEPT(C16:C20,B16:B20)</f>
        <v>16.088607594937002</v>
      </c>
      <c r="D27">
        <f>INTERCEPT(D16:D20,B16:B20)</f>
        <v>166.29430379746827</v>
      </c>
      <c r="E27">
        <f>INTERCEPT(E16:E20,B16:B20)</f>
        <v>146.08544303797476</v>
      </c>
      <c r="F27">
        <f>INTERCEPT(F16:F20,B16:B20)</f>
        <v>228.69620253164567</v>
      </c>
      <c r="G27">
        <f>INTERCEPT(G16:G20,B16:B20)</f>
        <v>649.87341772151876</v>
      </c>
      <c r="H27">
        <f>INTERCEPT(H16:H20,B16:B20)</f>
        <v>308.71202531645554</v>
      </c>
      <c r="I27">
        <f>INTERCEPT(I16:I20,B16:B20)</f>
        <v>601.13291139240528</v>
      </c>
      <c r="J27">
        <f>INTERCEPT(J16:J20,B16:B20)</f>
        <v>592.63924050632932</v>
      </c>
      <c r="K27">
        <f>INTERCEPT(K16:K20,B16:B20)</f>
        <v>656.53481012658222</v>
      </c>
      <c r="L27">
        <f>INTERCEPT(L16:L20,B16:B20)</f>
        <v>244.2341772151899</v>
      </c>
      <c r="M27">
        <f>INTERCEPT(M16:M20,B16:B20)</f>
        <v>612.838607594937</v>
      </c>
      <c r="N27">
        <f>INTERCEPT(N16:N20,B16:B20)</f>
        <v>636.56329113924039</v>
      </c>
    </row>
    <row r="28" spans="1:15" x14ac:dyDescent="0.25">
      <c r="B28" s="68" t="s">
        <v>45</v>
      </c>
      <c r="C28">
        <f>RSQ(C16:C20,B16:B20)</f>
        <v>0.99319406196365256</v>
      </c>
      <c r="D28">
        <f>RSQ(D16:D20,B16:B20)</f>
        <v>0.99714891305602249</v>
      </c>
      <c r="E28">
        <f>RSQ(E16:E20,B16:B20)</f>
        <v>0.98934206720823414</v>
      </c>
      <c r="F28">
        <f>RSQ(F16:F20,B16:B20)</f>
        <v>0.995192304870121</v>
      </c>
      <c r="G28">
        <f>RSQ(G16:G20,B16:B20)</f>
        <v>0.99957021309593574</v>
      </c>
      <c r="H28">
        <f>RSQ(H16:H20,B16:B20)</f>
        <v>0.99608378693673938</v>
      </c>
      <c r="I28">
        <f>RSQ(I16:I20,B16:B20)</f>
        <v>0.99757671368430845</v>
      </c>
      <c r="J28">
        <f>RSQ(J16:J20,B16:B20)</f>
        <v>0.99980328792425355</v>
      </c>
      <c r="K28">
        <f>RSQ(K16:K20,B16:B20)</f>
        <v>0.99958750555485243</v>
      </c>
      <c r="L28">
        <f>RSQ(L16:L20,B16:B20)</f>
        <v>0.99741328340282698</v>
      </c>
      <c r="M28">
        <f>RSQ(M16:M20,B16:B20)</f>
        <v>0.99957311653171166</v>
      </c>
      <c r="N28">
        <f>RSQ(N16:N20,B16:B20)</f>
        <v>0.99974519486018598</v>
      </c>
    </row>
    <row r="29" spans="1:15" x14ac:dyDescent="0.25">
      <c r="B29" s="68" t="s">
        <v>46</v>
      </c>
      <c r="C29">
        <f>SLOPE(C19:C22,B19:B22)</f>
        <v>1798476.5729585006</v>
      </c>
      <c r="D29">
        <f>SLOPE(D19:D22,B19:B22)</f>
        <v>1721665.327978581</v>
      </c>
      <c r="E29">
        <f>SLOPE(E19:E22,B19:B22)</f>
        <v>1158393.5742971885</v>
      </c>
      <c r="F29">
        <f>SLOPE(F19:F22,B19:B22)</f>
        <v>1603939.7590361445</v>
      </c>
      <c r="G29">
        <f>SLOPE(G19:G22,B19:B22)</f>
        <v>1846784.471218206</v>
      </c>
      <c r="H29">
        <f>SLOPE(H19:H22,B19:B22)</f>
        <v>1580144.5783132529</v>
      </c>
      <c r="I29">
        <f>SLOPE(I19:I22,B19:B22)</f>
        <v>2390890.2275769743</v>
      </c>
      <c r="J29">
        <f>SLOPE(J19:J22,B19:B22)</f>
        <v>1388983.9357429717</v>
      </c>
      <c r="K29">
        <f>SLOPE(K19:K22,B19:B22)</f>
        <v>1447101.7402945114</v>
      </c>
      <c r="L29">
        <f>SLOPE(L19:L22,B19:B22)</f>
        <v>1396977.2423025437</v>
      </c>
      <c r="M29">
        <f>SLOPE(M19:M22,B19:B22)</f>
        <v>1532781.7938420349</v>
      </c>
      <c r="N29">
        <f>SLOPE(N19:N22,B19:B22)</f>
        <v>1460299.8661311914</v>
      </c>
    </row>
    <row r="30" spans="1:15" x14ac:dyDescent="0.25">
      <c r="B30" s="68" t="s">
        <v>47</v>
      </c>
      <c r="C30">
        <f>INTERCEPT(C19:C22,B19:B22)</f>
        <v>-1716.4082998661324</v>
      </c>
      <c r="D30">
        <f>INTERCEPT(D19:D22,B19:B22)</f>
        <v>458.59571619812414</v>
      </c>
      <c r="E30">
        <f>INTERCEPT(E19:E22,B19:B22)</f>
        <v>-1505.1405622489947</v>
      </c>
      <c r="F30">
        <f>INTERCEPT(F19:F22,B19:B22)</f>
        <v>-919.19277108433926</v>
      </c>
      <c r="G30">
        <f>INTERCEPT(G19:G22,B19:B22)</f>
        <v>531.24364123159103</v>
      </c>
      <c r="H30">
        <f>INTERCEPT(H19:H22,B19:B22)</f>
        <v>-3168.3373493975905</v>
      </c>
      <c r="I30">
        <f>INTERCEPT(I19:I22,B19:B22)</f>
        <v>192.51539491298536</v>
      </c>
      <c r="J30">
        <f>INTERCEPT(J19:J22,B19:B22)</f>
        <v>145.14859437750965</v>
      </c>
      <c r="K30">
        <f>INTERCEPT(K19:K22,B19:B22)</f>
        <v>249.05890227576674</v>
      </c>
      <c r="L30">
        <f>INTERCEPT(L19:L22,B19:B22)</f>
        <v>371.46050870146973</v>
      </c>
      <c r="M30">
        <f>INTERCEPT(M19:M22,B19:B22)</f>
        <v>633.76840696117506</v>
      </c>
      <c r="N30">
        <f>INTERCEPT(N19:N22,B19:B22)</f>
        <v>786.22623828647738</v>
      </c>
    </row>
    <row r="31" spans="1:15" x14ac:dyDescent="0.25">
      <c r="B31" s="68" t="s">
        <v>48</v>
      </c>
      <c r="C31">
        <f>RSQ(C19:C22,B19:B22)</f>
        <v>0.99779295908825516</v>
      </c>
      <c r="D31">
        <f>RSQ(D19:D22,B19:B22)</f>
        <v>0.9997629110460251</v>
      </c>
      <c r="E31">
        <f>RSQ(E19:E22,B19:B22)</f>
        <v>0.9968523136355909</v>
      </c>
      <c r="F31">
        <f>RSQ(F19:F22,B19:B22)</f>
        <v>0.99928205354725408</v>
      </c>
      <c r="G31">
        <f>RSQ(G19:G22,B19:B22)</f>
        <v>0.99996188109387374</v>
      </c>
      <c r="H31">
        <f>RSQ(H19:H22,B19:B22)</f>
        <v>0.96870069059312502</v>
      </c>
      <c r="I31">
        <f>RSQ(I19:I22,B19:B22)</f>
        <v>0.9999685763292101</v>
      </c>
      <c r="J31">
        <f>RSQ(J19:J22,B19:B22)</f>
        <v>0.99966426896546612</v>
      </c>
      <c r="K31">
        <f>RSQ(K19:K22,B19:B22)</f>
        <v>0.99977663411145978</v>
      </c>
      <c r="L31">
        <f>RSQ(L19:L22,B19:B22)</f>
        <v>0.99960113538962947</v>
      </c>
      <c r="M31">
        <f>RSQ(M19:M22,B19:B22)</f>
        <v>0.99985160211363744</v>
      </c>
      <c r="N31">
        <f>RSQ(N19:N22,B19:B22)</f>
        <v>0.99995641206820352</v>
      </c>
    </row>
  </sheetData>
  <pageMargins left="0.7" right="0.7" top="0.75" bottom="0.75" header="0.3" footer="0.3"/>
  <pageSetup scale="83" fitToHeight="0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31"/>
  <sheetViews>
    <sheetView topLeftCell="B7" zoomScale="136" workbookViewId="0">
      <selection activeCell="M31" sqref="M31"/>
    </sheetView>
  </sheetViews>
  <sheetFormatPr defaultColWidth="8.85546875" defaultRowHeight="15" x14ac:dyDescent="0.25"/>
  <cols>
    <col min="1" max="2" width="9.140625" style="59"/>
  </cols>
  <sheetData>
    <row r="1" spans="1:16" ht="18.75" x14ac:dyDescent="0.3">
      <c r="A1" s="86" t="s">
        <v>14</v>
      </c>
    </row>
    <row r="2" spans="1:16" x14ac:dyDescent="0.25">
      <c r="A2" s="85" t="s">
        <v>40</v>
      </c>
      <c r="B2" s="85" t="s">
        <v>41</v>
      </c>
      <c r="C2" s="45">
        <v>1</v>
      </c>
      <c r="D2" s="45">
        <v>2</v>
      </c>
      <c r="E2" s="45">
        <v>3</v>
      </c>
      <c r="F2" s="45">
        <v>4</v>
      </c>
      <c r="G2" s="45">
        <v>5</v>
      </c>
      <c r="H2" s="45">
        <v>6</v>
      </c>
      <c r="I2" s="45">
        <v>7</v>
      </c>
      <c r="J2" s="45">
        <v>8</v>
      </c>
      <c r="K2" s="45">
        <v>9</v>
      </c>
      <c r="L2" s="45">
        <v>10</v>
      </c>
      <c r="M2" s="45">
        <v>11</v>
      </c>
      <c r="N2" s="45">
        <v>12</v>
      </c>
      <c r="O2" s="44"/>
      <c r="P2" s="44" t="s">
        <v>12</v>
      </c>
    </row>
    <row r="3" spans="1:16" x14ac:dyDescent="0.25">
      <c r="A3" s="85">
        <v>0</v>
      </c>
      <c r="B3" s="85">
        <v>0</v>
      </c>
      <c r="C3" s="46">
        <v>39</v>
      </c>
      <c r="D3" s="46">
        <v>33</v>
      </c>
      <c r="E3" s="46">
        <v>10</v>
      </c>
      <c r="F3" s="46">
        <v>38</v>
      </c>
      <c r="G3" s="46">
        <v>19</v>
      </c>
      <c r="H3" s="46">
        <v>25</v>
      </c>
      <c r="I3" s="46">
        <v>32</v>
      </c>
      <c r="J3" s="46">
        <v>38</v>
      </c>
      <c r="K3" s="46">
        <v>14</v>
      </c>
      <c r="L3" s="46">
        <v>15</v>
      </c>
      <c r="M3" s="46">
        <v>26</v>
      </c>
      <c r="N3" s="46">
        <v>38</v>
      </c>
      <c r="O3" s="47">
        <v>365450</v>
      </c>
      <c r="P3" s="44"/>
    </row>
    <row r="4" spans="1:16" x14ac:dyDescent="0.25">
      <c r="A4" s="85">
        <v>2.5</v>
      </c>
      <c r="B4" s="85">
        <v>5.0000000000000001E-4</v>
      </c>
      <c r="C4" s="46">
        <v>1145</v>
      </c>
      <c r="D4" s="46">
        <v>1162</v>
      </c>
      <c r="E4" s="46">
        <v>1030</v>
      </c>
      <c r="F4" s="46">
        <v>1088</v>
      </c>
      <c r="G4" s="46">
        <v>1046</v>
      </c>
      <c r="H4" s="46">
        <v>872</v>
      </c>
      <c r="I4" s="46">
        <v>1192</v>
      </c>
      <c r="J4" s="46">
        <v>678</v>
      </c>
      <c r="K4" s="46">
        <v>471</v>
      </c>
      <c r="L4" s="46">
        <v>343</v>
      </c>
      <c r="M4" s="46">
        <v>360</v>
      </c>
      <c r="N4" s="46">
        <v>625</v>
      </c>
      <c r="O4" s="47">
        <v>365450</v>
      </c>
      <c r="P4" s="44"/>
    </row>
    <row r="5" spans="1:16" x14ac:dyDescent="0.25">
      <c r="A5" s="85">
        <v>5</v>
      </c>
      <c r="B5" s="85">
        <v>1E-3</v>
      </c>
      <c r="C5" s="46">
        <v>2333</v>
      </c>
      <c r="D5" s="46">
        <v>2371</v>
      </c>
      <c r="E5" s="46">
        <v>2183</v>
      </c>
      <c r="F5" s="46">
        <v>2211</v>
      </c>
      <c r="G5" s="46">
        <v>2210</v>
      </c>
      <c r="H5" s="46">
        <v>1746</v>
      </c>
      <c r="I5" s="46">
        <v>2286</v>
      </c>
      <c r="J5" s="46">
        <v>1382</v>
      </c>
      <c r="K5" s="46">
        <v>1049</v>
      </c>
      <c r="L5" s="46">
        <v>706</v>
      </c>
      <c r="M5" s="46">
        <v>658</v>
      </c>
      <c r="N5" s="46">
        <v>1528</v>
      </c>
      <c r="O5" s="47">
        <v>365450</v>
      </c>
      <c r="P5" s="44"/>
    </row>
    <row r="6" spans="1:16" x14ac:dyDescent="0.25">
      <c r="A6" s="85">
        <v>10</v>
      </c>
      <c r="B6" s="85">
        <v>2E-3</v>
      </c>
      <c r="C6" s="48">
        <v>4956</v>
      </c>
      <c r="D6" s="48">
        <v>4694</v>
      </c>
      <c r="E6" s="48">
        <v>4391</v>
      </c>
      <c r="F6" s="48">
        <v>4416</v>
      </c>
      <c r="G6" s="48">
        <v>4274</v>
      </c>
      <c r="H6" s="48">
        <v>6375</v>
      </c>
      <c r="I6" s="48">
        <v>4295</v>
      </c>
      <c r="J6" s="46">
        <v>2473</v>
      </c>
      <c r="K6" s="46">
        <v>2123</v>
      </c>
      <c r="L6" s="46">
        <v>1638</v>
      </c>
      <c r="M6" s="46">
        <v>2690</v>
      </c>
      <c r="N6" s="46">
        <v>20</v>
      </c>
      <c r="O6" s="47">
        <v>365450</v>
      </c>
      <c r="P6" s="44"/>
    </row>
    <row r="7" spans="1:16" x14ac:dyDescent="0.25">
      <c r="A7" s="85">
        <v>25</v>
      </c>
      <c r="B7" s="85">
        <v>5.0000000000000001E-3</v>
      </c>
      <c r="C7" s="49">
        <v>12094</v>
      </c>
      <c r="D7" s="49">
        <v>11792</v>
      </c>
      <c r="E7" s="49">
        <v>11158</v>
      </c>
      <c r="F7" s="49">
        <v>11145</v>
      </c>
      <c r="G7" s="49">
        <v>11764</v>
      </c>
      <c r="H7" s="50">
        <v>9674</v>
      </c>
      <c r="I7" s="50">
        <v>8874</v>
      </c>
      <c r="J7" s="48">
        <v>5928</v>
      </c>
      <c r="K7" s="48">
        <v>6057</v>
      </c>
      <c r="L7" s="48">
        <v>6891</v>
      </c>
      <c r="M7" s="48">
        <v>5983</v>
      </c>
      <c r="N7" s="48">
        <v>6097</v>
      </c>
      <c r="O7" s="47">
        <v>365450</v>
      </c>
      <c r="P7" s="44"/>
    </row>
    <row r="8" spans="1:16" x14ac:dyDescent="0.25">
      <c r="A8" s="85">
        <v>50</v>
      </c>
      <c r="B8" s="85">
        <v>0.01</v>
      </c>
      <c r="C8" s="51">
        <v>24136</v>
      </c>
      <c r="D8" s="51">
        <v>23832</v>
      </c>
      <c r="E8" s="51">
        <v>22677</v>
      </c>
      <c r="F8" s="51">
        <v>22878</v>
      </c>
      <c r="G8" s="51">
        <v>21796</v>
      </c>
      <c r="H8" s="52">
        <v>17986</v>
      </c>
      <c r="I8" s="53">
        <v>14528</v>
      </c>
      <c r="J8" s="49">
        <v>12669</v>
      </c>
      <c r="K8" s="53">
        <v>14126</v>
      </c>
      <c r="L8" s="50">
        <v>10012</v>
      </c>
      <c r="M8" s="50">
        <v>10229</v>
      </c>
      <c r="N8" s="49">
        <v>13429</v>
      </c>
      <c r="O8" s="47">
        <v>365450</v>
      </c>
      <c r="P8" s="44"/>
    </row>
    <row r="9" spans="1:16" x14ac:dyDescent="0.25">
      <c r="A9" s="85">
        <v>100</v>
      </c>
      <c r="B9" s="85">
        <v>0.02</v>
      </c>
      <c r="C9" s="54">
        <v>49344</v>
      </c>
      <c r="D9" s="54">
        <v>47021</v>
      </c>
      <c r="E9" s="55">
        <v>45564</v>
      </c>
      <c r="F9" s="55">
        <v>44849</v>
      </c>
      <c r="G9" s="54">
        <v>48853</v>
      </c>
      <c r="H9" s="56">
        <v>40438</v>
      </c>
      <c r="I9" s="57">
        <v>29257</v>
      </c>
      <c r="J9" s="51">
        <v>24560</v>
      </c>
      <c r="K9" s="58">
        <v>27492</v>
      </c>
      <c r="L9" s="52">
        <v>19022</v>
      </c>
      <c r="M9" s="49">
        <v>13143</v>
      </c>
      <c r="N9" s="51">
        <v>21960</v>
      </c>
      <c r="O9" s="47">
        <v>365450</v>
      </c>
      <c r="P9" s="44"/>
    </row>
    <row r="10" spans="1:16" x14ac:dyDescent="0.25">
      <c r="A10" s="85" t="s">
        <v>42</v>
      </c>
      <c r="B10" s="85"/>
      <c r="C10" s="46">
        <v>36</v>
      </c>
      <c r="D10" s="46">
        <v>52</v>
      </c>
      <c r="E10" s="46">
        <v>50</v>
      </c>
      <c r="F10" s="46">
        <v>46</v>
      </c>
      <c r="G10" s="46">
        <v>34</v>
      </c>
      <c r="H10" s="46">
        <v>27</v>
      </c>
      <c r="I10" s="46">
        <v>13</v>
      </c>
      <c r="J10" s="46">
        <v>13</v>
      </c>
      <c r="K10" s="46">
        <v>19</v>
      </c>
      <c r="L10" s="46">
        <v>16</v>
      </c>
      <c r="M10" s="46">
        <v>22</v>
      </c>
      <c r="N10" s="46">
        <v>15</v>
      </c>
      <c r="O10" s="47">
        <v>365450</v>
      </c>
      <c r="P10" s="44"/>
    </row>
    <row r="13" spans="1:16" ht="15.75" x14ac:dyDescent="0.25">
      <c r="A13" s="68"/>
      <c r="B13" s="68"/>
      <c r="C13" s="61" t="s">
        <v>28</v>
      </c>
      <c r="D13" s="61" t="s">
        <v>29</v>
      </c>
      <c r="E13" s="61" t="s">
        <v>30</v>
      </c>
      <c r="F13" s="61" t="s">
        <v>31</v>
      </c>
      <c r="G13" s="61" t="s">
        <v>32</v>
      </c>
      <c r="H13" s="61" t="s">
        <v>33</v>
      </c>
      <c r="I13" s="61" t="s">
        <v>34</v>
      </c>
      <c r="J13" s="61" t="s">
        <v>35</v>
      </c>
      <c r="K13" s="61" t="s">
        <v>36</v>
      </c>
      <c r="L13" s="61" t="s">
        <v>37</v>
      </c>
      <c r="M13" s="61" t="s">
        <v>38</v>
      </c>
      <c r="N13" s="61" t="s">
        <v>39</v>
      </c>
    </row>
    <row r="14" spans="1:16" ht="15.75" x14ac:dyDescent="0.25">
      <c r="A14" s="68"/>
      <c r="B14" s="68"/>
      <c r="C14" s="61" t="s">
        <v>27</v>
      </c>
      <c r="D14" s="61" t="s">
        <v>27</v>
      </c>
      <c r="E14" s="61" t="s">
        <v>27</v>
      </c>
      <c r="F14" s="61" t="s">
        <v>27</v>
      </c>
      <c r="G14" s="61" t="s">
        <v>27</v>
      </c>
      <c r="H14" s="61" t="s">
        <v>27</v>
      </c>
      <c r="I14" s="61" t="s">
        <v>27</v>
      </c>
      <c r="J14" s="61" t="s">
        <v>27</v>
      </c>
      <c r="K14" s="61" t="s">
        <v>27</v>
      </c>
      <c r="L14" s="61" t="s">
        <v>27</v>
      </c>
      <c r="M14" s="61" t="s">
        <v>27</v>
      </c>
      <c r="N14" s="61" t="s">
        <v>27</v>
      </c>
    </row>
    <row r="15" spans="1:16" x14ac:dyDescent="0.25">
      <c r="A15" s="85" t="s">
        <v>40</v>
      </c>
      <c r="B15" s="85" t="s">
        <v>41</v>
      </c>
      <c r="C15" s="70">
        <v>1</v>
      </c>
      <c r="D15" s="70">
        <v>2</v>
      </c>
      <c r="E15" s="70">
        <v>3</v>
      </c>
      <c r="F15" s="70">
        <v>4</v>
      </c>
      <c r="G15" s="70">
        <v>5</v>
      </c>
      <c r="H15" s="70">
        <v>6</v>
      </c>
      <c r="I15" s="70">
        <v>7</v>
      </c>
      <c r="J15" s="70">
        <v>8</v>
      </c>
      <c r="K15" s="70">
        <v>9</v>
      </c>
      <c r="L15" s="70">
        <v>10</v>
      </c>
      <c r="M15" s="70">
        <v>11</v>
      </c>
      <c r="N15" s="70">
        <v>12</v>
      </c>
      <c r="O15" s="68"/>
    </row>
    <row r="16" spans="1:16" x14ac:dyDescent="0.25">
      <c r="A16" s="85">
        <v>0</v>
      </c>
      <c r="B16" s="85">
        <v>0</v>
      </c>
      <c r="C16" s="71">
        <v>39</v>
      </c>
      <c r="D16" s="71">
        <v>33</v>
      </c>
      <c r="E16" s="71">
        <v>10</v>
      </c>
      <c r="F16" s="71">
        <v>38</v>
      </c>
      <c r="G16" s="71">
        <v>19</v>
      </c>
      <c r="H16" s="71">
        <v>25</v>
      </c>
      <c r="I16" s="71">
        <v>32</v>
      </c>
      <c r="J16" s="71">
        <v>38</v>
      </c>
      <c r="K16" s="71">
        <v>14</v>
      </c>
      <c r="L16" s="71">
        <v>15</v>
      </c>
      <c r="M16" s="71">
        <v>26</v>
      </c>
      <c r="N16" s="71">
        <v>38</v>
      </c>
      <c r="O16" s="72">
        <v>365450</v>
      </c>
    </row>
    <row r="17" spans="1:15" x14ac:dyDescent="0.25">
      <c r="A17" s="85">
        <v>2.5</v>
      </c>
      <c r="B17" s="85">
        <v>5.0000000000000001E-4</v>
      </c>
      <c r="C17" s="71">
        <v>1145</v>
      </c>
      <c r="D17" s="71">
        <v>1162</v>
      </c>
      <c r="E17" s="71">
        <v>1030</v>
      </c>
      <c r="F17" s="71">
        <v>1088</v>
      </c>
      <c r="G17" s="71">
        <v>1046</v>
      </c>
      <c r="H17" s="71">
        <v>872</v>
      </c>
      <c r="I17" s="71">
        <v>1192</v>
      </c>
      <c r="J17" s="71">
        <v>678</v>
      </c>
      <c r="K17" s="71">
        <v>471</v>
      </c>
      <c r="L17" s="71">
        <v>343</v>
      </c>
      <c r="M17" s="71">
        <v>360</v>
      </c>
      <c r="N17" s="71">
        <v>625</v>
      </c>
      <c r="O17" s="72">
        <v>365450</v>
      </c>
    </row>
    <row r="18" spans="1:15" x14ac:dyDescent="0.25">
      <c r="A18" s="85">
        <v>5</v>
      </c>
      <c r="B18" s="85">
        <v>1E-3</v>
      </c>
      <c r="C18" s="71">
        <v>2333</v>
      </c>
      <c r="D18" s="71">
        <v>2371</v>
      </c>
      <c r="E18" s="71">
        <v>2183</v>
      </c>
      <c r="F18" s="71">
        <v>2211</v>
      </c>
      <c r="G18" s="71">
        <v>2210</v>
      </c>
      <c r="H18" s="71">
        <v>1746</v>
      </c>
      <c r="I18" s="71">
        <v>2286</v>
      </c>
      <c r="J18" s="71">
        <v>1382</v>
      </c>
      <c r="K18" s="71">
        <v>1049</v>
      </c>
      <c r="L18" s="71">
        <v>706</v>
      </c>
      <c r="M18" s="71">
        <v>658</v>
      </c>
      <c r="N18" s="71">
        <v>1528</v>
      </c>
      <c r="O18" s="72">
        <v>365450</v>
      </c>
    </row>
    <row r="19" spans="1:15" x14ac:dyDescent="0.25">
      <c r="A19" s="85">
        <v>10</v>
      </c>
      <c r="B19" s="85">
        <v>2E-3</v>
      </c>
      <c r="C19" s="73">
        <v>4956</v>
      </c>
      <c r="D19" s="73">
        <v>4694</v>
      </c>
      <c r="E19" s="73">
        <v>4391</v>
      </c>
      <c r="F19" s="73">
        <v>4416</v>
      </c>
      <c r="G19" s="73">
        <v>4274</v>
      </c>
      <c r="H19" s="73">
        <v>6375</v>
      </c>
      <c r="I19" s="73">
        <v>4295</v>
      </c>
      <c r="J19" s="71">
        <v>2473</v>
      </c>
      <c r="K19" s="71">
        <v>2123</v>
      </c>
      <c r="L19" s="71">
        <v>1638</v>
      </c>
      <c r="M19" s="71">
        <v>2690</v>
      </c>
      <c r="N19" s="71">
        <v>20</v>
      </c>
      <c r="O19" s="72">
        <v>365450</v>
      </c>
    </row>
    <row r="20" spans="1:15" x14ac:dyDescent="0.25">
      <c r="A20" s="85">
        <v>25</v>
      </c>
      <c r="B20" s="85">
        <v>5.0000000000000001E-3</v>
      </c>
      <c r="C20" s="74">
        <v>12094</v>
      </c>
      <c r="D20" s="74">
        <v>11792</v>
      </c>
      <c r="E20" s="74">
        <v>11158</v>
      </c>
      <c r="F20" s="74">
        <v>11145</v>
      </c>
      <c r="G20" s="74">
        <v>11764</v>
      </c>
      <c r="H20" s="75">
        <v>9674</v>
      </c>
      <c r="I20" s="75">
        <v>8874</v>
      </c>
      <c r="J20" s="73">
        <v>5928</v>
      </c>
      <c r="K20" s="73">
        <v>6057</v>
      </c>
      <c r="L20" s="73">
        <v>6891</v>
      </c>
      <c r="M20" s="73">
        <v>5983</v>
      </c>
      <c r="N20" s="73">
        <v>6097</v>
      </c>
      <c r="O20" s="72">
        <v>365450</v>
      </c>
    </row>
    <row r="21" spans="1:15" x14ac:dyDescent="0.25">
      <c r="A21" s="85">
        <v>50</v>
      </c>
      <c r="B21" s="85">
        <v>0.01</v>
      </c>
      <c r="C21" s="76">
        <v>24136</v>
      </c>
      <c r="D21" s="76">
        <v>23832</v>
      </c>
      <c r="E21" s="76">
        <v>22677</v>
      </c>
      <c r="F21" s="76">
        <v>22878</v>
      </c>
      <c r="G21" s="76">
        <v>21796</v>
      </c>
      <c r="H21" s="78">
        <v>17986</v>
      </c>
      <c r="I21" s="83">
        <v>14528</v>
      </c>
      <c r="J21" s="74">
        <v>12669</v>
      </c>
      <c r="K21" s="83">
        <v>14126</v>
      </c>
      <c r="L21" s="75">
        <v>10012</v>
      </c>
      <c r="M21" s="75">
        <v>10229</v>
      </c>
      <c r="N21" s="74">
        <v>13429</v>
      </c>
      <c r="O21" s="72">
        <v>365450</v>
      </c>
    </row>
    <row r="22" spans="1:15" x14ac:dyDescent="0.25">
      <c r="A22" s="85">
        <v>100</v>
      </c>
      <c r="B22" s="85">
        <v>0.02</v>
      </c>
      <c r="C22" s="80">
        <v>49344</v>
      </c>
      <c r="D22" s="80">
        <v>47021</v>
      </c>
      <c r="E22" s="79">
        <v>45564</v>
      </c>
      <c r="F22" s="79">
        <v>44849</v>
      </c>
      <c r="G22" s="80">
        <v>48853</v>
      </c>
      <c r="H22" s="81">
        <v>40438</v>
      </c>
      <c r="I22" s="84">
        <v>29257</v>
      </c>
      <c r="J22" s="76">
        <v>24560</v>
      </c>
      <c r="K22" s="77">
        <v>27492</v>
      </c>
      <c r="L22" s="78">
        <v>19022</v>
      </c>
      <c r="M22" s="74">
        <v>13143</v>
      </c>
      <c r="N22" s="76">
        <v>21960</v>
      </c>
      <c r="O22" s="72">
        <v>365450</v>
      </c>
    </row>
    <row r="23" spans="1:15" x14ac:dyDescent="0.25">
      <c r="A23" s="85" t="s">
        <v>42</v>
      </c>
      <c r="B23" s="85"/>
      <c r="C23" s="71">
        <v>36</v>
      </c>
      <c r="D23" s="71">
        <v>52</v>
      </c>
      <c r="E23" s="71">
        <v>50</v>
      </c>
      <c r="F23" s="71">
        <v>46</v>
      </c>
      <c r="G23" s="71">
        <v>34</v>
      </c>
      <c r="H23" s="71">
        <v>27</v>
      </c>
      <c r="I23" s="71">
        <v>13</v>
      </c>
      <c r="J23" s="71">
        <v>13</v>
      </c>
      <c r="K23" s="71">
        <v>19</v>
      </c>
      <c r="L23" s="71">
        <v>16</v>
      </c>
      <c r="M23" s="71">
        <v>22</v>
      </c>
      <c r="N23" s="71">
        <v>15</v>
      </c>
      <c r="O23" s="72">
        <v>365450</v>
      </c>
    </row>
    <row r="26" spans="1:15" x14ac:dyDescent="0.25">
      <c r="B26" s="68" t="s">
        <v>43</v>
      </c>
      <c r="C26">
        <f>SLOPE(C16:C20,B16:B20)</f>
        <v>2425544.3037974681</v>
      </c>
      <c r="D26">
        <f>SLOPE(D16:D20,B16:B20)</f>
        <v>2355164.5569620254</v>
      </c>
      <c r="E26">
        <f>SLOPE(E16:E20,B16:B20)</f>
        <v>2237822.7848101268</v>
      </c>
      <c r="F26">
        <f>SLOPE(F16:F20,B16:B20)</f>
        <v>2226924.0506329113</v>
      </c>
      <c r="G26">
        <f>SLOPE(G16:G20,B16:B20)</f>
        <v>2358791.1392405061</v>
      </c>
      <c r="H26">
        <f>SLOPE(H16:H20,B16:B20)</f>
        <v>1995291.1392405063</v>
      </c>
      <c r="I26">
        <f>SLOPE(I16:I20,B16:B20)</f>
        <v>1739727.8481012655</v>
      </c>
      <c r="J26">
        <f>SLOPE(J16:J20,B16:B20)</f>
        <v>1168272.151898734</v>
      </c>
      <c r="K26">
        <f>SLOPE(K16:K20,B16:B20)</f>
        <v>1221626.582278481</v>
      </c>
      <c r="L26">
        <f>SLOPE(L16:L20,B16:B20)</f>
        <v>1411417.7215189871</v>
      </c>
      <c r="M26">
        <f>SLOPE(M16:M20,B16:B20)</f>
        <v>1241398.734177215</v>
      </c>
      <c r="N26">
        <f>SLOPE(N16:N20,B16:B20)</f>
        <v>1154550.6329113923</v>
      </c>
    </row>
    <row r="27" spans="1:15" x14ac:dyDescent="0.25">
      <c r="B27" s="68" t="s">
        <v>44</v>
      </c>
      <c r="C27">
        <f>INTERCEPT(C16:C20,B16:B20)</f>
        <v>-10.025316455696156</v>
      </c>
      <c r="D27">
        <f>INTERCEPT(D16:D20,B16:B20)</f>
        <v>6.6202531645567433</v>
      </c>
      <c r="E27">
        <f>INTERCEPT(E16:E20,B16:B20)</f>
        <v>-49.898734177215829</v>
      </c>
      <c r="F27">
        <f>INTERCEPT(F16:F20,B16:B20)</f>
        <v>-6.170886075949511</v>
      </c>
      <c r="G27">
        <f>INTERCEPT(G16:G20,B16:B20)</f>
        <v>-147.34493670886059</v>
      </c>
      <c r="H27">
        <f>INTERCEPT(H16:H20,B16:B20)</f>
        <v>346.40506329113896</v>
      </c>
      <c r="I27">
        <f>INTERCEPT(I16:I20,B16:B20)</f>
        <v>378.26265822784853</v>
      </c>
      <c r="J27">
        <f>INTERCEPT(J16:J20,B16:B20)</f>
        <v>113.73734177215215</v>
      </c>
      <c r="K27">
        <f>INTERCEPT(K16:K20,B16:B20)</f>
        <v>-133.96518987341801</v>
      </c>
      <c r="L27">
        <f>INTERCEPT(L16:L20,B16:B20)</f>
        <v>-480.81012658227837</v>
      </c>
      <c r="M27">
        <f>INTERCEPT(M16:M20,B16:B20)</f>
        <v>-166.97784810126541</v>
      </c>
      <c r="N27">
        <f>INTERCEPT(N16:N20,B16:B20)</f>
        <v>-301.13607594936707</v>
      </c>
    </row>
    <row r="28" spans="1:15" x14ac:dyDescent="0.25">
      <c r="B28" s="68" t="s">
        <v>45</v>
      </c>
      <c r="C28">
        <f>RSQ(C16:C20,B16:B20)</f>
        <v>0.99971693935719541</v>
      </c>
      <c r="D28">
        <f>RSQ(D16:D20,B16:B20)</f>
        <v>0.99997841461234294</v>
      </c>
      <c r="E28">
        <f>RSQ(E16:E20,B16:B20)</f>
        <v>0.99991540197861994</v>
      </c>
      <c r="F28">
        <f>RSQ(F16:F20,B16:B20)</f>
        <v>0.99995283613696906</v>
      </c>
      <c r="G28">
        <f>RSQ(G16:G20,B16:B20)</f>
        <v>0.99853014940414153</v>
      </c>
      <c r="H28" s="92">
        <f>RSQ(H16:H20,B16:B20)</f>
        <v>0.92289264155086215</v>
      </c>
      <c r="I28">
        <f>RSQ(I16:I20,B16:B20)</f>
        <v>0.99204104540637883</v>
      </c>
      <c r="J28">
        <f>RSQ(J16:J20,B16:B20)</f>
        <v>0.99919472259118136</v>
      </c>
      <c r="K28">
        <f>RSQ(K16:K20,B16:B20)</f>
        <v>0.9972514912317445</v>
      </c>
      <c r="L28">
        <f>RSQ(L16:L20,B16:B20)</f>
        <v>0.9720530419080301</v>
      </c>
      <c r="M28">
        <f>RSQ(M16:M20,B16:B20)</f>
        <v>0.98532300119812977</v>
      </c>
      <c r="N28" s="92">
        <f>RSQ(N16:N20,B16:B20)</f>
        <v>0.80706335072254121</v>
      </c>
    </row>
    <row r="29" spans="1:15" x14ac:dyDescent="0.25">
      <c r="B29" s="68" t="s">
        <v>46</v>
      </c>
      <c r="C29">
        <f>SLOPE(C19:C22,B19:B22)</f>
        <v>2469716.1981258369</v>
      </c>
      <c r="D29">
        <f>SLOPE(D19:D22,B19:B22)</f>
        <v>2351819.2771084337</v>
      </c>
      <c r="E29">
        <f>SLOPE(E19:E22,B19:B22)</f>
        <v>2289502.0080321282</v>
      </c>
      <c r="F29">
        <f>SLOPE(F19:F22,B19:B22)</f>
        <v>2248476.5729585006</v>
      </c>
      <c r="G29">
        <f>SLOPE(G19:G22,B19:B22)</f>
        <v>2466041.4993306557</v>
      </c>
      <c r="H29">
        <f>SLOPE(H19:H22,B19:B22)</f>
        <v>1932341.3654618473</v>
      </c>
      <c r="I29">
        <f>SLOPE(I19:I22,B19:B22)</f>
        <v>1373791.1646586345</v>
      </c>
      <c r="J29">
        <f>SLOPE(J19:J22,B19:B22)</f>
        <v>1233726.907630522</v>
      </c>
      <c r="K29">
        <f>SLOPE(K19:K22,B19:B22)</f>
        <v>1419006.6934404282</v>
      </c>
      <c r="L29">
        <f>SLOPE(L19:L22,B19:B22)</f>
        <v>914769.74564926361</v>
      </c>
      <c r="M29">
        <f>SLOPE(M19:M22,B19:B22)</f>
        <v>557048.19277108426</v>
      </c>
      <c r="N29">
        <f>SLOPE(N19:N22,B19:B22)</f>
        <v>1178497.9919678713</v>
      </c>
    </row>
    <row r="30" spans="1:15" x14ac:dyDescent="0.25">
      <c r="B30" s="68" t="s">
        <v>47</v>
      </c>
      <c r="C30">
        <f>INTERCEPT(C19:C22,B19:B22)</f>
        <v>-212.37483266399431</v>
      </c>
      <c r="D30">
        <f>INTERCEPT(D19:D22,B19:B22)</f>
        <v>80.421686746984051</v>
      </c>
      <c r="E30">
        <f>INTERCEPT(E19:E22,B19:B22)</f>
        <v>-230.39357429718802</v>
      </c>
      <c r="F30">
        <f>INTERCEPT(F19:F22,B19:B22)</f>
        <v>23.591700133867562</v>
      </c>
      <c r="G30">
        <f>INTERCEPT(G19:G22,B19:B22)</f>
        <v>-1139.1338688085671</v>
      </c>
      <c r="H30">
        <f>INTERCEPT(H19:H22,B19:B22)</f>
        <v>744.09236947790851</v>
      </c>
      <c r="I30">
        <f>INTERCEPT(I19:I22,B19:B22)</f>
        <v>1530.9317269076291</v>
      </c>
      <c r="J30">
        <f>INTERCEPT(J19:J22,B19:B22)</f>
        <v>-4.4738955823304423</v>
      </c>
      <c r="K30">
        <f>INTERCEPT(K19:K22,B19:B22)</f>
        <v>-676.31191432396372</v>
      </c>
      <c r="L30">
        <f>INTERCEPT(L19:L22,B19:B22)</f>
        <v>929.12985274431048</v>
      </c>
      <c r="M30">
        <f>INTERCEPT(M19:M22,B19:B22)</f>
        <v>2858.5542168674701</v>
      </c>
      <c r="N30">
        <f>INTERCEPT(N19:N22,B19:B22)</f>
        <v>-524.60642570281198</v>
      </c>
    </row>
    <row r="31" spans="1:15" x14ac:dyDescent="0.25">
      <c r="B31" s="68" t="s">
        <v>48</v>
      </c>
      <c r="C31">
        <f>RSQ(C19:C22,B19:B22)</f>
        <v>0.99982259992357847</v>
      </c>
      <c r="D31">
        <f>RSQ(D19:D22,B19:B22)</f>
        <v>0.99992834775419026</v>
      </c>
      <c r="E31">
        <f>RSQ(E19:E22,B19:B22)</f>
        <v>0.99999441863146488</v>
      </c>
      <c r="F31">
        <f>RSQ(F19:F22,B19:B22)</f>
        <v>0.99980624088190628</v>
      </c>
      <c r="G31">
        <f>RSQ(G19:G22,B19:B22)</f>
        <v>0.99650174179286677</v>
      </c>
      <c r="H31">
        <f>RSQ(H19:H22,B19:B22)</f>
        <v>0.98714021716450395</v>
      </c>
      <c r="I31">
        <f>RSQ(I19:I22,B19:B22)</f>
        <v>0.99763218497546058</v>
      </c>
      <c r="J31">
        <f>RSQ(J19:J22,B19:B22)</f>
        <v>0.99936356865172371</v>
      </c>
      <c r="K31">
        <f>RSQ(K19:K22,B19:B22)</f>
        <v>0.99853406754830454</v>
      </c>
      <c r="L31">
        <f>RSQ(L19:L22,B19:B22)</f>
        <v>0.97976360067459445</v>
      </c>
      <c r="M31" s="92">
        <f>RSQ(M19:M22,B19:B22)</f>
        <v>0.90996394599880137</v>
      </c>
      <c r="N31">
        <f>RSQ(N19:N22,B19:B22)</f>
        <v>0.96395946053061665</v>
      </c>
    </row>
  </sheetData>
  <pageMargins left="0.7" right="0.7" top="0.75" bottom="0.75" header="0.3" footer="0.3"/>
  <pageSetup scale="83" fitToHeight="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77"/>
  <sheetViews>
    <sheetView topLeftCell="A13" zoomScale="125" workbookViewId="0">
      <selection activeCell="B35" sqref="B35"/>
    </sheetView>
  </sheetViews>
  <sheetFormatPr defaultColWidth="8.85546875" defaultRowHeight="15" x14ac:dyDescent="0.25"/>
  <cols>
    <col min="1" max="1" width="17.7109375" bestFit="1" customWidth="1"/>
  </cols>
  <sheetData>
    <row r="1" spans="1:15" ht="18.75" x14ac:dyDescent="0.3">
      <c r="A1" s="111" t="s">
        <v>14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</row>
    <row r="2" spans="1:15" x14ac:dyDescent="0.25">
      <c r="A2" s="94"/>
      <c r="B2" s="95">
        <v>1</v>
      </c>
      <c r="C2" s="95">
        <v>2</v>
      </c>
      <c r="D2" s="95">
        <v>3</v>
      </c>
      <c r="E2" s="95">
        <v>4</v>
      </c>
      <c r="F2" s="95">
        <v>5</v>
      </c>
      <c r="G2" s="95">
        <v>6</v>
      </c>
      <c r="H2" s="95">
        <v>7</v>
      </c>
      <c r="I2" s="95">
        <v>8</v>
      </c>
      <c r="J2" s="95">
        <v>9</v>
      </c>
      <c r="K2" s="95">
        <v>10</v>
      </c>
      <c r="L2" s="95">
        <v>11</v>
      </c>
      <c r="M2" s="95">
        <v>12</v>
      </c>
      <c r="N2" s="93"/>
      <c r="O2" s="59" t="s">
        <v>13</v>
      </c>
    </row>
    <row r="3" spans="1:15" s="93" customFormat="1" x14ac:dyDescent="0.25">
      <c r="A3" s="95" t="s">
        <v>1</v>
      </c>
      <c r="B3" s="96">
        <v>2134</v>
      </c>
      <c r="C3" s="96">
        <v>2957</v>
      </c>
      <c r="D3" s="96">
        <v>2711</v>
      </c>
      <c r="E3" s="96">
        <v>2333</v>
      </c>
      <c r="F3" s="96">
        <v>1783</v>
      </c>
      <c r="G3" s="96">
        <v>2595</v>
      </c>
      <c r="H3" s="96">
        <v>1871</v>
      </c>
      <c r="I3" s="96">
        <v>1810</v>
      </c>
      <c r="J3" s="96">
        <v>1266</v>
      </c>
      <c r="K3" s="96">
        <v>2286</v>
      </c>
      <c r="L3" s="96">
        <v>1411</v>
      </c>
      <c r="M3" s="96">
        <v>2150</v>
      </c>
      <c r="N3" s="108">
        <v>365450</v>
      </c>
    </row>
    <row r="4" spans="1:15" x14ac:dyDescent="0.25">
      <c r="A4" s="95" t="s">
        <v>2</v>
      </c>
      <c r="B4" s="97">
        <v>12460</v>
      </c>
      <c r="C4" s="97">
        <v>12995</v>
      </c>
      <c r="D4" s="97">
        <v>12489</v>
      </c>
      <c r="E4" s="97">
        <v>11375</v>
      </c>
      <c r="F4" s="98">
        <v>7848</v>
      </c>
      <c r="G4" s="97">
        <v>11120</v>
      </c>
      <c r="H4" s="96">
        <v>4227</v>
      </c>
      <c r="I4" s="98">
        <v>10229</v>
      </c>
      <c r="J4" s="99">
        <v>5899</v>
      </c>
      <c r="K4" s="97">
        <v>11959</v>
      </c>
      <c r="L4" s="99">
        <v>7400</v>
      </c>
      <c r="M4" s="98">
        <v>10490</v>
      </c>
      <c r="N4" s="108">
        <v>365450</v>
      </c>
      <c r="O4" s="59"/>
    </row>
    <row r="5" spans="1:15" x14ac:dyDescent="0.25">
      <c r="A5" s="95" t="s">
        <v>3</v>
      </c>
      <c r="B5" s="99">
        <v>5285</v>
      </c>
      <c r="C5" s="99">
        <v>4611</v>
      </c>
      <c r="D5" s="99">
        <v>5229</v>
      </c>
      <c r="E5" s="99">
        <v>4515</v>
      </c>
      <c r="F5" s="96">
        <v>3551</v>
      </c>
      <c r="G5" s="99">
        <v>5385</v>
      </c>
      <c r="H5" s="96">
        <v>2109</v>
      </c>
      <c r="I5" s="96">
        <v>4233</v>
      </c>
      <c r="J5" s="96">
        <v>2790</v>
      </c>
      <c r="K5" s="96">
        <v>3366</v>
      </c>
      <c r="L5" s="96">
        <v>3879</v>
      </c>
      <c r="M5" s="96">
        <v>3666</v>
      </c>
      <c r="N5" s="108">
        <v>365450</v>
      </c>
      <c r="O5" s="59"/>
    </row>
    <row r="6" spans="1:15" x14ac:dyDescent="0.25">
      <c r="A6" s="95" t="s">
        <v>4</v>
      </c>
      <c r="B6" s="99">
        <v>6483</v>
      </c>
      <c r="C6" s="99">
        <v>5102</v>
      </c>
      <c r="D6" s="99">
        <v>5448</v>
      </c>
      <c r="E6" s="99">
        <v>4957</v>
      </c>
      <c r="F6" s="96">
        <v>3500</v>
      </c>
      <c r="G6" s="99">
        <v>4882</v>
      </c>
      <c r="H6" s="96">
        <v>1824</v>
      </c>
      <c r="I6" s="99">
        <v>4687</v>
      </c>
      <c r="J6" s="99">
        <v>4290</v>
      </c>
      <c r="K6" s="96">
        <v>3895</v>
      </c>
      <c r="L6" s="96">
        <v>3814</v>
      </c>
      <c r="M6" s="99">
        <v>5855</v>
      </c>
      <c r="N6" s="108">
        <v>365450</v>
      </c>
      <c r="O6" s="59"/>
    </row>
    <row r="7" spans="1:15" x14ac:dyDescent="0.25">
      <c r="A7" s="95" t="s">
        <v>5</v>
      </c>
      <c r="B7" s="101">
        <v>35202</v>
      </c>
      <c r="C7" s="100">
        <v>37627</v>
      </c>
      <c r="D7" s="100">
        <v>37273</v>
      </c>
      <c r="E7" s="101">
        <v>33824</v>
      </c>
      <c r="F7" s="109">
        <v>20325</v>
      </c>
      <c r="G7" s="104">
        <v>25371</v>
      </c>
      <c r="H7" s="99">
        <v>6954</v>
      </c>
      <c r="I7" s="110">
        <v>23047</v>
      </c>
      <c r="J7" s="109">
        <v>18091</v>
      </c>
      <c r="K7" s="109">
        <v>19189</v>
      </c>
      <c r="L7" s="103">
        <v>29328</v>
      </c>
      <c r="M7" s="110">
        <v>20935</v>
      </c>
      <c r="N7" s="108">
        <v>365450</v>
      </c>
      <c r="O7" s="59"/>
    </row>
    <row r="8" spans="1:15" x14ac:dyDescent="0.25">
      <c r="A8" s="95" t="s">
        <v>6</v>
      </c>
      <c r="B8" s="106">
        <v>46233</v>
      </c>
      <c r="C8" s="106">
        <v>46098</v>
      </c>
      <c r="D8" s="105">
        <v>41943</v>
      </c>
      <c r="E8" s="105">
        <v>41007</v>
      </c>
      <c r="F8" s="105">
        <v>39952</v>
      </c>
      <c r="G8" s="100">
        <v>37838</v>
      </c>
      <c r="H8" s="109">
        <v>18469</v>
      </c>
      <c r="I8" s="100">
        <v>38456</v>
      </c>
      <c r="J8" s="104">
        <v>26696</v>
      </c>
      <c r="K8" s="110">
        <v>23518</v>
      </c>
      <c r="L8" s="102">
        <v>32844</v>
      </c>
      <c r="M8" s="110">
        <v>22269</v>
      </c>
      <c r="N8" s="108">
        <v>365450</v>
      </c>
      <c r="O8" s="59"/>
    </row>
    <row r="9" spans="1:15" x14ac:dyDescent="0.25">
      <c r="A9" s="95" t="s">
        <v>7</v>
      </c>
      <c r="B9" s="96">
        <v>3412</v>
      </c>
      <c r="C9" s="96">
        <v>1949</v>
      </c>
      <c r="D9" s="96">
        <v>2151</v>
      </c>
      <c r="E9" s="96">
        <v>2112</v>
      </c>
      <c r="F9" s="96">
        <v>1539</v>
      </c>
      <c r="G9" s="96">
        <v>3084</v>
      </c>
      <c r="H9" s="96">
        <v>1852</v>
      </c>
      <c r="I9" s="96">
        <v>2493</v>
      </c>
      <c r="J9" s="96">
        <v>1909</v>
      </c>
      <c r="K9" s="96">
        <v>1206</v>
      </c>
      <c r="L9" s="96">
        <v>2853</v>
      </c>
      <c r="M9" s="96">
        <v>2314</v>
      </c>
      <c r="N9" s="108">
        <v>365450</v>
      </c>
      <c r="O9" s="59"/>
    </row>
    <row r="10" spans="1:15" x14ac:dyDescent="0.25">
      <c r="A10" s="95" t="s">
        <v>8</v>
      </c>
      <c r="B10" s="96">
        <v>1819</v>
      </c>
      <c r="C10" s="96">
        <v>1942</v>
      </c>
      <c r="D10" s="96">
        <v>1811</v>
      </c>
      <c r="E10" s="96">
        <v>1737</v>
      </c>
      <c r="F10" s="96">
        <v>1528</v>
      </c>
      <c r="G10" s="96">
        <v>1749</v>
      </c>
      <c r="H10" s="96">
        <v>1323</v>
      </c>
      <c r="I10" s="96">
        <v>1624</v>
      </c>
      <c r="J10" s="96">
        <v>1719</v>
      </c>
      <c r="K10" s="96">
        <v>1061</v>
      </c>
      <c r="L10" s="96">
        <v>1713</v>
      </c>
      <c r="M10" s="96">
        <v>1228</v>
      </c>
      <c r="N10" s="108">
        <v>365450</v>
      </c>
      <c r="O10" s="59"/>
    </row>
    <row r="11" spans="1:15" x14ac:dyDescent="0.25">
      <c r="A11" s="93"/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</row>
    <row r="12" spans="1:15" ht="15" customHeight="1" x14ac:dyDescent="0.25">
      <c r="A12" s="88" t="s">
        <v>60</v>
      </c>
      <c r="B12">
        <v>0.23913043478260843</v>
      </c>
      <c r="C12">
        <v>0.24158004158004134</v>
      </c>
      <c r="D12">
        <v>0.24858299595141695</v>
      </c>
      <c r="E12">
        <v>0.24221867517956913</v>
      </c>
      <c r="F12">
        <v>0.23830645161290331</v>
      </c>
      <c r="G12">
        <v>0.23956594323873112</v>
      </c>
      <c r="H12">
        <v>0.23051815585475335</v>
      </c>
      <c r="I12">
        <v>0.23837902264600702</v>
      </c>
      <c r="J12">
        <v>0.24518021793797148</v>
      </c>
      <c r="K12">
        <v>0.2475991649269311</v>
      </c>
      <c r="L12">
        <v>0.25010386373078536</v>
      </c>
      <c r="M12">
        <v>0.24702013974517054</v>
      </c>
    </row>
    <row r="14" spans="1:15" x14ac:dyDescent="0.25">
      <c r="A14" t="s">
        <v>11</v>
      </c>
    </row>
    <row r="15" spans="1:15" x14ac:dyDescent="0.25">
      <c r="A15" t="s">
        <v>43</v>
      </c>
      <c r="B15">
        <v>1247594.9367088606</v>
      </c>
      <c r="C15">
        <v>1780297.4683544303</v>
      </c>
      <c r="D15">
        <v>666537.97468354425</v>
      </c>
      <c r="E15">
        <v>1306531.6455696202</v>
      </c>
      <c r="F15">
        <v>1813721.5189873416</v>
      </c>
      <c r="G15">
        <v>803816.45569620258</v>
      </c>
      <c r="H15">
        <v>2282392.4050632906</v>
      </c>
      <c r="I15">
        <v>1243506.3291139237</v>
      </c>
      <c r="J15">
        <v>1318626.5822784808</v>
      </c>
      <c r="K15">
        <v>1390215.1898734176</v>
      </c>
      <c r="L15">
        <v>1524094.9367088606</v>
      </c>
      <c r="M15">
        <v>1502139.2405063289</v>
      </c>
    </row>
    <row r="16" spans="1:15" x14ac:dyDescent="0.25">
      <c r="A16" t="s">
        <v>44</v>
      </c>
      <c r="B16">
        <v>16.088607594937002</v>
      </c>
      <c r="C16">
        <v>166.29430379746827</v>
      </c>
      <c r="D16">
        <v>146.08544303797476</v>
      </c>
      <c r="E16">
        <v>228.69620253164567</v>
      </c>
      <c r="F16">
        <v>649.87341772151876</v>
      </c>
      <c r="G16">
        <v>308.71202531645554</v>
      </c>
      <c r="H16">
        <v>601.13291139240528</v>
      </c>
      <c r="I16">
        <v>592.63924050632932</v>
      </c>
      <c r="J16">
        <v>656.53481012658222</v>
      </c>
      <c r="K16">
        <v>244.2341772151899</v>
      </c>
      <c r="L16">
        <v>612.838607594937</v>
      </c>
      <c r="M16">
        <v>636.56329113924039</v>
      </c>
    </row>
    <row r="17" spans="1:13" x14ac:dyDescent="0.25">
      <c r="A17" t="s">
        <v>45</v>
      </c>
      <c r="B17">
        <v>0.99319406196365256</v>
      </c>
      <c r="C17">
        <v>0.99714891305602249</v>
      </c>
      <c r="D17">
        <v>0.98934206720823414</v>
      </c>
      <c r="E17">
        <v>0.995192304870121</v>
      </c>
      <c r="F17">
        <v>0.99957021309593574</v>
      </c>
      <c r="G17">
        <v>0.99608378693673938</v>
      </c>
      <c r="H17">
        <v>0.99757671368430845</v>
      </c>
      <c r="I17">
        <v>0.99980328792425355</v>
      </c>
      <c r="J17">
        <v>0.99958750555485243</v>
      </c>
      <c r="K17">
        <v>0.99741328340282698</v>
      </c>
      <c r="L17">
        <v>0.99957311653171166</v>
      </c>
      <c r="M17">
        <v>0.99974519486018598</v>
      </c>
    </row>
    <row r="18" spans="1:13" x14ac:dyDescent="0.25">
      <c r="A18" t="s">
        <v>46</v>
      </c>
      <c r="B18">
        <v>1798476.5729585006</v>
      </c>
      <c r="C18">
        <v>1721665.327978581</v>
      </c>
      <c r="D18">
        <v>1158393.5742971885</v>
      </c>
      <c r="E18">
        <v>1603939.7590361445</v>
      </c>
      <c r="F18">
        <v>1846784.471218206</v>
      </c>
      <c r="G18">
        <v>1580144.5783132529</v>
      </c>
      <c r="H18">
        <v>2390890.2275769743</v>
      </c>
      <c r="I18">
        <v>1388983.9357429717</v>
      </c>
      <c r="J18">
        <v>1447101.7402945114</v>
      </c>
      <c r="K18">
        <v>1396977.2423025437</v>
      </c>
      <c r="L18">
        <v>1532781.7938420349</v>
      </c>
      <c r="M18">
        <v>1460299.8661311914</v>
      </c>
    </row>
    <row r="19" spans="1:13" x14ac:dyDescent="0.25">
      <c r="A19" t="s">
        <v>47</v>
      </c>
      <c r="B19">
        <v>-1716.4082998661324</v>
      </c>
      <c r="C19">
        <v>458.59571619812414</v>
      </c>
      <c r="D19">
        <v>-1505.1405622489947</v>
      </c>
      <c r="E19">
        <v>-919.19277108433926</v>
      </c>
      <c r="F19">
        <v>531.24364123159103</v>
      </c>
      <c r="G19">
        <v>-3168.3373493975905</v>
      </c>
      <c r="H19">
        <v>192.51539491298536</v>
      </c>
      <c r="I19">
        <v>145.14859437750965</v>
      </c>
      <c r="J19">
        <v>249.05890227576674</v>
      </c>
      <c r="K19">
        <v>371.46050870146973</v>
      </c>
      <c r="L19">
        <v>633.76840696117506</v>
      </c>
      <c r="M19">
        <v>786.22623828647738</v>
      </c>
    </row>
    <row r="20" spans="1:13" x14ac:dyDescent="0.25">
      <c r="A20" t="s">
        <v>48</v>
      </c>
      <c r="B20">
        <v>0.99779295908825516</v>
      </c>
      <c r="C20">
        <v>0.9997629110460251</v>
      </c>
      <c r="D20">
        <v>0.9968523136355909</v>
      </c>
      <c r="E20">
        <v>0.99928205354725408</v>
      </c>
      <c r="F20">
        <v>0.99996188109387374</v>
      </c>
      <c r="G20">
        <v>0.96870069059312502</v>
      </c>
      <c r="H20">
        <v>0.9999685763292101</v>
      </c>
      <c r="I20">
        <v>0.99966426896546612</v>
      </c>
      <c r="J20">
        <v>0.99977663411145978</v>
      </c>
      <c r="K20">
        <v>0.99960113538962947</v>
      </c>
      <c r="L20">
        <v>0.99985160211363744</v>
      </c>
      <c r="M20">
        <v>0.99995641206820352</v>
      </c>
    </row>
    <row r="22" spans="1:13" x14ac:dyDescent="0.25">
      <c r="A22" t="s">
        <v>12</v>
      </c>
    </row>
    <row r="23" spans="1:13" x14ac:dyDescent="0.25">
      <c r="A23" t="s">
        <v>43</v>
      </c>
      <c r="B23">
        <v>2425544.3037974681</v>
      </c>
      <c r="C23">
        <v>2355164.5569620254</v>
      </c>
      <c r="D23">
        <v>2237822.7848101268</v>
      </c>
      <c r="E23">
        <v>2226924.0506329113</v>
      </c>
      <c r="F23">
        <v>2358791.1392405061</v>
      </c>
      <c r="G23">
        <v>1995291.1392405063</v>
      </c>
      <c r="H23">
        <v>1739727.8481012655</v>
      </c>
      <c r="I23">
        <v>1168272.151898734</v>
      </c>
      <c r="J23">
        <v>1221626.582278481</v>
      </c>
      <c r="K23">
        <v>1411417.7215189871</v>
      </c>
      <c r="L23">
        <v>1241398.734177215</v>
      </c>
      <c r="M23">
        <v>1154550.6329113923</v>
      </c>
    </row>
    <row r="24" spans="1:13" x14ac:dyDescent="0.25">
      <c r="A24" t="s">
        <v>44</v>
      </c>
      <c r="B24">
        <v>-10.025316455696156</v>
      </c>
      <c r="C24">
        <v>6.6202531645567433</v>
      </c>
      <c r="D24">
        <v>-49.898734177215829</v>
      </c>
      <c r="E24">
        <v>-6.170886075949511</v>
      </c>
      <c r="F24">
        <v>-147.34493670886059</v>
      </c>
      <c r="G24">
        <v>346.40506329113896</v>
      </c>
      <c r="H24">
        <v>378.26265822784853</v>
      </c>
      <c r="I24">
        <v>113.73734177215215</v>
      </c>
      <c r="J24">
        <v>-133.96518987341801</v>
      </c>
      <c r="K24">
        <v>-480.81012658227837</v>
      </c>
      <c r="L24">
        <v>-166.97784810126541</v>
      </c>
      <c r="M24">
        <v>-301.13607594936707</v>
      </c>
    </row>
    <row r="25" spans="1:13" x14ac:dyDescent="0.25">
      <c r="A25" t="s">
        <v>45</v>
      </c>
      <c r="B25">
        <v>0.99971693935719541</v>
      </c>
      <c r="C25">
        <v>0.99997841461234294</v>
      </c>
      <c r="D25">
        <v>0.99991540197861994</v>
      </c>
      <c r="E25">
        <v>0.99995283613696906</v>
      </c>
      <c r="F25">
        <v>0.99853014940414153</v>
      </c>
      <c r="G25">
        <v>0.92289264155086215</v>
      </c>
      <c r="H25">
        <v>0.99204104540637883</v>
      </c>
      <c r="I25">
        <v>0.99919472259118136</v>
      </c>
      <c r="J25">
        <v>0.9972514912317445</v>
      </c>
      <c r="K25">
        <v>0.9720530419080301</v>
      </c>
      <c r="L25">
        <v>0.98532300119812977</v>
      </c>
      <c r="M25">
        <v>0.80706335072254121</v>
      </c>
    </row>
    <row r="26" spans="1:13" x14ac:dyDescent="0.25">
      <c r="A26" t="s">
        <v>46</v>
      </c>
      <c r="B26">
        <v>2469716.1981258369</v>
      </c>
      <c r="C26">
        <v>2351819.2771084337</v>
      </c>
      <c r="D26">
        <v>2289502.0080321282</v>
      </c>
      <c r="E26">
        <v>2248476.5729585006</v>
      </c>
      <c r="F26">
        <v>2466041.4993306557</v>
      </c>
      <c r="G26">
        <v>1932341.3654618473</v>
      </c>
      <c r="H26">
        <v>1373791.1646586345</v>
      </c>
      <c r="I26">
        <v>1233726.907630522</v>
      </c>
      <c r="J26">
        <v>1419006.6934404282</v>
      </c>
      <c r="K26">
        <v>914769.74564926361</v>
      </c>
      <c r="L26">
        <v>557048.19277108426</v>
      </c>
      <c r="M26">
        <v>1178497.9919678713</v>
      </c>
    </row>
    <row r="27" spans="1:13" x14ac:dyDescent="0.25">
      <c r="A27" t="s">
        <v>47</v>
      </c>
      <c r="B27">
        <v>-212.37483266399431</v>
      </c>
      <c r="C27">
        <v>80.421686746984051</v>
      </c>
      <c r="D27">
        <v>-230.39357429718802</v>
      </c>
      <c r="E27">
        <v>23.591700133867562</v>
      </c>
      <c r="F27">
        <v>-1139.1338688085671</v>
      </c>
      <c r="G27">
        <v>744.09236947790851</v>
      </c>
      <c r="H27">
        <v>1530.9317269076291</v>
      </c>
      <c r="I27">
        <v>-4.4738955823304423</v>
      </c>
      <c r="J27">
        <v>-676.31191432396372</v>
      </c>
      <c r="K27">
        <v>929.12985274431048</v>
      </c>
      <c r="L27">
        <v>2858.5542168674701</v>
      </c>
      <c r="M27">
        <v>-524.60642570281198</v>
      </c>
    </row>
    <row r="28" spans="1:13" x14ac:dyDescent="0.25">
      <c r="A28" t="s">
        <v>48</v>
      </c>
      <c r="B28">
        <v>0.99982259992357847</v>
      </c>
      <c r="C28">
        <v>0.99992834775419026</v>
      </c>
      <c r="D28">
        <v>0.99999441863146488</v>
      </c>
      <c r="E28">
        <v>0.99980624088190628</v>
      </c>
      <c r="F28">
        <v>0.99650174179286677</v>
      </c>
      <c r="G28">
        <v>0.98714021716450395</v>
      </c>
      <c r="H28">
        <v>0.99763218497546058</v>
      </c>
      <c r="I28">
        <v>0.99936356865172371</v>
      </c>
      <c r="J28">
        <v>0.99853406754830454</v>
      </c>
      <c r="K28">
        <v>0.97976360067459445</v>
      </c>
      <c r="L28">
        <v>0.90996394599880137</v>
      </c>
      <c r="M28">
        <v>0.96395946053061665</v>
      </c>
    </row>
    <row r="30" spans="1:13" x14ac:dyDescent="0.25">
      <c r="A30" s="68" t="s">
        <v>49</v>
      </c>
      <c r="B30">
        <f>(B3-$B$16)/$B$15</f>
        <v>1.6975953733766233E-3</v>
      </c>
      <c r="C30" s="68">
        <f t="shared" ref="C30:L30" si="0">(C3-C16)/C15</f>
        <v>1.5675502245037988E-3</v>
      </c>
      <c r="D30" s="68">
        <f t="shared" si="0"/>
        <v>3.8481146677048416E-3</v>
      </c>
      <c r="E30" s="68">
        <f t="shared" si="0"/>
        <v>1.6106030072856922E-3</v>
      </c>
      <c r="F30" s="68">
        <f t="shared" si="0"/>
        <v>6.24752240305966E-4</v>
      </c>
      <c r="G30" s="68">
        <f t="shared" si="0"/>
        <v>2.8442910797382738E-3</v>
      </c>
      <c r="H30" s="68">
        <f t="shared" si="0"/>
        <v>5.5637544437604335E-4</v>
      </c>
      <c r="I30" s="68">
        <f t="shared" si="0"/>
        <v>9.789743172124556E-4</v>
      </c>
      <c r="J30" s="68">
        <f t="shared" si="0"/>
        <v>4.6219695406133168E-4</v>
      </c>
      <c r="K30" s="68">
        <f t="shared" si="0"/>
        <v>1.4686689065530336E-3</v>
      </c>
      <c r="L30" s="68">
        <f t="shared" si="0"/>
        <v>5.2369532447146458E-4</v>
      </c>
      <c r="M30" s="68">
        <f>(M3-M16)/M15</f>
        <v>1.0075209195324814E-3</v>
      </c>
    </row>
    <row r="31" spans="1:13" x14ac:dyDescent="0.25">
      <c r="A31" s="68" t="s">
        <v>50</v>
      </c>
      <c r="B31" s="68">
        <f>(B4-B$19)/B$18</f>
        <v>7.8824536905398156E-3</v>
      </c>
      <c r="C31" s="68">
        <f t="shared" ref="C31:M31" si="1">(C4-C$19)/C$18</f>
        <v>7.2815570367098896E-3</v>
      </c>
      <c r="D31" s="68">
        <f t="shared" si="1"/>
        <v>1.2080644154763556E-2</v>
      </c>
      <c r="E31" s="68">
        <f t="shared" si="1"/>
        <v>7.6649965822109733E-3</v>
      </c>
      <c r="F31" s="68">
        <f t="shared" si="1"/>
        <v>3.9618896914061725E-3</v>
      </c>
      <c r="G31" s="68">
        <f t="shared" si="1"/>
        <v>9.0424240575820436E-3</v>
      </c>
      <c r="H31" s="68">
        <f t="shared" si="1"/>
        <v>1.6874403343794357E-3</v>
      </c>
      <c r="I31" s="68">
        <f t="shared" si="1"/>
        <v>7.2598761916052024E-3</v>
      </c>
      <c r="J31" s="68">
        <f t="shared" si="1"/>
        <v>3.9043150459997151E-3</v>
      </c>
      <c r="K31" s="68">
        <f t="shared" si="1"/>
        <v>8.2947231639934008E-3</v>
      </c>
      <c r="L31" s="68">
        <f t="shared" si="1"/>
        <v>4.4143475739483748E-3</v>
      </c>
      <c r="M31" s="68">
        <f t="shared" si="1"/>
        <v>6.6450555716491095E-3</v>
      </c>
    </row>
    <row r="32" spans="1:13" x14ac:dyDescent="0.25">
      <c r="A32" s="68" t="s">
        <v>51</v>
      </c>
      <c r="B32" s="68">
        <f>(B5-B$16)/B$15</f>
        <v>4.223254870129871E-3</v>
      </c>
      <c r="C32" s="68">
        <f t="shared" ref="C32:M32" si="2">(C5-C$16)/C$15</f>
        <v>2.4966084461777475E-3</v>
      </c>
      <c r="D32" s="68">
        <f t="shared" si="2"/>
        <v>7.6258439129072387E-3</v>
      </c>
      <c r="E32" s="68">
        <f t="shared" si="2"/>
        <v>3.2806735389862033E-3</v>
      </c>
      <c r="F32" s="68">
        <f t="shared" si="2"/>
        <v>1.5995435638312724E-3</v>
      </c>
      <c r="G32" s="68">
        <f t="shared" si="2"/>
        <v>6.3152327110383216E-3</v>
      </c>
      <c r="H32" s="68">
        <f t="shared" si="2"/>
        <v>6.6065199185842086E-4</v>
      </c>
      <c r="I32" s="68">
        <f t="shared" si="2"/>
        <v>2.9274967680201968E-3</v>
      </c>
      <c r="J32" s="68">
        <f t="shared" si="2"/>
        <v>1.6179449273553712E-3</v>
      </c>
      <c r="K32" s="68">
        <f t="shared" si="2"/>
        <v>2.2455270561883693E-3</v>
      </c>
      <c r="L32" s="68">
        <f t="shared" si="2"/>
        <v>2.1430170219304259E-3</v>
      </c>
      <c r="M32" s="68">
        <f t="shared" si="2"/>
        <v>2.0167482661857775E-3</v>
      </c>
    </row>
    <row r="33" spans="1:13" x14ac:dyDescent="0.25">
      <c r="A33" s="68" t="s">
        <v>52</v>
      </c>
      <c r="B33" s="68">
        <f>(B6-B$16)/B$15</f>
        <v>5.1835024350649359E-3</v>
      </c>
      <c r="C33" s="68">
        <f t="shared" ref="C33:M33" si="3">(C6-C$16)/C$15</f>
        <v>2.7724050524908727E-3</v>
      </c>
      <c r="D33" s="68">
        <f t="shared" si="3"/>
        <v>7.9544073381253976E-3</v>
      </c>
      <c r="E33" s="68">
        <f t="shared" si="3"/>
        <v>3.6189738025112382E-3</v>
      </c>
      <c r="F33" s="68">
        <f t="shared" si="3"/>
        <v>1.5714245833449655E-3</v>
      </c>
      <c r="G33" s="68">
        <f t="shared" si="3"/>
        <v>5.6894679653236536E-3</v>
      </c>
      <c r="H33" s="68">
        <f t="shared" si="3"/>
        <v>5.3578301693204449E-4</v>
      </c>
      <c r="I33" s="68">
        <f t="shared" si="3"/>
        <v>3.2925934220303966E-3</v>
      </c>
      <c r="J33" s="68">
        <f t="shared" si="3"/>
        <v>2.7554921451644651E-3</v>
      </c>
      <c r="K33" s="68">
        <f t="shared" si="3"/>
        <v>2.6260436868893807E-3</v>
      </c>
      <c r="L33" s="68">
        <f t="shared" si="3"/>
        <v>2.1003687600443508E-3</v>
      </c>
      <c r="M33" s="68">
        <f t="shared" si="3"/>
        <v>3.4740033201594357E-3</v>
      </c>
    </row>
    <row r="34" spans="1:13" x14ac:dyDescent="0.25">
      <c r="A34" s="68" t="s">
        <v>53</v>
      </c>
      <c r="B34" s="68">
        <f t="shared" ref="B34:L34" si="4">(B7-B$19)/B$18</f>
        <v>2.0527600334062299E-2</v>
      </c>
      <c r="C34" s="68">
        <f t="shared" si="4"/>
        <v>2.1588634956970155E-2</v>
      </c>
      <c r="D34" s="68">
        <f t="shared" si="4"/>
        <v>3.3475790459020952E-2</v>
      </c>
      <c r="E34" s="68">
        <f t="shared" si="4"/>
        <v>2.1661158142225096E-2</v>
      </c>
      <c r="F34" s="68">
        <f t="shared" si="4"/>
        <v>1.0717956896026816E-2</v>
      </c>
      <c r="G34" s="68">
        <f t="shared" si="4"/>
        <v>1.8061219043552519E-2</v>
      </c>
      <c r="H34" s="68">
        <f t="shared" si="4"/>
        <v>2.8280196753070418E-3</v>
      </c>
      <c r="I34" s="68">
        <f t="shared" si="4"/>
        <v>1.648820466262068E-2</v>
      </c>
      <c r="J34" s="68">
        <f t="shared" si="4"/>
        <v>1.2329431028182632E-2</v>
      </c>
      <c r="K34" s="68">
        <f t="shared" si="4"/>
        <v>1.3470183279638E-2</v>
      </c>
      <c r="L34" s="68">
        <f t="shared" si="4"/>
        <v>1.8720363008171266E-2</v>
      </c>
      <c r="M34" s="68">
        <f>(M7-M$19)/M$18</f>
        <v>1.3797696095867054E-2</v>
      </c>
    </row>
    <row r="35" spans="1:13" x14ac:dyDescent="0.25">
      <c r="A35" s="68" t="s">
        <v>54</v>
      </c>
      <c r="B35">
        <f>(B8-B27)/B26</f>
        <v>1.8805956274615447E-2</v>
      </c>
      <c r="C35" s="68">
        <f t="shared" ref="C35:L35" si="5">(C8-C27)/C26</f>
        <v>1.9566800374998083E-2</v>
      </c>
      <c r="D35" s="68">
        <f t="shared" si="5"/>
        <v>1.8420334826675277E-2</v>
      </c>
      <c r="E35" s="68">
        <f t="shared" si="5"/>
        <v>1.8227189374688917E-2</v>
      </c>
      <c r="F35" s="68">
        <f t="shared" si="5"/>
        <v>1.6662790905976933E-2</v>
      </c>
      <c r="G35" s="68">
        <f t="shared" si="5"/>
        <v>1.9196353342907563E-2</v>
      </c>
      <c r="H35" s="68">
        <f t="shared" si="5"/>
        <v>1.2329434566789645E-2</v>
      </c>
      <c r="I35" s="68">
        <f t="shared" si="5"/>
        <v>3.1174219884244039E-2</v>
      </c>
      <c r="J35" s="68">
        <f t="shared" si="5"/>
        <v>1.9289769414659277E-2</v>
      </c>
      <c r="K35" s="68">
        <f t="shared" si="5"/>
        <v>2.4693503752928662E-2</v>
      </c>
      <c r="L35" s="68">
        <f t="shared" si="5"/>
        <v>5.3829177030388246E-2</v>
      </c>
      <c r="M35" s="68">
        <f>(M8-M27)/M26</f>
        <v>1.9341234843889509E-2</v>
      </c>
    </row>
    <row r="36" spans="1:13" x14ac:dyDescent="0.25">
      <c r="A36" s="68" t="s">
        <v>55</v>
      </c>
      <c r="B36">
        <f>(B$9-B16)/B15</f>
        <v>2.7219663149350651E-3</v>
      </c>
      <c r="C36" s="68">
        <f t="shared" ref="C36:M36" si="6">(C$9-C16)/C15</f>
        <v>1.0013527109322508E-3</v>
      </c>
      <c r="D36" s="68">
        <f t="shared" si="6"/>
        <v>3.0079524844985901E-3</v>
      </c>
      <c r="E36" s="68">
        <f t="shared" si="6"/>
        <v>1.4414528755231748E-3</v>
      </c>
      <c r="F36" s="68">
        <f t="shared" si="6"/>
        <v>4.9022221601853684E-4</v>
      </c>
      <c r="G36" s="68">
        <f t="shared" si="6"/>
        <v>3.4526389140414004E-3</v>
      </c>
      <c r="H36" s="68">
        <f t="shared" si="6"/>
        <v>5.4805084604761826E-4</v>
      </c>
      <c r="I36" s="68">
        <f t="shared" si="6"/>
        <v>1.5282276535317652E-3</v>
      </c>
      <c r="J36" s="68">
        <f t="shared" si="6"/>
        <v>9.4982552809549665E-4</v>
      </c>
      <c r="K36" s="68">
        <f t="shared" si="6"/>
        <v>6.9181075691769785E-4</v>
      </c>
      <c r="L36" s="68">
        <f t="shared" si="6"/>
        <v>1.4698306112363843E-3</v>
      </c>
      <c r="M36" s="68">
        <f t="shared" si="6"/>
        <v>1.1166985480622574E-3</v>
      </c>
    </row>
    <row r="37" spans="1:13" x14ac:dyDescent="0.25">
      <c r="A37" s="68" t="s">
        <v>56</v>
      </c>
      <c r="B37" s="68">
        <f>(B9-B19)/B18</f>
        <v>2.8515291091225515E-3</v>
      </c>
      <c r="C37" s="68">
        <f t="shared" ref="C37:L37" si="7">(C9-C19)/C18</f>
        <v>8.6567595895758076E-4</v>
      </c>
      <c r="D37" s="68">
        <f t="shared" si="7"/>
        <v>3.1562161974760775E-3</v>
      </c>
      <c r="E37" s="68">
        <f t="shared" si="7"/>
        <v>1.8898420305422654E-3</v>
      </c>
      <c r="F37" s="68">
        <f t="shared" si="7"/>
        <v>5.456816290553149E-4</v>
      </c>
      <c r="G37" s="68">
        <f t="shared" si="7"/>
        <v>3.9568134683420769E-3</v>
      </c>
      <c r="H37" s="68">
        <f t="shared" si="7"/>
        <v>6.9408648960383426E-4</v>
      </c>
      <c r="I37" s="68">
        <f t="shared" si="7"/>
        <v>1.6903373359509861E-3</v>
      </c>
      <c r="J37" s="68">
        <f t="shared" si="7"/>
        <v>1.1470797467124912E-3</v>
      </c>
      <c r="K37" s="68">
        <f t="shared" si="7"/>
        <v>5.9738946779334424E-4</v>
      </c>
      <c r="L37" s="68">
        <f t="shared" si="7"/>
        <v>1.4478457416147613E-3</v>
      </c>
      <c r="M37" s="68">
        <f>(M9-M19)/M18</f>
        <v>1.0462055069285815E-3</v>
      </c>
    </row>
    <row r="38" spans="1:13" x14ac:dyDescent="0.25">
      <c r="A38" s="68" t="s">
        <v>57</v>
      </c>
      <c r="B38" s="68">
        <f>(B9-B24)/B23</f>
        <v>1.4108277927960841E-3</v>
      </c>
      <c r="C38" s="68">
        <f t="shared" ref="C38:M38" si="8">(C9-C24)/C23</f>
        <v>8.2473207279450502E-4</v>
      </c>
      <c r="D38" s="68">
        <f t="shared" si="8"/>
        <v>9.8350001131298527E-4</v>
      </c>
      <c r="E38" s="68">
        <f t="shared" si="8"/>
        <v>9.5116440341732667E-4</v>
      </c>
      <c r="F38" s="68">
        <f t="shared" si="8"/>
        <v>7.1491914169723278E-4</v>
      </c>
      <c r="G38" s="68">
        <f t="shared" si="8"/>
        <v>1.3720278123176086E-3</v>
      </c>
      <c r="H38" s="68">
        <f t="shared" si="8"/>
        <v>8.4710797920524439E-4</v>
      </c>
      <c r="I38" s="68">
        <f t="shared" si="8"/>
        <v>2.0365654135990076E-3</v>
      </c>
      <c r="J38" s="68">
        <f t="shared" si="8"/>
        <v>1.6723319707590526E-3</v>
      </c>
      <c r="K38" s="68">
        <f t="shared" si="8"/>
        <v>1.1951175763663434E-3</v>
      </c>
      <c r="L38" s="68">
        <f t="shared" si="8"/>
        <v>2.4327218684517772E-3</v>
      </c>
      <c r="M38" s="68">
        <f t="shared" si="8"/>
        <v>2.2650683316979047E-3</v>
      </c>
    </row>
    <row r="39" spans="1:13" x14ac:dyDescent="0.25">
      <c r="A39" s="68" t="s">
        <v>58</v>
      </c>
      <c r="B39" s="68">
        <f>(B9-B27)/B26</f>
        <v>1.4675268500139323E-3</v>
      </c>
      <c r="C39" s="68">
        <f t="shared" ref="C39:M39" si="9">(C9-C27)/C26</f>
        <v>7.9452461821404767E-4</v>
      </c>
      <c r="D39" s="68">
        <f t="shared" si="9"/>
        <v>1.0401360496486492E-3</v>
      </c>
      <c r="E39" s="68">
        <f t="shared" si="9"/>
        <v>9.2881034429380177E-4</v>
      </c>
      <c r="F39" s="68">
        <f t="shared" si="9"/>
        <v>1.0860051907218425E-3</v>
      </c>
      <c r="G39" s="68">
        <f t="shared" si="9"/>
        <v>1.2109183565310842E-3</v>
      </c>
      <c r="H39" s="68">
        <f t="shared" si="9"/>
        <v>2.3370966516017105E-4</v>
      </c>
      <c r="I39" s="68">
        <f t="shared" si="9"/>
        <v>2.0243328407085993E-3</v>
      </c>
      <c r="J39" s="68">
        <f t="shared" si="9"/>
        <v>1.8219166451257465E-3</v>
      </c>
      <c r="K39" s="68">
        <f t="shared" si="9"/>
        <v>3.0266648910560459E-4</v>
      </c>
      <c r="L39" s="68">
        <f t="shared" si="9"/>
        <v>-9.9708013409759053E-6</v>
      </c>
      <c r="M39" s="68">
        <f t="shared" si="9"/>
        <v>2.4086646265411705E-3</v>
      </c>
    </row>
    <row r="41" spans="1:13" x14ac:dyDescent="0.25">
      <c r="A41" t="s">
        <v>59</v>
      </c>
      <c r="B41" t="s">
        <v>41</v>
      </c>
    </row>
    <row r="42" spans="1:13" x14ac:dyDescent="0.25">
      <c r="B42">
        <f t="shared" ref="B42:M42" si="10">B30*91</f>
        <v>0.15448117897727273</v>
      </c>
      <c r="C42" s="68">
        <f t="shared" si="10"/>
        <v>0.1426470704298457</v>
      </c>
      <c r="D42" s="68">
        <f t="shared" si="10"/>
        <v>0.35017843476114058</v>
      </c>
      <c r="E42" s="68">
        <f t="shared" si="10"/>
        <v>0.146564873662998</v>
      </c>
      <c r="F42" s="68">
        <f t="shared" si="10"/>
        <v>5.6852453867842906E-2</v>
      </c>
      <c r="G42" s="68">
        <f t="shared" si="10"/>
        <v>0.25883048825618293</v>
      </c>
      <c r="H42" s="68">
        <f t="shared" si="10"/>
        <v>5.0630165438219944E-2</v>
      </c>
      <c r="I42" s="68">
        <f t="shared" si="10"/>
        <v>8.908666286633346E-2</v>
      </c>
      <c r="J42" s="68">
        <f t="shared" si="10"/>
        <v>4.205992281958118E-2</v>
      </c>
      <c r="K42" s="68">
        <f t="shared" si="10"/>
        <v>0.13364887049632607</v>
      </c>
      <c r="L42" s="68">
        <f t="shared" si="10"/>
        <v>4.7656274526903276E-2</v>
      </c>
      <c r="M42" s="68">
        <f t="shared" si="10"/>
        <v>9.1684403677455811E-2</v>
      </c>
    </row>
    <row r="43" spans="1:13" x14ac:dyDescent="0.25">
      <c r="B43" s="68">
        <f t="shared" ref="B43:M43" si="11">B31*91</f>
        <v>0.71730328583912317</v>
      </c>
      <c r="C43" s="68">
        <f t="shared" si="11"/>
        <v>0.66262169034059992</v>
      </c>
      <c r="D43" s="68">
        <f t="shared" si="11"/>
        <v>1.0993386180834837</v>
      </c>
      <c r="E43" s="68">
        <f t="shared" si="11"/>
        <v>0.69751468898119862</v>
      </c>
      <c r="F43" s="68">
        <f t="shared" si="11"/>
        <v>0.36053196191796172</v>
      </c>
      <c r="G43" s="68">
        <f t="shared" si="11"/>
        <v>0.82286058923996597</v>
      </c>
      <c r="H43" s="68">
        <f t="shared" si="11"/>
        <v>0.15355707042852865</v>
      </c>
      <c r="I43" s="68">
        <f t="shared" si="11"/>
        <v>0.66064873343607344</v>
      </c>
      <c r="J43" s="68">
        <f t="shared" si="11"/>
        <v>0.35529266918597407</v>
      </c>
      <c r="K43" s="68">
        <f t="shared" si="11"/>
        <v>0.75481980792339942</v>
      </c>
      <c r="L43" s="68">
        <f t="shared" si="11"/>
        <v>0.40170562922930209</v>
      </c>
      <c r="M43" s="68">
        <f t="shared" si="11"/>
        <v>0.60470005702006902</v>
      </c>
    </row>
    <row r="44" spans="1:13" x14ac:dyDescent="0.25">
      <c r="B44" s="68">
        <f t="shared" ref="B44:M44" si="12">B32*91</f>
        <v>0.38431619318181826</v>
      </c>
      <c r="C44" s="68">
        <f t="shared" si="12"/>
        <v>0.22719136860217504</v>
      </c>
      <c r="D44" s="68">
        <f t="shared" si="12"/>
        <v>0.6939517960745587</v>
      </c>
      <c r="E44" s="68">
        <f t="shared" si="12"/>
        <v>0.29854129204774449</v>
      </c>
      <c r="F44" s="68">
        <f t="shared" si="12"/>
        <v>0.1455584643086458</v>
      </c>
      <c r="G44" s="68">
        <f t="shared" si="12"/>
        <v>0.57468617670448729</v>
      </c>
      <c r="H44" s="68">
        <f t="shared" si="12"/>
        <v>6.0119331259116296E-2</v>
      </c>
      <c r="I44" s="68">
        <f t="shared" si="12"/>
        <v>0.26640220588983793</v>
      </c>
      <c r="J44" s="68">
        <f t="shared" si="12"/>
        <v>0.14723298838933876</v>
      </c>
      <c r="K44" s="68">
        <f t="shared" si="12"/>
        <v>0.2043429621131416</v>
      </c>
      <c r="L44" s="68">
        <f t="shared" si="12"/>
        <v>0.19501454899566875</v>
      </c>
      <c r="M44" s="68">
        <f t="shared" si="12"/>
        <v>0.18352409222290575</v>
      </c>
    </row>
    <row r="45" spans="1:13" x14ac:dyDescent="0.25">
      <c r="B45" s="68">
        <f t="shared" ref="B45:M45" si="13">B33*91</f>
        <v>0.47169872159090914</v>
      </c>
      <c r="C45" s="68">
        <f t="shared" si="13"/>
        <v>0.25228885977666943</v>
      </c>
      <c r="D45" s="68">
        <f t="shared" si="13"/>
        <v>0.72385106776941122</v>
      </c>
      <c r="E45" s="68">
        <f t="shared" si="13"/>
        <v>0.3293266160285227</v>
      </c>
      <c r="F45" s="68">
        <f t="shared" si="13"/>
        <v>0.14299963708439187</v>
      </c>
      <c r="G45" s="68">
        <f t="shared" si="13"/>
        <v>0.51774158484445243</v>
      </c>
      <c r="H45" s="68">
        <f t="shared" si="13"/>
        <v>4.8756254540816051E-2</v>
      </c>
      <c r="I45" s="68">
        <f t="shared" si="13"/>
        <v>0.29962600140476608</v>
      </c>
      <c r="J45" s="68">
        <f t="shared" si="13"/>
        <v>0.25074978520996632</v>
      </c>
      <c r="K45" s="68">
        <f t="shared" si="13"/>
        <v>0.23896997550693364</v>
      </c>
      <c r="L45" s="68">
        <f t="shared" si="13"/>
        <v>0.19113355716403593</v>
      </c>
      <c r="M45" s="68">
        <f t="shared" si="13"/>
        <v>0.31613430213450866</v>
      </c>
    </row>
    <row r="46" spans="1:13" x14ac:dyDescent="0.25">
      <c r="B46" s="68">
        <f t="shared" ref="B46:M46" si="14">B34*91</f>
        <v>1.8680116303996692</v>
      </c>
      <c r="C46" s="68">
        <f t="shared" si="14"/>
        <v>1.964565781084284</v>
      </c>
      <c r="D46" s="68">
        <f t="shared" si="14"/>
        <v>3.0462969317709065</v>
      </c>
      <c r="E46" s="68">
        <f t="shared" si="14"/>
        <v>1.9711653909424838</v>
      </c>
      <c r="F46" s="68">
        <f t="shared" si="14"/>
        <v>0.97533407753844026</v>
      </c>
      <c r="G46" s="68">
        <f t="shared" si="14"/>
        <v>1.6435709329632793</v>
      </c>
      <c r="H46" s="68">
        <f t="shared" si="14"/>
        <v>0.25734979045294082</v>
      </c>
      <c r="I46" s="68">
        <f t="shared" si="14"/>
        <v>1.5004266242984818</v>
      </c>
      <c r="J46" s="68">
        <f t="shared" si="14"/>
        <v>1.1219782235646194</v>
      </c>
      <c r="K46" s="68">
        <f t="shared" si="14"/>
        <v>1.2257866784470581</v>
      </c>
      <c r="L46" s="68">
        <f t="shared" si="14"/>
        <v>1.7035530337435851</v>
      </c>
      <c r="M46" s="68">
        <f t="shared" si="14"/>
        <v>1.2555903447239019</v>
      </c>
    </row>
    <row r="47" spans="1:13" x14ac:dyDescent="0.25">
      <c r="B47" s="68">
        <f t="shared" ref="B47:M47" si="15">B35*91</f>
        <v>1.7113420209900057</v>
      </c>
      <c r="C47" s="68">
        <f t="shared" si="15"/>
        <v>1.7805788341248256</v>
      </c>
      <c r="D47" s="68">
        <f t="shared" si="15"/>
        <v>1.6762504692274502</v>
      </c>
      <c r="E47" s="68">
        <f t="shared" si="15"/>
        <v>1.6586742330966915</v>
      </c>
      <c r="F47" s="68">
        <f t="shared" si="15"/>
        <v>1.5163139724439008</v>
      </c>
      <c r="G47" s="68">
        <f t="shared" si="15"/>
        <v>1.7468681542045883</v>
      </c>
      <c r="H47" s="68">
        <f t="shared" si="15"/>
        <v>1.1219785455778577</v>
      </c>
      <c r="I47" s="68">
        <f t="shared" si="15"/>
        <v>2.8368540094662076</v>
      </c>
      <c r="J47" s="68">
        <f t="shared" si="15"/>
        <v>1.7553690167339941</v>
      </c>
      <c r="K47" s="68">
        <f t="shared" si="15"/>
        <v>2.2471088415165084</v>
      </c>
      <c r="L47" s="68">
        <f t="shared" si="15"/>
        <v>4.8984551097653304</v>
      </c>
      <c r="M47" s="68">
        <f t="shared" si="15"/>
        <v>1.7600523707939453</v>
      </c>
    </row>
    <row r="48" spans="1:13" x14ac:dyDescent="0.25">
      <c r="B48" s="68">
        <f t="shared" ref="B48:M48" si="16">B36*91</f>
        <v>0.24769893465909093</v>
      </c>
      <c r="C48" s="68">
        <f t="shared" si="16"/>
        <v>9.1123096694834829E-2</v>
      </c>
      <c r="D48" s="68">
        <f t="shared" si="16"/>
        <v>0.2737236760893717</v>
      </c>
      <c r="E48" s="68">
        <f t="shared" si="16"/>
        <v>0.1311722116726089</v>
      </c>
      <c r="F48" s="68">
        <f t="shared" si="16"/>
        <v>4.4610221657686855E-2</v>
      </c>
      <c r="G48" s="68">
        <f t="shared" si="16"/>
        <v>0.31419014117776745</v>
      </c>
      <c r="H48" s="68">
        <f t="shared" si="16"/>
        <v>4.9872626990333263E-2</v>
      </c>
      <c r="I48" s="68">
        <f t="shared" si="16"/>
        <v>0.13906871647139063</v>
      </c>
      <c r="J48" s="68">
        <f t="shared" si="16"/>
        <v>8.6434123056690196E-2</v>
      </c>
      <c r="K48" s="68">
        <f t="shared" si="16"/>
        <v>6.2954778879510509E-2</v>
      </c>
      <c r="L48" s="68">
        <f t="shared" si="16"/>
        <v>0.13375458562251097</v>
      </c>
      <c r="M48" s="68">
        <f t="shared" si="16"/>
        <v>0.10161956787366543</v>
      </c>
    </row>
    <row r="49" spans="1:13" x14ac:dyDescent="0.25">
      <c r="B49" s="68">
        <f t="shared" ref="B49:M49" si="17">B37*91</f>
        <v>0.25948914893015218</v>
      </c>
      <c r="C49" s="68">
        <f t="shared" si="17"/>
        <v>7.8776512265139848E-2</v>
      </c>
      <c r="D49" s="68">
        <f t="shared" si="17"/>
        <v>0.28721567397032305</v>
      </c>
      <c r="E49" s="68">
        <f t="shared" si="17"/>
        <v>0.17197562477934616</v>
      </c>
      <c r="F49" s="68">
        <f t="shared" si="17"/>
        <v>4.9657028244033653E-2</v>
      </c>
      <c r="G49" s="68">
        <f t="shared" si="17"/>
        <v>0.36007002561912899</v>
      </c>
      <c r="H49" s="68">
        <f t="shared" si="17"/>
        <v>6.3161870553948923E-2</v>
      </c>
      <c r="I49" s="68">
        <f t="shared" si="17"/>
        <v>0.15382069757153974</v>
      </c>
      <c r="J49" s="68">
        <f t="shared" si="17"/>
        <v>0.1043842569508367</v>
      </c>
      <c r="K49" s="68">
        <f t="shared" si="17"/>
        <v>5.4362441569194328E-2</v>
      </c>
      <c r="L49" s="68">
        <f t="shared" si="17"/>
        <v>0.13175396248694327</v>
      </c>
      <c r="M49" s="68">
        <f t="shared" si="17"/>
        <v>9.5204701130500918E-2</v>
      </c>
    </row>
    <row r="50" spans="1:13" x14ac:dyDescent="0.25">
      <c r="B50" s="68">
        <f t="shared" ref="B50:M50" si="18">B38*91</f>
        <v>0.12838532914444364</v>
      </c>
      <c r="C50" s="68">
        <f t="shared" si="18"/>
        <v>7.5050618624299958E-2</v>
      </c>
      <c r="D50" s="68">
        <f t="shared" si="18"/>
        <v>8.9498501029481661E-2</v>
      </c>
      <c r="E50" s="68">
        <f t="shared" si="18"/>
        <v>8.6555960710976723E-2</v>
      </c>
      <c r="F50" s="68">
        <f t="shared" si="18"/>
        <v>6.5057641894448182E-2</v>
      </c>
      <c r="G50" s="68">
        <f t="shared" si="18"/>
        <v>0.12485453092090239</v>
      </c>
      <c r="H50" s="68">
        <f t="shared" si="18"/>
        <v>7.7086826107677239E-2</v>
      </c>
      <c r="I50" s="68">
        <f t="shared" si="18"/>
        <v>0.18532745263750969</v>
      </c>
      <c r="J50" s="68">
        <f t="shared" si="18"/>
        <v>0.15218220933907378</v>
      </c>
      <c r="K50" s="68">
        <f t="shared" si="18"/>
        <v>0.10875569944933725</v>
      </c>
      <c r="L50" s="68">
        <f t="shared" si="18"/>
        <v>0.22137769002911173</v>
      </c>
      <c r="M50" s="68">
        <f t="shared" si="18"/>
        <v>0.20612121818450932</v>
      </c>
    </row>
    <row r="51" spans="1:13" x14ac:dyDescent="0.25">
      <c r="B51" s="68">
        <f t="shared" ref="B51:M51" si="19">B39*91</f>
        <v>0.13354494335126785</v>
      </c>
      <c r="C51" s="68">
        <f t="shared" si="19"/>
        <v>7.2301740257478334E-2</v>
      </c>
      <c r="D51" s="68">
        <f t="shared" si="19"/>
        <v>9.4652380518027074E-2</v>
      </c>
      <c r="E51" s="68">
        <f t="shared" si="19"/>
        <v>8.4521741330735964E-2</v>
      </c>
      <c r="F51" s="68">
        <f t="shared" si="19"/>
        <v>9.8826472355687672E-2</v>
      </c>
      <c r="G51" s="68">
        <f t="shared" si="19"/>
        <v>0.11019357044432866</v>
      </c>
      <c r="H51" s="68">
        <f t="shared" si="19"/>
        <v>2.1267579529575566E-2</v>
      </c>
      <c r="I51" s="68">
        <f t="shared" si="19"/>
        <v>0.18421428850448254</v>
      </c>
      <c r="J51" s="68">
        <f t="shared" si="19"/>
        <v>0.16579441470644293</v>
      </c>
      <c r="K51" s="68">
        <f t="shared" si="19"/>
        <v>2.7542650508610017E-2</v>
      </c>
      <c r="L51" s="68">
        <f t="shared" si="19"/>
        <v>-9.0734292202880736E-4</v>
      </c>
      <c r="M51" s="68">
        <f t="shared" si="19"/>
        <v>0.21918848101524652</v>
      </c>
    </row>
    <row r="53" spans="1:13" x14ac:dyDescent="0.25">
      <c r="A53" s="68" t="s">
        <v>61</v>
      </c>
    </row>
    <row r="54" spans="1:13" x14ac:dyDescent="0.25">
      <c r="B54">
        <f t="shared" ref="B54:B63" si="20">B42/(3*(2.75/(1+$B$12))*0.8)</f>
        <v>2.9003383404823925E-2</v>
      </c>
      <c r="C54" s="68">
        <f t="shared" ref="C54:C63" si="21">C42/(3*(2.75/(1+$C$12))*0.8)</f>
        <v>2.6834508429630137E-2</v>
      </c>
      <c r="D54" s="68">
        <f t="shared" ref="D54:D63" si="22">D42/(3*(2.75/(1+$D$12))*0.8)</f>
        <v>6.624649078661253E-2</v>
      </c>
      <c r="E54" s="68">
        <f t="shared" ref="E54:E63" si="23">E42/(3*(2.75/(1+$E$12))*0.8)</f>
        <v>2.7585700483259135E-2</v>
      </c>
      <c r="F54" s="68">
        <f t="shared" ref="F54:F63" si="24">F42/(3*(2.75/(1+$F$12))*0.8)</f>
        <v>1.0666781880996184E-2</v>
      </c>
      <c r="G54" s="68">
        <f t="shared" ref="G54:G63" si="25">G42/(3*(2.75/(1+$G$12))*0.8)</f>
        <v>4.8611736108214648E-2</v>
      </c>
      <c r="H54" s="68">
        <f t="shared" ref="H54:H63" si="26">H42/(3*(2.75/(1+$H$12))*0.8)</f>
        <v>9.4395966372211332E-3</v>
      </c>
      <c r="I54" s="68">
        <f t="shared" ref="I54:I63" si="27">I42/(3*(2.75/(1+$I$12))*0.8)</f>
        <v>1.6715614316849144E-2</v>
      </c>
      <c r="J54" s="68">
        <f t="shared" ref="J54:J63" si="28">J42/(3*(2.75/(1+$J$12))*0.8)</f>
        <v>7.9351793731727797E-3</v>
      </c>
      <c r="K54" s="68">
        <f t="shared" ref="K54:K63" si="29">K42/(3*(2.75/(1+$K$12))*0.8)</f>
        <v>2.5263669579491506E-2</v>
      </c>
      <c r="L54" s="68">
        <f t="shared" ref="L54:L63" si="30">L42/(3*(2.75/(1+$L$12))*0.8)</f>
        <v>9.0265595328934516E-3</v>
      </c>
      <c r="M54" s="68">
        <f t="shared" ref="M54:M63" si="31">M42/(3*(2.75/(1+$M$12))*0.8)</f>
        <v>1.7323075437320236E-2</v>
      </c>
    </row>
    <row r="55" spans="1:13" x14ac:dyDescent="0.25">
      <c r="B55" s="68">
        <f t="shared" si="20"/>
        <v>0.13467156552315551</v>
      </c>
      <c r="C55" s="68">
        <f t="shared" si="21"/>
        <v>0.12465119179468474</v>
      </c>
      <c r="D55" s="68">
        <f t="shared" si="22"/>
        <v>0.20797204626238885</v>
      </c>
      <c r="E55" s="68">
        <f t="shared" si="23"/>
        <v>0.13128269285825964</v>
      </c>
      <c r="F55" s="68">
        <f t="shared" si="24"/>
        <v>6.7643796129646883E-2</v>
      </c>
      <c r="G55" s="68">
        <f t="shared" si="25"/>
        <v>0.15454393370533581</v>
      </c>
      <c r="H55" s="68">
        <f t="shared" si="26"/>
        <v>2.8629509563965386E-2</v>
      </c>
      <c r="I55" s="68">
        <f t="shared" si="27"/>
        <v>0.12395962618558894</v>
      </c>
      <c r="J55" s="68">
        <f t="shared" si="28"/>
        <v>6.7030818674053749E-2</v>
      </c>
      <c r="K55" s="68">
        <f t="shared" si="29"/>
        <v>0.14268372152053629</v>
      </c>
      <c r="L55" s="68">
        <f t="shared" si="30"/>
        <v>7.6086933209387392E-2</v>
      </c>
      <c r="M55" s="68">
        <f t="shared" si="31"/>
        <v>0.11425350751652712</v>
      </c>
    </row>
    <row r="56" spans="1:13" x14ac:dyDescent="0.25">
      <c r="B56" s="68">
        <f t="shared" si="20"/>
        <v>7.2154225992633839E-2</v>
      </c>
      <c r="C56" s="68">
        <f t="shared" si="21"/>
        <v>4.2738828617532573E-2</v>
      </c>
      <c r="D56" s="68">
        <f t="shared" si="22"/>
        <v>0.13128127463464229</v>
      </c>
      <c r="E56" s="68">
        <f t="shared" si="23"/>
        <v>5.6189934589991809E-2</v>
      </c>
      <c r="F56" s="68">
        <f t="shared" si="24"/>
        <v>2.7309997793979177E-2</v>
      </c>
      <c r="G56" s="68">
        <f t="shared" si="25"/>
        <v>0.10793354737772089</v>
      </c>
      <c r="H56" s="68">
        <f t="shared" si="26"/>
        <v>1.1208777065483153E-2</v>
      </c>
      <c r="I56" s="68">
        <f t="shared" si="27"/>
        <v>4.998589444857543E-2</v>
      </c>
      <c r="J56" s="68">
        <f t="shared" si="28"/>
        <v>2.7777515843984187E-2</v>
      </c>
      <c r="K56" s="68">
        <f t="shared" si="29"/>
        <v>3.8626986195613784E-2</v>
      </c>
      <c r="L56" s="68">
        <f t="shared" si="30"/>
        <v>3.693764260351546E-2</v>
      </c>
      <c r="M56" s="68">
        <f t="shared" si="31"/>
        <v>3.4675490777335373E-2</v>
      </c>
    </row>
    <row r="57" spans="1:13" x14ac:dyDescent="0.25">
      <c r="B57" s="68">
        <f t="shared" si="20"/>
        <v>8.8560036662324815E-2</v>
      </c>
      <c r="C57" s="68">
        <f t="shared" si="21"/>
        <v>4.746012318359067E-2</v>
      </c>
      <c r="D57" s="68">
        <f t="shared" si="22"/>
        <v>0.13693759618457021</v>
      </c>
      <c r="E57" s="68">
        <f t="shared" si="23"/>
        <v>6.1984192827927588E-2</v>
      </c>
      <c r="F57" s="68">
        <f t="shared" si="24"/>
        <v>2.6829905027258513E-2</v>
      </c>
      <c r="G57" s="68">
        <f t="shared" si="25"/>
        <v>9.7238611510852904E-2</v>
      </c>
      <c r="H57" s="68">
        <f t="shared" si="26"/>
        <v>9.0902206702954402E-3</v>
      </c>
      <c r="I57" s="68">
        <f t="shared" si="27"/>
        <v>5.6219781027115959E-2</v>
      </c>
      <c r="J57" s="68">
        <f t="shared" si="28"/>
        <v>4.7307374575097781E-2</v>
      </c>
      <c r="K57" s="68">
        <f t="shared" si="29"/>
        <v>4.517253664925145E-2</v>
      </c>
      <c r="L57" s="68">
        <f t="shared" si="30"/>
        <v>3.6202545196874276E-2</v>
      </c>
      <c r="M57" s="68">
        <f t="shared" si="31"/>
        <v>5.9731188125154079E-2</v>
      </c>
    </row>
    <row r="58" spans="1:13" x14ac:dyDescent="0.25">
      <c r="B58" s="68">
        <f t="shared" si="20"/>
        <v>0.35071364602365324</v>
      </c>
      <c r="C58" s="68">
        <f t="shared" si="21"/>
        <v>0.36957055517656845</v>
      </c>
      <c r="D58" s="68">
        <f t="shared" si="22"/>
        <v>0.57629614388304962</v>
      </c>
      <c r="E58" s="68">
        <f t="shared" si="23"/>
        <v>0.37100279704490746</v>
      </c>
      <c r="F58" s="68">
        <f t="shared" si="24"/>
        <v>0.18299431525663182</v>
      </c>
      <c r="G58" s="68">
        <f t="shared" si="25"/>
        <v>0.3086840233027861</v>
      </c>
      <c r="H58" s="68">
        <f t="shared" si="26"/>
        <v>4.7980846902690902E-2</v>
      </c>
      <c r="I58" s="68">
        <f t="shared" si="27"/>
        <v>0.28152982675012145</v>
      </c>
      <c r="J58" s="68">
        <f t="shared" si="28"/>
        <v>0.21167652862725009</v>
      </c>
      <c r="K58" s="68">
        <f t="shared" si="29"/>
        <v>0.23171067218319791</v>
      </c>
      <c r="L58" s="68">
        <f t="shared" si="30"/>
        <v>0.32266942872017523</v>
      </c>
      <c r="M58" s="68">
        <f t="shared" si="31"/>
        <v>0.23723431017277072</v>
      </c>
    </row>
    <row r="59" spans="1:13" x14ac:dyDescent="0.25">
      <c r="B59" s="68">
        <f t="shared" si="20"/>
        <v>0.32129939129258989</v>
      </c>
      <c r="C59" s="68">
        <f t="shared" si="21"/>
        <v>0.33495926407715793</v>
      </c>
      <c r="D59" s="68">
        <f t="shared" si="22"/>
        <v>0.31711179285348151</v>
      </c>
      <c r="E59" s="68">
        <f t="shared" si="23"/>
        <v>0.31218728915028177</v>
      </c>
      <c r="F59" s="68">
        <f t="shared" si="24"/>
        <v>0.28449414768910181</v>
      </c>
      <c r="G59" s="68">
        <f t="shared" si="25"/>
        <v>0.32808458655762296</v>
      </c>
      <c r="H59" s="68">
        <f t="shared" si="26"/>
        <v>0.20918408648682785</v>
      </c>
      <c r="I59" s="68">
        <f t="shared" si="27"/>
        <v>0.5322879538836619</v>
      </c>
      <c r="J59" s="68">
        <f t="shared" si="28"/>
        <v>0.33117435982096927</v>
      </c>
      <c r="K59" s="68">
        <f t="shared" si="29"/>
        <v>0.42477138093574535</v>
      </c>
      <c r="L59" s="68">
        <f t="shared" si="30"/>
        <v>0.92781479682264345</v>
      </c>
      <c r="M59" s="68">
        <f t="shared" si="31"/>
        <v>0.33254859899792183</v>
      </c>
    </row>
    <row r="60" spans="1:13" x14ac:dyDescent="0.25">
      <c r="B60" s="68">
        <f t="shared" si="20"/>
        <v>4.6504740696864888E-2</v>
      </c>
      <c r="C60" s="68">
        <f t="shared" si="21"/>
        <v>1.7141911845950781E-2</v>
      </c>
      <c r="D60" s="68">
        <f t="shared" si="22"/>
        <v>5.1782837508258017E-2</v>
      </c>
      <c r="E60" s="68">
        <f t="shared" si="23"/>
        <v>2.4688571364291246E-2</v>
      </c>
      <c r="F60" s="68">
        <f t="shared" si="24"/>
        <v>8.3698674676659524E-3</v>
      </c>
      <c r="G60" s="68">
        <f t="shared" si="25"/>
        <v>5.9008999803837781E-2</v>
      </c>
      <c r="H60" s="68">
        <f t="shared" si="26"/>
        <v>9.2983595442086182E-3</v>
      </c>
      <c r="I60" s="68">
        <f t="shared" si="27"/>
        <v>2.6093906240072028E-2</v>
      </c>
      <c r="J60" s="68">
        <f t="shared" si="28"/>
        <v>1.6306978815910141E-2</v>
      </c>
      <c r="K60" s="68">
        <f t="shared" si="29"/>
        <v>1.1900352963369228E-2</v>
      </c>
      <c r="L60" s="68">
        <f t="shared" si="30"/>
        <v>2.5334412769456225E-2</v>
      </c>
      <c r="M60" s="68">
        <f t="shared" si="31"/>
        <v>1.9200249656160923E-2</v>
      </c>
    </row>
    <row r="61" spans="1:13" x14ac:dyDescent="0.25">
      <c r="B61" s="68">
        <f t="shared" si="20"/>
        <v>4.8718318475028555E-2</v>
      </c>
      <c r="C61" s="68">
        <f t="shared" si="21"/>
        <v>1.4819294753588327E-2</v>
      </c>
      <c r="D61" s="68">
        <f t="shared" si="22"/>
        <v>5.4335243437889591E-2</v>
      </c>
      <c r="E61" s="68">
        <f t="shared" si="23"/>
        <v>3.236838375402698E-2</v>
      </c>
      <c r="F61" s="68">
        <f t="shared" si="24"/>
        <v>9.3167603700774274E-3</v>
      </c>
      <c r="G61" s="68">
        <f t="shared" si="25"/>
        <v>6.7625839536146912E-2</v>
      </c>
      <c r="H61" s="68">
        <f t="shared" si="26"/>
        <v>1.1776034617330587E-2</v>
      </c>
      <c r="I61" s="68">
        <f t="shared" si="27"/>
        <v>2.8861867442631878E-2</v>
      </c>
      <c r="J61" s="68">
        <f t="shared" si="28"/>
        <v>1.969351694232364E-2</v>
      </c>
      <c r="K61" s="68">
        <f t="shared" si="29"/>
        <v>1.0276141925017563E-2</v>
      </c>
      <c r="L61" s="68">
        <f t="shared" si="30"/>
        <v>2.4955475388904351E-2</v>
      </c>
      <c r="M61" s="68">
        <f t="shared" si="31"/>
        <v>1.7988209046690067E-2</v>
      </c>
    </row>
    <row r="62" spans="1:13" x14ac:dyDescent="0.25">
      <c r="B62" s="68">
        <f t="shared" si="20"/>
        <v>2.4103964957948899E-2</v>
      </c>
      <c r="C62" s="68">
        <f t="shared" si="21"/>
        <v>1.4118386392752449E-2</v>
      </c>
      <c r="D62" s="68">
        <f t="shared" si="22"/>
        <v>1.69312585679623E-2</v>
      </c>
      <c r="E62" s="68">
        <f t="shared" si="23"/>
        <v>1.6291125885346112E-2</v>
      </c>
      <c r="F62" s="68">
        <f t="shared" si="24"/>
        <v>1.220625722494198E-2</v>
      </c>
      <c r="G62" s="68">
        <f t="shared" si="25"/>
        <v>2.3449306725545103E-2</v>
      </c>
      <c r="H62" s="68">
        <f t="shared" si="26"/>
        <v>1.4372233197381068E-2</v>
      </c>
      <c r="I62" s="68">
        <f t="shared" si="27"/>
        <v>3.4773580252532334E-2</v>
      </c>
      <c r="J62" s="68">
        <f t="shared" si="28"/>
        <v>2.8711254028956041E-2</v>
      </c>
      <c r="K62" s="68">
        <f t="shared" si="29"/>
        <v>2.0558109062732945E-2</v>
      </c>
      <c r="L62" s="68">
        <f t="shared" si="30"/>
        <v>4.1931076613513439E-2</v>
      </c>
      <c r="M62" s="68">
        <f t="shared" si="31"/>
        <v>3.8945047015892666E-2</v>
      </c>
    </row>
    <row r="63" spans="1:13" x14ac:dyDescent="0.25">
      <c r="B63" s="68">
        <f t="shared" si="20"/>
        <v>2.507266722998111E-2</v>
      </c>
      <c r="C63" s="68">
        <f t="shared" si="21"/>
        <v>1.3601272375028681E-2</v>
      </c>
      <c r="D63" s="68">
        <f t="shared" si="22"/>
        <v>1.7906265581989662E-2</v>
      </c>
      <c r="E63" s="68">
        <f t="shared" si="23"/>
        <v>1.5908255384808643E-2</v>
      </c>
      <c r="F63" s="68">
        <f t="shared" si="24"/>
        <v>1.8542039137604886E-2</v>
      </c>
      <c r="G63" s="68">
        <f t="shared" si="25"/>
        <v>2.0695787437373912E-2</v>
      </c>
      <c r="H63" s="68">
        <f t="shared" si="26"/>
        <v>3.9651731427617614E-3</v>
      </c>
      <c r="I63" s="68">
        <f t="shared" si="27"/>
        <v>3.456471372054707E-2</v>
      </c>
      <c r="J63" s="68">
        <f t="shared" si="28"/>
        <v>3.1279382641979846E-2</v>
      </c>
      <c r="K63" s="68">
        <f t="shared" si="29"/>
        <v>5.2063920870327532E-3</v>
      </c>
      <c r="L63" s="68">
        <f t="shared" si="30"/>
        <v>-1.7185952917530192E-4</v>
      </c>
      <c r="M63" s="68">
        <f t="shared" si="31"/>
        <v>4.1414007610024901E-2</v>
      </c>
    </row>
    <row r="65" spans="1:13" x14ac:dyDescent="0.25">
      <c r="A65" t="s">
        <v>62</v>
      </c>
    </row>
    <row r="66" spans="1:13" ht="15.75" x14ac:dyDescent="0.25">
      <c r="B66" s="61" t="s">
        <v>28</v>
      </c>
      <c r="C66" s="61" t="s">
        <v>29</v>
      </c>
      <c r="D66" s="61" t="s">
        <v>30</v>
      </c>
      <c r="E66" s="61" t="s">
        <v>31</v>
      </c>
      <c r="F66" s="61" t="s">
        <v>32</v>
      </c>
      <c r="G66" s="61" t="s">
        <v>33</v>
      </c>
      <c r="H66" s="61" t="s">
        <v>34</v>
      </c>
      <c r="I66" s="61" t="s">
        <v>35</v>
      </c>
      <c r="J66" s="61" t="s">
        <v>36</v>
      </c>
      <c r="K66" s="61" t="s">
        <v>37</v>
      </c>
      <c r="L66" s="61" t="s">
        <v>38</v>
      </c>
      <c r="M66" s="61" t="s">
        <v>39</v>
      </c>
    </row>
    <row r="67" spans="1:13" ht="15.75" x14ac:dyDescent="0.25">
      <c r="B67" s="61" t="s">
        <v>27</v>
      </c>
      <c r="C67" s="61" t="s">
        <v>27</v>
      </c>
      <c r="D67" s="61" t="s">
        <v>27</v>
      </c>
      <c r="E67" s="61" t="s">
        <v>27</v>
      </c>
      <c r="F67" s="61" t="s">
        <v>27</v>
      </c>
      <c r="G67" s="61" t="s">
        <v>27</v>
      </c>
      <c r="H67" s="61" t="s">
        <v>27</v>
      </c>
      <c r="I67" s="61" t="s">
        <v>27</v>
      </c>
      <c r="J67" s="61" t="s">
        <v>27</v>
      </c>
      <c r="K67" s="61" t="s">
        <v>27</v>
      </c>
      <c r="L67" s="61" t="s">
        <v>27</v>
      </c>
      <c r="M67" s="61" t="s">
        <v>27</v>
      </c>
    </row>
    <row r="68" spans="1:13" x14ac:dyDescent="0.25">
      <c r="A68" s="68" t="s">
        <v>49</v>
      </c>
      <c r="B68">
        <f>B54*1000</f>
        <v>29.003383404823925</v>
      </c>
      <c r="C68" s="68">
        <f t="shared" ref="C68:M68" si="32">C54*1000</f>
        <v>26.834508429630137</v>
      </c>
      <c r="D68" s="68">
        <f t="shared" si="32"/>
        <v>66.246490786612526</v>
      </c>
      <c r="E68" s="68">
        <f t="shared" si="32"/>
        <v>27.585700483259135</v>
      </c>
      <c r="F68" s="68">
        <f t="shared" si="32"/>
        <v>10.666781880996185</v>
      </c>
      <c r="G68" s="68">
        <f t="shared" si="32"/>
        <v>48.61173610821465</v>
      </c>
      <c r="H68" s="68">
        <f t="shared" si="32"/>
        <v>9.4395966372211326</v>
      </c>
      <c r="I68" s="68">
        <f t="shared" si="32"/>
        <v>16.715614316849145</v>
      </c>
      <c r="J68" s="68">
        <f t="shared" si="32"/>
        <v>7.9351793731727795</v>
      </c>
      <c r="K68" s="68">
        <f t="shared" si="32"/>
        <v>25.263669579491506</v>
      </c>
      <c r="L68" s="68">
        <f t="shared" si="32"/>
        <v>9.0265595328934509</v>
      </c>
      <c r="M68" s="68">
        <f t="shared" si="32"/>
        <v>17.323075437320234</v>
      </c>
    </row>
    <row r="69" spans="1:13" x14ac:dyDescent="0.25">
      <c r="A69" s="68" t="s">
        <v>50</v>
      </c>
      <c r="B69" s="68">
        <f>B55*1000</f>
        <v>134.67156552315552</v>
      </c>
      <c r="C69" s="68">
        <f t="shared" ref="C69:M69" si="33">C55*1000</f>
        <v>124.65119179468475</v>
      </c>
      <c r="D69" s="68">
        <f t="shared" si="33"/>
        <v>207.97204626238886</v>
      </c>
      <c r="E69" s="68">
        <f t="shared" si="33"/>
        <v>131.28269285825962</v>
      </c>
      <c r="F69" s="68">
        <f t="shared" si="33"/>
        <v>67.643796129646887</v>
      </c>
      <c r="G69" s="68">
        <f t="shared" si="33"/>
        <v>154.5439337053358</v>
      </c>
      <c r="H69" s="68">
        <f t="shared" si="33"/>
        <v>28.629509563965385</v>
      </c>
      <c r="I69" s="68">
        <f t="shared" si="33"/>
        <v>123.95962618558893</v>
      </c>
      <c r="J69" s="68">
        <f t="shared" si="33"/>
        <v>67.030818674053748</v>
      </c>
      <c r="K69" s="68">
        <f t="shared" si="33"/>
        <v>142.6837215205363</v>
      </c>
      <c r="L69" s="68">
        <f t="shared" si="33"/>
        <v>76.086933209387396</v>
      </c>
      <c r="M69" s="68">
        <f t="shared" si="33"/>
        <v>114.25350751652712</v>
      </c>
    </row>
    <row r="70" spans="1:13" x14ac:dyDescent="0.25">
      <c r="A70" s="68" t="s">
        <v>51</v>
      </c>
      <c r="B70" s="68">
        <f t="shared" ref="B70:M77" si="34">B56*1000</f>
        <v>72.15422599263384</v>
      </c>
      <c r="C70" s="68">
        <f t="shared" si="34"/>
        <v>42.738828617532576</v>
      </c>
      <c r="D70" s="68">
        <f t="shared" si="34"/>
        <v>131.28127463464227</v>
      </c>
      <c r="E70" s="68">
        <f t="shared" si="34"/>
        <v>56.189934589991807</v>
      </c>
      <c r="F70" s="68">
        <f t="shared" si="34"/>
        <v>27.309997793979175</v>
      </c>
      <c r="G70" s="68">
        <f t="shared" si="34"/>
        <v>107.93354737772088</v>
      </c>
      <c r="H70" s="68">
        <f t="shared" si="34"/>
        <v>11.208777065483153</v>
      </c>
      <c r="I70" s="68">
        <f t="shared" si="34"/>
        <v>49.985894448575429</v>
      </c>
      <c r="J70" s="68">
        <f t="shared" si="34"/>
        <v>27.777515843984187</v>
      </c>
      <c r="K70" s="68">
        <f t="shared" si="34"/>
        <v>38.626986195613782</v>
      </c>
      <c r="L70" s="68">
        <f t="shared" si="34"/>
        <v>36.937642603515457</v>
      </c>
      <c r="M70" s="68">
        <f t="shared" si="34"/>
        <v>34.675490777335376</v>
      </c>
    </row>
    <row r="71" spans="1:13" x14ac:dyDescent="0.25">
      <c r="A71" s="68" t="s">
        <v>52</v>
      </c>
      <c r="B71" s="68">
        <f t="shared" si="34"/>
        <v>88.560036662324819</v>
      </c>
      <c r="C71" s="68">
        <f t="shared" si="34"/>
        <v>47.460123183590667</v>
      </c>
      <c r="D71" s="68">
        <f t="shared" si="34"/>
        <v>136.93759618457022</v>
      </c>
      <c r="E71" s="68">
        <f t="shared" si="34"/>
        <v>61.984192827927586</v>
      </c>
      <c r="F71" s="68">
        <f t="shared" si="34"/>
        <v>26.829905027258512</v>
      </c>
      <c r="G71" s="68">
        <f t="shared" si="34"/>
        <v>97.238611510852905</v>
      </c>
      <c r="H71" s="68">
        <f t="shared" si="34"/>
        <v>9.0902206702954409</v>
      </c>
      <c r="I71" s="68">
        <f t="shared" si="34"/>
        <v>56.219781027115957</v>
      </c>
      <c r="J71" s="68">
        <f t="shared" si="34"/>
        <v>47.307374575097782</v>
      </c>
      <c r="K71" s="68">
        <f t="shared" si="34"/>
        <v>45.172536649251448</v>
      </c>
      <c r="L71" s="68">
        <f t="shared" si="34"/>
        <v>36.202545196874276</v>
      </c>
      <c r="M71" s="68">
        <f t="shared" si="34"/>
        <v>59.731188125154077</v>
      </c>
    </row>
    <row r="72" spans="1:13" x14ac:dyDescent="0.25">
      <c r="A72" s="68" t="s">
        <v>53</v>
      </c>
      <c r="B72" s="68">
        <f t="shared" si="34"/>
        <v>350.71364602365321</v>
      </c>
      <c r="C72" s="68">
        <f t="shared" si="34"/>
        <v>369.57055517656846</v>
      </c>
      <c r="D72" s="68">
        <f t="shared" si="34"/>
        <v>576.29614388304958</v>
      </c>
      <c r="E72" s="68">
        <f t="shared" si="34"/>
        <v>371.00279704490748</v>
      </c>
      <c r="F72" s="68">
        <f t="shared" si="34"/>
        <v>182.99431525663181</v>
      </c>
      <c r="G72" s="68">
        <f t="shared" si="34"/>
        <v>308.6840233027861</v>
      </c>
      <c r="H72" s="68">
        <f t="shared" si="34"/>
        <v>47.980846902690899</v>
      </c>
      <c r="I72" s="68">
        <f t="shared" si="34"/>
        <v>281.52982675012146</v>
      </c>
      <c r="J72" s="68">
        <f t="shared" si="34"/>
        <v>211.67652862725009</v>
      </c>
      <c r="K72" s="68">
        <f t="shared" si="34"/>
        <v>231.71067218319791</v>
      </c>
      <c r="L72" s="68">
        <f t="shared" si="34"/>
        <v>322.66942872017523</v>
      </c>
      <c r="M72" s="68">
        <f t="shared" si="34"/>
        <v>237.23431017277071</v>
      </c>
    </row>
    <row r="73" spans="1:13" x14ac:dyDescent="0.25">
      <c r="A73" s="68" t="s">
        <v>54</v>
      </c>
      <c r="B73" s="68">
        <f t="shared" si="34"/>
        <v>321.29939129258986</v>
      </c>
      <c r="C73" s="68">
        <f t="shared" si="34"/>
        <v>334.95926407715791</v>
      </c>
      <c r="D73" s="68">
        <f t="shared" si="34"/>
        <v>317.11179285348152</v>
      </c>
      <c r="E73" s="68">
        <f t="shared" si="34"/>
        <v>312.18728915028174</v>
      </c>
      <c r="F73" s="68">
        <f t="shared" si="34"/>
        <v>284.49414768910179</v>
      </c>
      <c r="G73" s="68">
        <f t="shared" si="34"/>
        <v>328.08458655762297</v>
      </c>
      <c r="H73" s="68">
        <f t="shared" si="34"/>
        <v>209.18408648682785</v>
      </c>
      <c r="I73" s="68">
        <f t="shared" si="34"/>
        <v>532.28795388366188</v>
      </c>
      <c r="J73" s="68">
        <f t="shared" si="34"/>
        <v>331.17435982096924</v>
      </c>
      <c r="K73" s="68">
        <f t="shared" si="34"/>
        <v>424.77138093574536</v>
      </c>
      <c r="L73" s="68">
        <f t="shared" si="34"/>
        <v>927.81479682264342</v>
      </c>
      <c r="M73" s="68">
        <f t="shared" si="34"/>
        <v>332.54859899792183</v>
      </c>
    </row>
    <row r="74" spans="1:13" x14ac:dyDescent="0.25">
      <c r="A74" s="68" t="s">
        <v>55</v>
      </c>
      <c r="B74" s="68">
        <f t="shared" si="34"/>
        <v>46.504740696864886</v>
      </c>
      <c r="C74" s="68">
        <f t="shared" si="34"/>
        <v>17.14191184595078</v>
      </c>
      <c r="D74" s="68">
        <f t="shared" si="34"/>
        <v>51.782837508258019</v>
      </c>
      <c r="E74" s="68">
        <f t="shared" si="34"/>
        <v>24.688571364291246</v>
      </c>
      <c r="F74" s="68">
        <f t="shared" si="34"/>
        <v>8.3698674676659532</v>
      </c>
      <c r="G74" s="68">
        <f t="shared" si="34"/>
        <v>59.008999803837781</v>
      </c>
      <c r="H74" s="68">
        <f t="shared" si="34"/>
        <v>9.2983595442086191</v>
      </c>
      <c r="I74" s="68">
        <f t="shared" si="34"/>
        <v>26.093906240072027</v>
      </c>
      <c r="J74" s="68">
        <f t="shared" si="34"/>
        <v>16.306978815910142</v>
      </c>
      <c r="K74" s="68">
        <f t="shared" si="34"/>
        <v>11.900352963369228</v>
      </c>
      <c r="L74" s="68">
        <f t="shared" si="34"/>
        <v>25.334412769456225</v>
      </c>
      <c r="M74" s="68">
        <f t="shared" si="34"/>
        <v>19.200249656160924</v>
      </c>
    </row>
    <row r="75" spans="1:13" x14ac:dyDescent="0.25">
      <c r="A75" s="68" t="s">
        <v>56</v>
      </c>
      <c r="B75" s="68">
        <f t="shared" si="34"/>
        <v>48.718318475028553</v>
      </c>
      <c r="C75" s="68">
        <f t="shared" si="34"/>
        <v>14.819294753588327</v>
      </c>
      <c r="D75" s="68">
        <f t="shared" si="34"/>
        <v>54.335243437889588</v>
      </c>
      <c r="E75" s="68">
        <f t="shared" si="34"/>
        <v>32.368383754026979</v>
      </c>
      <c r="F75" s="68">
        <f t="shared" si="34"/>
        <v>9.3167603700774269</v>
      </c>
      <c r="G75" s="68">
        <f t="shared" si="34"/>
        <v>67.625839536146913</v>
      </c>
      <c r="H75" s="68">
        <f t="shared" si="34"/>
        <v>11.776034617330588</v>
      </c>
      <c r="I75" s="68">
        <f t="shared" si="34"/>
        <v>28.86186744263188</v>
      </c>
      <c r="J75" s="68">
        <f t="shared" si="34"/>
        <v>19.69351694232364</v>
      </c>
      <c r="K75" s="68">
        <f t="shared" si="34"/>
        <v>10.276141925017564</v>
      </c>
      <c r="L75" s="68">
        <f t="shared" si="34"/>
        <v>24.95547538890435</v>
      </c>
      <c r="M75" s="68">
        <f t="shared" si="34"/>
        <v>17.988209046690066</v>
      </c>
    </row>
    <row r="76" spans="1:13" x14ac:dyDescent="0.25">
      <c r="A76" s="68" t="s">
        <v>57</v>
      </c>
      <c r="B76" s="68">
        <f t="shared" si="34"/>
        <v>24.1039649579489</v>
      </c>
      <c r="C76" s="68">
        <f t="shared" si="34"/>
        <v>14.118386392752448</v>
      </c>
      <c r="D76" s="68">
        <f t="shared" si="34"/>
        <v>16.931258567962299</v>
      </c>
      <c r="E76" s="68">
        <f t="shared" si="34"/>
        <v>16.291125885346112</v>
      </c>
      <c r="F76" s="68">
        <f t="shared" si="34"/>
        <v>12.206257224941981</v>
      </c>
      <c r="G76" s="68">
        <f t="shared" si="34"/>
        <v>23.449306725545103</v>
      </c>
      <c r="H76" s="68">
        <f t="shared" si="34"/>
        <v>14.372233197381068</v>
      </c>
      <c r="I76" s="68">
        <f t="shared" si="34"/>
        <v>34.773580252532334</v>
      </c>
      <c r="J76" s="68">
        <f t="shared" si="34"/>
        <v>28.711254028956041</v>
      </c>
      <c r="K76" s="68">
        <f t="shared" si="34"/>
        <v>20.558109062732946</v>
      </c>
      <c r="L76" s="68">
        <f t="shared" si="34"/>
        <v>41.93107661351344</v>
      </c>
      <c r="M76" s="68">
        <f t="shared" si="34"/>
        <v>38.945047015892669</v>
      </c>
    </row>
    <row r="77" spans="1:13" x14ac:dyDescent="0.25">
      <c r="A77" s="68" t="s">
        <v>58</v>
      </c>
      <c r="B77" s="68">
        <f t="shared" si="34"/>
        <v>25.072667229981111</v>
      </c>
      <c r="C77" s="68">
        <f t="shared" si="34"/>
        <v>13.601272375028682</v>
      </c>
      <c r="D77" s="68">
        <f t="shared" si="34"/>
        <v>17.906265581989661</v>
      </c>
      <c r="E77" s="68">
        <f t="shared" si="34"/>
        <v>15.908255384808642</v>
      </c>
      <c r="F77" s="68">
        <f t="shared" si="34"/>
        <v>18.542039137604885</v>
      </c>
      <c r="G77" s="68">
        <f t="shared" si="34"/>
        <v>20.695787437373912</v>
      </c>
      <c r="H77" s="68">
        <f t="shared" si="34"/>
        <v>3.9651731427617616</v>
      </c>
      <c r="I77" s="68">
        <f t="shared" si="34"/>
        <v>34.564713720547068</v>
      </c>
      <c r="J77" s="68">
        <f t="shared" si="34"/>
        <v>31.279382641979847</v>
      </c>
      <c r="K77" s="68">
        <f t="shared" si="34"/>
        <v>5.2063920870327536</v>
      </c>
      <c r="L77" s="68">
        <f t="shared" si="34"/>
        <v>-0.17185952917530192</v>
      </c>
      <c r="M77" s="68">
        <f t="shared" si="34"/>
        <v>41.414007610024903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EB32A-0719-954E-8FED-A0B4DC55FA7C}">
  <dimension ref="A2:M27"/>
  <sheetViews>
    <sheetView tabSelected="1" workbookViewId="0">
      <selection activeCell="A23" sqref="A23"/>
    </sheetView>
  </sheetViews>
  <sheetFormatPr defaultColWidth="11.42578125" defaultRowHeight="15" x14ac:dyDescent="0.25"/>
  <cols>
    <col min="1" max="1" width="17.7109375" bestFit="1" customWidth="1"/>
  </cols>
  <sheetData>
    <row r="2" spans="1:13" x14ac:dyDescent="0.25">
      <c r="B2" t="s">
        <v>28</v>
      </c>
      <c r="C2" t="s">
        <v>29</v>
      </c>
      <c r="D2" t="s">
        <v>30</v>
      </c>
      <c r="E2" t="s">
        <v>31</v>
      </c>
      <c r="F2" t="s">
        <v>32</v>
      </c>
      <c r="G2" t="s">
        <v>33</v>
      </c>
      <c r="H2" t="s">
        <v>34</v>
      </c>
      <c r="I2" t="s">
        <v>35</v>
      </c>
      <c r="J2" t="s">
        <v>36</v>
      </c>
      <c r="K2" t="s">
        <v>37</v>
      </c>
      <c r="L2" t="s">
        <v>38</v>
      </c>
      <c r="M2" t="s">
        <v>39</v>
      </c>
    </row>
    <row r="3" spans="1:13" x14ac:dyDescent="0.25">
      <c r="B3" t="s">
        <v>27</v>
      </c>
      <c r="C3" t="s">
        <v>27</v>
      </c>
      <c r="D3" t="s">
        <v>27</v>
      </c>
      <c r="E3" t="s">
        <v>27</v>
      </c>
      <c r="F3" t="s">
        <v>27</v>
      </c>
      <c r="G3" t="s">
        <v>27</v>
      </c>
      <c r="H3" t="s">
        <v>27</v>
      </c>
      <c r="I3" t="s">
        <v>27</v>
      </c>
      <c r="J3" t="s">
        <v>27</v>
      </c>
      <c r="K3" t="s">
        <v>27</v>
      </c>
      <c r="L3" t="s">
        <v>27</v>
      </c>
      <c r="M3" t="s">
        <v>27</v>
      </c>
    </row>
    <row r="4" spans="1:13" x14ac:dyDescent="0.25">
      <c r="A4" t="s">
        <v>49</v>
      </c>
      <c r="B4">
        <v>29.003383404823925</v>
      </c>
      <c r="C4">
        <v>26.834508429630137</v>
      </c>
      <c r="D4">
        <v>66.246490786612526</v>
      </c>
      <c r="E4">
        <v>27.585700483259135</v>
      </c>
      <c r="F4">
        <v>10.666781880996185</v>
      </c>
      <c r="G4">
        <v>48.61173610821465</v>
      </c>
      <c r="H4">
        <v>9.4395966372211326</v>
      </c>
      <c r="I4">
        <v>16.715614316849145</v>
      </c>
      <c r="J4">
        <v>7.9351793731727795</v>
      </c>
      <c r="K4">
        <v>25.263669579491506</v>
      </c>
      <c r="L4">
        <v>9.0265595328934509</v>
      </c>
      <c r="M4">
        <v>17.323075437320234</v>
      </c>
    </row>
    <row r="5" spans="1:13" x14ac:dyDescent="0.25">
      <c r="A5" t="s">
        <v>50</v>
      </c>
      <c r="B5">
        <v>134.67156552315552</v>
      </c>
      <c r="C5">
        <v>124.65119179468475</v>
      </c>
      <c r="D5">
        <v>207.97204626238886</v>
      </c>
      <c r="E5">
        <v>131.28269285825962</v>
      </c>
      <c r="F5">
        <v>67.643796129646887</v>
      </c>
      <c r="G5">
        <v>154.5439337053358</v>
      </c>
      <c r="H5">
        <v>28.629509563965385</v>
      </c>
      <c r="I5">
        <v>123.95962618558893</v>
      </c>
      <c r="J5">
        <v>67.030818674053748</v>
      </c>
      <c r="K5">
        <v>142.6837215205363</v>
      </c>
      <c r="L5">
        <v>76.086933209387396</v>
      </c>
      <c r="M5">
        <v>114.25350751652712</v>
      </c>
    </row>
    <row r="6" spans="1:13" x14ac:dyDescent="0.25">
      <c r="A6" t="s">
        <v>51</v>
      </c>
      <c r="B6">
        <v>72.15422599263384</v>
      </c>
      <c r="C6">
        <v>42.738828617532576</v>
      </c>
      <c r="D6">
        <v>131.28127463464227</v>
      </c>
      <c r="E6">
        <v>56.189934589991807</v>
      </c>
      <c r="F6">
        <v>27.309997793979175</v>
      </c>
      <c r="G6">
        <v>107.93354737772088</v>
      </c>
      <c r="H6">
        <v>11.208777065483153</v>
      </c>
      <c r="I6">
        <v>49.985894448575429</v>
      </c>
      <c r="J6">
        <v>27.777515843984187</v>
      </c>
      <c r="K6">
        <v>38.626986195613782</v>
      </c>
      <c r="L6">
        <v>36.937642603515457</v>
      </c>
      <c r="M6">
        <v>34.675490777335376</v>
      </c>
    </row>
    <row r="7" spans="1:13" x14ac:dyDescent="0.25">
      <c r="A7" t="s">
        <v>52</v>
      </c>
      <c r="B7">
        <v>88.560036662324819</v>
      </c>
      <c r="C7">
        <v>47.460123183590667</v>
      </c>
      <c r="D7">
        <v>136.93759618457022</v>
      </c>
      <c r="E7">
        <v>61.984192827927586</v>
      </c>
      <c r="F7">
        <v>26.829905027258512</v>
      </c>
      <c r="G7">
        <v>97.238611510852905</v>
      </c>
      <c r="H7">
        <v>9.0902206702954409</v>
      </c>
      <c r="I7">
        <v>56.219781027115957</v>
      </c>
      <c r="J7">
        <v>47.307374575097782</v>
      </c>
      <c r="K7">
        <v>45.172536649251448</v>
      </c>
      <c r="L7">
        <v>36.202545196874276</v>
      </c>
      <c r="M7">
        <v>59.731188125154077</v>
      </c>
    </row>
    <row r="8" spans="1:13" x14ac:dyDescent="0.25">
      <c r="A8" t="s">
        <v>53</v>
      </c>
      <c r="B8">
        <v>350.71364602365321</v>
      </c>
      <c r="C8">
        <v>369.57055517656846</v>
      </c>
      <c r="D8">
        <v>576.29614388304958</v>
      </c>
      <c r="E8">
        <v>371.00279704490748</v>
      </c>
      <c r="F8">
        <v>182.99431525663181</v>
      </c>
      <c r="G8">
        <v>308.6840233027861</v>
      </c>
      <c r="H8">
        <v>47.980846902690899</v>
      </c>
      <c r="I8">
        <v>281.52982675012146</v>
      </c>
      <c r="J8">
        <v>211.67652862725009</v>
      </c>
      <c r="K8">
        <v>231.71067218319791</v>
      </c>
      <c r="L8">
        <v>322.66942872017523</v>
      </c>
      <c r="M8">
        <v>237.23431017277071</v>
      </c>
    </row>
    <row r="9" spans="1:13" x14ac:dyDescent="0.25">
      <c r="A9" t="s">
        <v>54</v>
      </c>
      <c r="B9">
        <v>321.29939129258986</v>
      </c>
      <c r="C9">
        <v>334.95926407715791</v>
      </c>
      <c r="D9">
        <v>317.11179285348152</v>
      </c>
      <c r="E9">
        <v>312.18728915028174</v>
      </c>
      <c r="F9">
        <v>284.49414768910179</v>
      </c>
      <c r="G9">
        <v>328.08458655762297</v>
      </c>
      <c r="H9">
        <v>209.18408648682785</v>
      </c>
      <c r="I9">
        <v>532.28795388366188</v>
      </c>
      <c r="J9">
        <v>331.17435982096924</v>
      </c>
      <c r="K9">
        <v>424.77138093574536</v>
      </c>
      <c r="L9">
        <v>927.81479682264342</v>
      </c>
      <c r="M9">
        <v>332.54859899792183</v>
      </c>
    </row>
    <row r="10" spans="1:13" x14ac:dyDescent="0.25">
      <c r="A10" t="s">
        <v>55</v>
      </c>
      <c r="B10">
        <v>46.504740696864886</v>
      </c>
      <c r="C10">
        <v>17.14191184595078</v>
      </c>
      <c r="D10">
        <v>51.782837508258019</v>
      </c>
      <c r="E10">
        <v>24.688571364291246</v>
      </c>
      <c r="F10">
        <v>8.3698674676659532</v>
      </c>
      <c r="G10">
        <v>59.008999803837781</v>
      </c>
      <c r="H10">
        <v>9.2983595442086191</v>
      </c>
      <c r="I10">
        <v>26.093906240072027</v>
      </c>
      <c r="J10">
        <v>16.306978815910142</v>
      </c>
      <c r="K10">
        <v>11.900352963369228</v>
      </c>
      <c r="L10">
        <v>25.334412769456225</v>
      </c>
      <c r="M10">
        <v>19.200249656160924</v>
      </c>
    </row>
    <row r="11" spans="1:13" x14ac:dyDescent="0.25">
      <c r="A11" t="s">
        <v>56</v>
      </c>
      <c r="B11">
        <v>48.718318475028553</v>
      </c>
      <c r="C11">
        <v>14.819294753588327</v>
      </c>
      <c r="D11">
        <v>54.335243437889588</v>
      </c>
      <c r="E11">
        <v>32.368383754026979</v>
      </c>
      <c r="F11">
        <v>9.3167603700774269</v>
      </c>
      <c r="G11">
        <v>67.625839536146913</v>
      </c>
      <c r="H11">
        <v>11.776034617330588</v>
      </c>
      <c r="I11">
        <v>28.86186744263188</v>
      </c>
      <c r="J11">
        <v>19.69351694232364</v>
      </c>
      <c r="K11">
        <v>10.276141925017564</v>
      </c>
      <c r="L11">
        <v>24.95547538890435</v>
      </c>
      <c r="M11">
        <v>17.988209046690066</v>
      </c>
    </row>
    <row r="12" spans="1:13" x14ac:dyDescent="0.25">
      <c r="A12" t="s">
        <v>57</v>
      </c>
      <c r="B12">
        <v>24.1039649579489</v>
      </c>
      <c r="C12">
        <v>14.118386392752448</v>
      </c>
      <c r="D12">
        <v>16.931258567962299</v>
      </c>
      <c r="E12">
        <v>16.291125885346112</v>
      </c>
      <c r="F12">
        <v>12.206257224941981</v>
      </c>
      <c r="G12">
        <v>23.449306725545103</v>
      </c>
      <c r="H12">
        <v>14.372233197381068</v>
      </c>
      <c r="I12">
        <v>34.773580252532334</v>
      </c>
      <c r="J12">
        <v>28.711254028956041</v>
      </c>
      <c r="K12">
        <v>20.558109062732946</v>
      </c>
      <c r="L12">
        <v>41.93107661351344</v>
      </c>
      <c r="M12">
        <v>38.945047015892669</v>
      </c>
    </row>
    <row r="13" spans="1:13" x14ac:dyDescent="0.25">
      <c r="A13" t="s">
        <v>58</v>
      </c>
      <c r="B13">
        <v>25.072667229981111</v>
      </c>
      <c r="C13">
        <v>13.601272375028682</v>
      </c>
      <c r="D13">
        <v>17.906265581989661</v>
      </c>
      <c r="E13">
        <v>15.908255384808642</v>
      </c>
      <c r="F13">
        <v>18.542039137604885</v>
      </c>
      <c r="G13">
        <v>20.695787437373912</v>
      </c>
      <c r="H13">
        <v>3.9651731427617616</v>
      </c>
      <c r="I13">
        <v>34.564713720547068</v>
      </c>
      <c r="J13">
        <v>31.279382641979847</v>
      </c>
      <c r="K13">
        <v>5.2063920870327536</v>
      </c>
      <c r="L13">
        <v>-0.17185952917530192</v>
      </c>
      <c r="M13">
        <v>41.414007610024903</v>
      </c>
    </row>
    <row r="16" spans="1:13" ht="15.75" x14ac:dyDescent="0.25">
      <c r="A16" s="68"/>
      <c r="B16" s="61" t="s">
        <v>28</v>
      </c>
      <c r="C16" s="61" t="s">
        <v>29</v>
      </c>
      <c r="D16" s="61" t="s">
        <v>30</v>
      </c>
      <c r="E16" s="61" t="s">
        <v>31</v>
      </c>
      <c r="F16" s="61" t="s">
        <v>32</v>
      </c>
      <c r="G16" s="61" t="s">
        <v>33</v>
      </c>
      <c r="H16" s="61" t="s">
        <v>34</v>
      </c>
      <c r="I16" s="61" t="s">
        <v>35</v>
      </c>
      <c r="J16" s="61" t="s">
        <v>36</v>
      </c>
      <c r="K16" s="61" t="s">
        <v>37</v>
      </c>
      <c r="L16" s="61" t="s">
        <v>38</v>
      </c>
      <c r="M16" s="61" t="s">
        <v>39</v>
      </c>
    </row>
    <row r="17" spans="1:13" ht="15.75" x14ac:dyDescent="0.25">
      <c r="A17" s="68"/>
      <c r="B17" s="61" t="s">
        <v>27</v>
      </c>
      <c r="C17" s="61" t="s">
        <v>27</v>
      </c>
      <c r="D17" s="61" t="s">
        <v>27</v>
      </c>
      <c r="E17" s="61" t="s">
        <v>27</v>
      </c>
      <c r="F17" s="61" t="s">
        <v>27</v>
      </c>
      <c r="G17" s="61" t="s">
        <v>27</v>
      </c>
      <c r="H17" s="61" t="s">
        <v>27</v>
      </c>
      <c r="I17" s="61" t="s">
        <v>27</v>
      </c>
      <c r="J17" s="61" t="s">
        <v>27</v>
      </c>
      <c r="K17" s="61" t="s">
        <v>27</v>
      </c>
      <c r="L17" s="61" t="s">
        <v>27</v>
      </c>
      <c r="M17" s="61" t="s">
        <v>27</v>
      </c>
    </row>
    <row r="18" spans="1:13" x14ac:dyDescent="0.25">
      <c r="A18" s="93" t="s">
        <v>49</v>
      </c>
      <c r="B18" s="68">
        <f>B4-B10</f>
        <v>-17.501357292040961</v>
      </c>
      <c r="C18" s="68">
        <f t="shared" ref="C18:M18" si="0">C4-C10</f>
        <v>9.6925965836793573</v>
      </c>
      <c r="D18" s="68">
        <f t="shared" si="0"/>
        <v>14.463653278354506</v>
      </c>
      <c r="E18" s="68">
        <f t="shared" si="0"/>
        <v>2.8971291189678894</v>
      </c>
      <c r="F18" s="68">
        <f t="shared" si="0"/>
        <v>2.2969144133302315</v>
      </c>
      <c r="G18" s="68">
        <f t="shared" si="0"/>
        <v>-10.397263695623131</v>
      </c>
      <c r="H18" s="68">
        <f t="shared" si="0"/>
        <v>0.14123709301251353</v>
      </c>
      <c r="I18" s="68">
        <f t="shared" si="0"/>
        <v>-9.3782919232228821</v>
      </c>
      <c r="J18" s="68">
        <f t="shared" si="0"/>
        <v>-8.3717994427373625</v>
      </c>
      <c r="K18" s="68">
        <f t="shared" si="0"/>
        <v>13.363316616122278</v>
      </c>
      <c r="L18" s="68">
        <f t="shared" si="0"/>
        <v>-16.307853236562774</v>
      </c>
      <c r="M18" s="68">
        <f t="shared" si="0"/>
        <v>-1.8771742188406897</v>
      </c>
    </row>
    <row r="19" spans="1:13" x14ac:dyDescent="0.25">
      <c r="A19" s="93" t="s">
        <v>50</v>
      </c>
      <c r="B19" s="68">
        <f>B5-B$11</f>
        <v>85.953247048126968</v>
      </c>
      <c r="C19" s="68">
        <f t="shared" ref="C19:M19" si="1">C5-C$11</f>
        <v>109.83189704109643</v>
      </c>
      <c r="D19" s="68">
        <f t="shared" si="1"/>
        <v>153.63680282449928</v>
      </c>
      <c r="E19" s="68">
        <f t="shared" si="1"/>
        <v>98.914309104232643</v>
      </c>
      <c r="F19" s="68">
        <f t="shared" si="1"/>
        <v>58.327035759569462</v>
      </c>
      <c r="G19" s="68">
        <f t="shared" si="1"/>
        <v>86.91809416918889</v>
      </c>
      <c r="H19" s="68">
        <f t="shared" si="1"/>
        <v>16.853474946634798</v>
      </c>
      <c r="I19" s="68">
        <f t="shared" si="1"/>
        <v>95.097758742957055</v>
      </c>
      <c r="J19" s="68">
        <f t="shared" si="1"/>
        <v>47.337301731730108</v>
      </c>
      <c r="K19" s="68">
        <f t="shared" si="1"/>
        <v>132.40757959551874</v>
      </c>
      <c r="L19" s="68">
        <f t="shared" si="1"/>
        <v>51.13145782048305</v>
      </c>
      <c r="M19" s="68">
        <f t="shared" si="1"/>
        <v>96.265298469837063</v>
      </c>
    </row>
    <row r="20" spans="1:13" x14ac:dyDescent="0.25">
      <c r="A20" s="93" t="s">
        <v>51</v>
      </c>
      <c r="B20" s="68">
        <f>B6-B$10</f>
        <v>25.649485295768955</v>
      </c>
      <c r="C20" s="68">
        <f t="shared" ref="C20:M20" si="2">C6-C$10</f>
        <v>25.596916771581796</v>
      </c>
      <c r="D20" s="68">
        <f t="shared" si="2"/>
        <v>79.49843712638426</v>
      </c>
      <c r="E20" s="68">
        <f t="shared" si="2"/>
        <v>31.501363225700562</v>
      </c>
      <c r="F20" s="68">
        <f t="shared" si="2"/>
        <v>18.940130326313223</v>
      </c>
      <c r="G20" s="68">
        <f t="shared" si="2"/>
        <v>48.924547573883103</v>
      </c>
      <c r="H20" s="68">
        <f t="shared" si="2"/>
        <v>1.9104175212745336</v>
      </c>
      <c r="I20" s="68">
        <f t="shared" si="2"/>
        <v>23.891988208503403</v>
      </c>
      <c r="J20" s="68">
        <f t="shared" si="2"/>
        <v>11.470537028074045</v>
      </c>
      <c r="K20" s="68">
        <f t="shared" si="2"/>
        <v>26.726633232244552</v>
      </c>
      <c r="L20" s="68">
        <f t="shared" si="2"/>
        <v>11.603229834059231</v>
      </c>
      <c r="M20" s="68">
        <f t="shared" si="2"/>
        <v>15.475241121174452</v>
      </c>
    </row>
    <row r="21" spans="1:13" x14ac:dyDescent="0.25">
      <c r="A21" s="93" t="s">
        <v>52</v>
      </c>
      <c r="B21" s="68">
        <f>B7-B$10</f>
        <v>42.055295965459933</v>
      </c>
      <c r="C21" s="68">
        <f t="shared" ref="C21:M21" si="3">C7-C$10</f>
        <v>30.318211337639887</v>
      </c>
      <c r="D21" s="68">
        <f t="shared" si="3"/>
        <v>85.154758676312213</v>
      </c>
      <c r="E21" s="68">
        <f t="shared" si="3"/>
        <v>37.295621463636337</v>
      </c>
      <c r="F21" s="68">
        <f t="shared" si="3"/>
        <v>18.460037559592557</v>
      </c>
      <c r="G21" s="68">
        <f t="shared" si="3"/>
        <v>38.229611707015124</v>
      </c>
      <c r="H21" s="68">
        <f t="shared" si="3"/>
        <v>-0.2081388739131782</v>
      </c>
      <c r="I21" s="68">
        <f t="shared" si="3"/>
        <v>30.12587478704393</v>
      </c>
      <c r="J21" s="68">
        <f t="shared" si="3"/>
        <v>31.00039575918764</v>
      </c>
      <c r="K21" s="68">
        <f t="shared" si="3"/>
        <v>33.272183685882219</v>
      </c>
      <c r="L21" s="68">
        <f t="shared" si="3"/>
        <v>10.86813242741805</v>
      </c>
      <c r="M21" s="68">
        <f t="shared" si="3"/>
        <v>40.530938468993156</v>
      </c>
    </row>
    <row r="22" spans="1:13" x14ac:dyDescent="0.25">
      <c r="A22" s="93" t="s">
        <v>53</v>
      </c>
      <c r="B22" s="68">
        <f t="shared" ref="B20:M22" si="4">B8-B$11</f>
        <v>301.99532754862469</v>
      </c>
      <c r="C22" s="68">
        <f t="shared" si="4"/>
        <v>354.75126042298012</v>
      </c>
      <c r="D22" s="68">
        <f t="shared" si="4"/>
        <v>521.96090044515995</v>
      </c>
      <c r="E22" s="68">
        <f t="shared" si="4"/>
        <v>338.6344132908805</v>
      </c>
      <c r="F22" s="68">
        <f t="shared" si="4"/>
        <v>173.67755488655439</v>
      </c>
      <c r="G22" s="68">
        <f t="shared" si="4"/>
        <v>241.05818376663919</v>
      </c>
      <c r="H22" s="68">
        <f t="shared" si="4"/>
        <v>36.204812285360312</v>
      </c>
      <c r="I22" s="68">
        <f t="shared" si="4"/>
        <v>252.66795930748958</v>
      </c>
      <c r="J22" s="68">
        <f t="shared" si="4"/>
        <v>191.98301168492645</v>
      </c>
      <c r="K22" s="68">
        <f t="shared" si="4"/>
        <v>221.43453025818036</v>
      </c>
      <c r="L22" s="68">
        <f t="shared" si="4"/>
        <v>297.71395333127089</v>
      </c>
      <c r="M22" s="68">
        <f>M8-M$11</f>
        <v>219.24610112608065</v>
      </c>
    </row>
    <row r="23" spans="1:13" x14ac:dyDescent="0.25">
      <c r="A23" s="93" t="s">
        <v>54</v>
      </c>
      <c r="B23" s="68">
        <f>B9-B13</f>
        <v>296.22672406260875</v>
      </c>
      <c r="C23" s="68">
        <f t="shared" ref="C23:L23" si="5">C9-C13</f>
        <v>321.35799170212925</v>
      </c>
      <c r="D23" s="68">
        <f t="shared" si="5"/>
        <v>299.20552727149186</v>
      </c>
      <c r="E23" s="68">
        <f t="shared" si="5"/>
        <v>296.27903376547312</v>
      </c>
      <c r="F23" s="68">
        <f t="shared" si="5"/>
        <v>265.95210855149691</v>
      </c>
      <c r="G23" s="68">
        <f t="shared" si="5"/>
        <v>307.38879912024908</v>
      </c>
      <c r="H23" s="68">
        <f t="shared" si="5"/>
        <v>205.2189133440661</v>
      </c>
      <c r="I23" s="68">
        <f t="shared" si="5"/>
        <v>497.72324016311484</v>
      </c>
      <c r="J23" s="68">
        <f t="shared" si="5"/>
        <v>299.89497717898939</v>
      </c>
      <c r="K23" s="68">
        <f t="shared" si="5"/>
        <v>419.56498884871257</v>
      </c>
      <c r="L23" s="68">
        <f t="shared" si="5"/>
        <v>927.98665635181874</v>
      </c>
      <c r="M23" s="68">
        <f>M9-M13</f>
        <v>291.13459138789693</v>
      </c>
    </row>
    <row r="24" spans="1:13" x14ac:dyDescent="0.25">
      <c r="A24" s="68"/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</row>
    <row r="25" spans="1:13" x14ac:dyDescent="0.25">
      <c r="A25" s="68"/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</row>
    <row r="26" spans="1:13" x14ac:dyDescent="0.25">
      <c r="A26" s="68"/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</row>
    <row r="27" spans="1:13" x14ac:dyDescent="0.25">
      <c r="A27" s="68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MUB 1</vt:lpstr>
      <vt:lpstr>MUC 1</vt:lpstr>
      <vt:lpstr>SUB 1</vt:lpstr>
      <vt:lpstr>SUB1 Corrected</vt:lpstr>
      <vt:lpstr>MUB 2</vt:lpstr>
      <vt:lpstr>MUC 2</vt:lpstr>
      <vt:lpstr>SUB 2</vt:lpstr>
      <vt:lpstr>SUB2 Corrected</vt:lpstr>
    </vt:vector>
  </TitlesOfParts>
  <Company>University of Tennessee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DeBruyn_LAB</dc:creator>
  <cp:lastModifiedBy>Bandopadhyay, Sreejata</cp:lastModifiedBy>
  <cp:lastPrinted>2019-03-02T21:33:19Z</cp:lastPrinted>
  <dcterms:created xsi:type="dcterms:W3CDTF">2019-03-02T20:47:27Z</dcterms:created>
  <dcterms:modified xsi:type="dcterms:W3CDTF">2019-04-09T23:28:47Z</dcterms:modified>
</cp:coreProperties>
</file>