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F:\Sreejata's documents\BDM project\nitrogen exp\enzyme assay\"/>
    </mc:Choice>
  </mc:AlternateContent>
  <xr:revisionPtr revIDLastSave="0" documentId="13_ncr:1_{293C1341-D377-4BBD-91FC-E13F393FAA98}" xr6:coauthVersionLast="43" xr6:coauthVersionMax="43" xr10:uidLastSave="{00000000-0000-0000-0000-000000000000}"/>
  <bookViews>
    <workbookView xWindow="28680" yWindow="15" windowWidth="29040" windowHeight="15840" activeTab="3" xr2:uid="{00000000-000D-0000-FFFF-FFFF00000000}"/>
  </bookViews>
  <sheets>
    <sheet name="MUB 1" sheetId="1" r:id="rId1"/>
    <sheet name="MUC 1" sheetId="2" r:id="rId2"/>
    <sheet name="SUB 1" sheetId="3" r:id="rId3"/>
    <sheet name="SUB1 Corrected" sheetId="7" r:id="rId4"/>
    <sheet name="MUB 2" sheetId="4" r:id="rId5"/>
    <sheet name="MUC 2" sheetId="5" r:id="rId6"/>
    <sheet name="SUB 2" sheetId="6" r:id="rId7"/>
    <sheet name="SUB2 Corrected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7" l="1"/>
  <c r="D21" i="7"/>
  <c r="E21" i="7"/>
  <c r="F21" i="7"/>
  <c r="G21" i="7"/>
  <c r="H21" i="7"/>
  <c r="I21" i="7"/>
  <c r="J21" i="7"/>
  <c r="K21" i="7"/>
  <c r="L21" i="7"/>
  <c r="M21" i="7"/>
  <c r="C22" i="7"/>
  <c r="D22" i="7"/>
  <c r="E22" i="7"/>
  <c r="F22" i="7"/>
  <c r="G22" i="7"/>
  <c r="H22" i="7"/>
  <c r="I22" i="7"/>
  <c r="J22" i="7"/>
  <c r="K22" i="7"/>
  <c r="L22" i="7"/>
  <c r="M22" i="7"/>
  <c r="B22" i="7"/>
  <c r="B21" i="7"/>
  <c r="C20" i="7"/>
  <c r="D20" i="7"/>
  <c r="E20" i="7"/>
  <c r="F20" i="7"/>
  <c r="G20" i="7"/>
  <c r="H20" i="7"/>
  <c r="I20" i="7"/>
  <c r="J20" i="7"/>
  <c r="K20" i="7"/>
  <c r="L20" i="7"/>
  <c r="M20" i="7"/>
  <c r="B20" i="7"/>
  <c r="C19" i="7"/>
  <c r="D19" i="7"/>
  <c r="E19" i="7"/>
  <c r="F19" i="7"/>
  <c r="G19" i="7"/>
  <c r="H19" i="7"/>
  <c r="I19" i="7"/>
  <c r="J19" i="7"/>
  <c r="K19" i="7"/>
  <c r="L19" i="7"/>
  <c r="M19" i="7"/>
  <c r="B19" i="7"/>
  <c r="C18" i="7"/>
  <c r="D18" i="7"/>
  <c r="E18" i="7"/>
  <c r="F18" i="7"/>
  <c r="G18" i="7"/>
  <c r="H18" i="7"/>
  <c r="I18" i="7"/>
  <c r="J18" i="7"/>
  <c r="K18" i="7"/>
  <c r="L18" i="7"/>
  <c r="M18" i="7"/>
  <c r="B18" i="7"/>
  <c r="C24" i="8" l="1"/>
  <c r="D24" i="8"/>
  <c r="E24" i="8"/>
  <c r="F24" i="8"/>
  <c r="G24" i="8"/>
  <c r="H24" i="8"/>
  <c r="I24" i="8"/>
  <c r="J24" i="8"/>
  <c r="K24" i="8"/>
  <c r="L24" i="8"/>
  <c r="M24" i="8"/>
  <c r="B24" i="8"/>
  <c r="B23" i="8"/>
  <c r="B36" i="6"/>
  <c r="B35" i="6"/>
  <c r="M42" i="3"/>
  <c r="C42" i="3"/>
  <c r="D42" i="3"/>
  <c r="E42" i="3"/>
  <c r="F42" i="3"/>
  <c r="G42" i="3"/>
  <c r="H42" i="3"/>
  <c r="I42" i="3"/>
  <c r="J42" i="3"/>
  <c r="K42" i="3"/>
  <c r="L42" i="3"/>
  <c r="C41" i="3"/>
  <c r="D41" i="3"/>
  <c r="E41" i="3"/>
  <c r="F41" i="3"/>
  <c r="G41" i="3"/>
  <c r="H41" i="3"/>
  <c r="I41" i="3"/>
  <c r="J41" i="3"/>
  <c r="K41" i="3"/>
  <c r="L41" i="3"/>
  <c r="M41" i="3"/>
  <c r="C40" i="3"/>
  <c r="D40" i="3"/>
  <c r="E40" i="3"/>
  <c r="F40" i="3"/>
  <c r="G40" i="3"/>
  <c r="H40" i="3"/>
  <c r="I40" i="3"/>
  <c r="J40" i="3"/>
  <c r="K40" i="3"/>
  <c r="L40" i="3"/>
  <c r="M40" i="3"/>
  <c r="C39" i="3"/>
  <c r="D39" i="3"/>
  <c r="E39" i="3"/>
  <c r="F39" i="3"/>
  <c r="G39" i="3"/>
  <c r="H39" i="3"/>
  <c r="I39" i="3"/>
  <c r="J39" i="3"/>
  <c r="K39" i="3"/>
  <c r="L39" i="3"/>
  <c r="M39" i="3"/>
  <c r="B42" i="3"/>
  <c r="B41" i="3"/>
  <c r="B40" i="3"/>
  <c r="B39" i="3"/>
  <c r="C38" i="6"/>
  <c r="D38" i="6"/>
  <c r="E38" i="6"/>
  <c r="F38" i="6"/>
  <c r="G38" i="6"/>
  <c r="H38" i="6"/>
  <c r="I38" i="6"/>
  <c r="J38" i="6"/>
  <c r="K38" i="6"/>
  <c r="L38" i="6"/>
  <c r="M38" i="6"/>
  <c r="B38" i="6"/>
  <c r="C41" i="6"/>
  <c r="D41" i="6"/>
  <c r="E41" i="6"/>
  <c r="F41" i="6"/>
  <c r="G41" i="6"/>
  <c r="H41" i="6"/>
  <c r="I41" i="6"/>
  <c r="J41" i="6"/>
  <c r="K41" i="6"/>
  <c r="L41" i="6"/>
  <c r="M41" i="6"/>
  <c r="B41" i="6"/>
  <c r="M40" i="6"/>
  <c r="C40" i="6"/>
  <c r="D40" i="6"/>
  <c r="E40" i="6"/>
  <c r="F40" i="6"/>
  <c r="G40" i="6"/>
  <c r="H40" i="6"/>
  <c r="I40" i="6"/>
  <c r="J40" i="6"/>
  <c r="K40" i="6"/>
  <c r="L40" i="6"/>
  <c r="B40" i="6"/>
  <c r="C39" i="6"/>
  <c r="D39" i="6"/>
  <c r="E39" i="6"/>
  <c r="F39" i="6"/>
  <c r="G39" i="6"/>
  <c r="H39" i="6"/>
  <c r="I39" i="6"/>
  <c r="J39" i="6"/>
  <c r="K39" i="6"/>
  <c r="L39" i="6"/>
  <c r="M39" i="6"/>
  <c r="B39" i="6"/>
  <c r="C37" i="6"/>
  <c r="D37" i="6"/>
  <c r="E37" i="6"/>
  <c r="F37" i="6"/>
  <c r="G37" i="6"/>
  <c r="H37" i="6"/>
  <c r="I37" i="6"/>
  <c r="J37" i="6"/>
  <c r="K37" i="6"/>
  <c r="L37" i="6"/>
  <c r="M37" i="6"/>
  <c r="B37" i="6"/>
  <c r="C36" i="6"/>
  <c r="D36" i="6"/>
  <c r="E36" i="6"/>
  <c r="F36" i="6"/>
  <c r="G36" i="6"/>
  <c r="H36" i="6"/>
  <c r="I36" i="6"/>
  <c r="J36" i="6"/>
  <c r="K36" i="6"/>
  <c r="L36" i="6"/>
  <c r="M36" i="6"/>
  <c r="B34" i="6"/>
  <c r="B33" i="6"/>
  <c r="C23" i="7"/>
  <c r="D23" i="7"/>
  <c r="E23" i="7"/>
  <c r="F23" i="7"/>
  <c r="G23" i="7"/>
  <c r="H23" i="7"/>
  <c r="I23" i="7"/>
  <c r="J23" i="7"/>
  <c r="K23" i="7"/>
  <c r="L23" i="7"/>
  <c r="M23" i="7"/>
  <c r="B23" i="7"/>
  <c r="M38" i="3"/>
  <c r="C38" i="3"/>
  <c r="D38" i="3"/>
  <c r="E38" i="3"/>
  <c r="F38" i="3"/>
  <c r="G38" i="3"/>
  <c r="H38" i="3"/>
  <c r="I38" i="3"/>
  <c r="J38" i="3"/>
  <c r="K38" i="3"/>
  <c r="L38" i="3"/>
  <c r="B38" i="3"/>
  <c r="C37" i="3"/>
  <c r="D37" i="3"/>
  <c r="E37" i="3"/>
  <c r="F37" i="3"/>
  <c r="G37" i="3"/>
  <c r="H37" i="3"/>
  <c r="I37" i="3"/>
  <c r="J37" i="3"/>
  <c r="K37" i="3"/>
  <c r="L37" i="3"/>
  <c r="M37" i="3"/>
  <c r="B37" i="3"/>
  <c r="C36" i="3"/>
  <c r="D36" i="3"/>
  <c r="E36" i="3"/>
  <c r="F36" i="3"/>
  <c r="G36" i="3"/>
  <c r="H36" i="3"/>
  <c r="I36" i="3"/>
  <c r="J36" i="3"/>
  <c r="K36" i="3"/>
  <c r="L36" i="3"/>
  <c r="M36" i="3"/>
  <c r="B36" i="3"/>
  <c r="M35" i="3"/>
  <c r="C35" i="3"/>
  <c r="D35" i="3"/>
  <c r="E35" i="3"/>
  <c r="F35" i="3"/>
  <c r="G35" i="3"/>
  <c r="H35" i="3"/>
  <c r="I35" i="3"/>
  <c r="J35" i="3"/>
  <c r="K35" i="3"/>
  <c r="L35" i="3"/>
  <c r="B35" i="3"/>
  <c r="C23" i="8"/>
  <c r="D23" i="8"/>
  <c r="E23" i="8"/>
  <c r="F23" i="8"/>
  <c r="G23" i="8"/>
  <c r="H23" i="8"/>
  <c r="I23" i="8"/>
  <c r="J23" i="8"/>
  <c r="K23" i="8"/>
  <c r="L23" i="8"/>
  <c r="M23" i="8"/>
  <c r="C19" i="8"/>
  <c r="D19" i="8"/>
  <c r="E19" i="8"/>
  <c r="F19" i="8"/>
  <c r="G19" i="8"/>
  <c r="H19" i="8"/>
  <c r="I19" i="8"/>
  <c r="J19" i="8"/>
  <c r="K19" i="8"/>
  <c r="L19" i="8"/>
  <c r="M19" i="8"/>
  <c r="C20" i="8"/>
  <c r="D20" i="8"/>
  <c r="E20" i="8"/>
  <c r="F20" i="8"/>
  <c r="G20" i="8"/>
  <c r="H20" i="8"/>
  <c r="I20" i="8"/>
  <c r="J20" i="8"/>
  <c r="K20" i="8"/>
  <c r="L20" i="8"/>
  <c r="M20" i="8"/>
  <c r="C21" i="8"/>
  <c r="D21" i="8"/>
  <c r="E21" i="8"/>
  <c r="F21" i="8"/>
  <c r="G21" i="8"/>
  <c r="H21" i="8"/>
  <c r="I21" i="8"/>
  <c r="J21" i="8"/>
  <c r="K21" i="8"/>
  <c r="L21" i="8"/>
  <c r="M21" i="8"/>
  <c r="C22" i="8"/>
  <c r="D22" i="8"/>
  <c r="E22" i="8"/>
  <c r="F22" i="8"/>
  <c r="G22" i="8"/>
  <c r="H22" i="8"/>
  <c r="I22" i="8"/>
  <c r="J22" i="8"/>
  <c r="K22" i="8"/>
  <c r="L22" i="8"/>
  <c r="M22" i="8"/>
  <c r="B20" i="8"/>
  <c r="B21" i="8"/>
  <c r="B22" i="8"/>
  <c r="B19" i="8"/>
  <c r="B50" i="3" l="1"/>
  <c r="B62" i="3" s="1"/>
  <c r="B76" i="3" s="1"/>
  <c r="C53" i="6"/>
  <c r="D53" i="6"/>
  <c r="E53" i="6"/>
  <c r="F53" i="6"/>
  <c r="G53" i="6"/>
  <c r="H53" i="6"/>
  <c r="I53" i="6"/>
  <c r="J53" i="6"/>
  <c r="K53" i="6"/>
  <c r="L53" i="6"/>
  <c r="M53" i="6"/>
  <c r="B53" i="6"/>
  <c r="C52" i="6"/>
  <c r="D52" i="6"/>
  <c r="E52" i="6"/>
  <c r="F52" i="6"/>
  <c r="G52" i="6"/>
  <c r="H52" i="6"/>
  <c r="I52" i="6"/>
  <c r="J52" i="6"/>
  <c r="K52" i="6"/>
  <c r="L52" i="6"/>
  <c r="M52" i="6"/>
  <c r="B52" i="6"/>
  <c r="C51" i="6"/>
  <c r="D51" i="6"/>
  <c r="E51" i="6"/>
  <c r="F51" i="6"/>
  <c r="G51" i="6"/>
  <c r="H51" i="6"/>
  <c r="I51" i="6"/>
  <c r="J51" i="6"/>
  <c r="K51" i="6"/>
  <c r="L51" i="6"/>
  <c r="M51" i="6"/>
  <c r="B51" i="6"/>
  <c r="C50" i="6"/>
  <c r="D50" i="6"/>
  <c r="E50" i="6"/>
  <c r="F50" i="6"/>
  <c r="G50" i="6"/>
  <c r="H50" i="6"/>
  <c r="I50" i="6"/>
  <c r="J50" i="6"/>
  <c r="K50" i="6"/>
  <c r="L50" i="6"/>
  <c r="M50" i="6"/>
  <c r="B32" i="6"/>
  <c r="B44" i="6" s="1"/>
  <c r="B45" i="6"/>
  <c r="B46" i="6"/>
  <c r="B47" i="6"/>
  <c r="B48" i="6"/>
  <c r="B49" i="6"/>
  <c r="B50" i="6"/>
  <c r="C49" i="6"/>
  <c r="D49" i="6"/>
  <c r="E49" i="6"/>
  <c r="F49" i="6"/>
  <c r="G49" i="6"/>
  <c r="H49" i="6"/>
  <c r="I49" i="6"/>
  <c r="J49" i="6"/>
  <c r="K49" i="6"/>
  <c r="L49" i="6"/>
  <c r="M49" i="6"/>
  <c r="C48" i="6"/>
  <c r="D48" i="6"/>
  <c r="E48" i="6"/>
  <c r="F48" i="6"/>
  <c r="G48" i="6"/>
  <c r="H48" i="6"/>
  <c r="I48" i="6"/>
  <c r="J48" i="6"/>
  <c r="K48" i="6"/>
  <c r="L48" i="6"/>
  <c r="M48" i="6"/>
  <c r="C35" i="6"/>
  <c r="C47" i="6" s="1"/>
  <c r="D35" i="6"/>
  <c r="D47" i="6" s="1"/>
  <c r="E35" i="6"/>
  <c r="E47" i="6" s="1"/>
  <c r="F35" i="6"/>
  <c r="F47" i="6" s="1"/>
  <c r="G35" i="6"/>
  <c r="G47" i="6" s="1"/>
  <c r="H35" i="6"/>
  <c r="H47" i="6" s="1"/>
  <c r="I35" i="6"/>
  <c r="I47" i="6" s="1"/>
  <c r="J35" i="6"/>
  <c r="J47" i="6" s="1"/>
  <c r="K35" i="6"/>
  <c r="K47" i="6" s="1"/>
  <c r="L35" i="6"/>
  <c r="L47" i="6" s="1"/>
  <c r="M35" i="6"/>
  <c r="M47" i="6" s="1"/>
  <c r="C34" i="6"/>
  <c r="C46" i="6" s="1"/>
  <c r="D34" i="6"/>
  <c r="D46" i="6" s="1"/>
  <c r="E34" i="6"/>
  <c r="E46" i="6" s="1"/>
  <c r="F34" i="6"/>
  <c r="F46" i="6" s="1"/>
  <c r="G34" i="6"/>
  <c r="G46" i="6" s="1"/>
  <c r="H34" i="6"/>
  <c r="H46" i="6" s="1"/>
  <c r="I34" i="6"/>
  <c r="I46" i="6" s="1"/>
  <c r="J34" i="6"/>
  <c r="J46" i="6" s="1"/>
  <c r="K34" i="6"/>
  <c r="K46" i="6" s="1"/>
  <c r="L34" i="6"/>
  <c r="L46" i="6" s="1"/>
  <c r="M34" i="6"/>
  <c r="M46" i="6" s="1"/>
  <c r="C33" i="6"/>
  <c r="C45" i="6" s="1"/>
  <c r="D33" i="6"/>
  <c r="D45" i="6" s="1"/>
  <c r="E33" i="6"/>
  <c r="E45" i="6" s="1"/>
  <c r="F33" i="6"/>
  <c r="F45" i="6" s="1"/>
  <c r="G33" i="6"/>
  <c r="G45" i="6" s="1"/>
  <c r="H33" i="6"/>
  <c r="H45" i="6" s="1"/>
  <c r="I33" i="6"/>
  <c r="I45" i="6" s="1"/>
  <c r="J33" i="6"/>
  <c r="J45" i="6" s="1"/>
  <c r="K33" i="6"/>
  <c r="K45" i="6" s="1"/>
  <c r="L33" i="6"/>
  <c r="L45" i="6" s="1"/>
  <c r="M33" i="6"/>
  <c r="M45" i="6" s="1"/>
  <c r="C32" i="6"/>
  <c r="C44" i="6" s="1"/>
  <c r="D32" i="6"/>
  <c r="D44" i="6" s="1"/>
  <c r="E32" i="6"/>
  <c r="E44" i="6" s="1"/>
  <c r="F32" i="6"/>
  <c r="F44" i="6" s="1"/>
  <c r="G32" i="6"/>
  <c r="G44" i="6" s="1"/>
  <c r="H32" i="6"/>
  <c r="H44" i="6" s="1"/>
  <c r="I32" i="6"/>
  <c r="I44" i="6" s="1"/>
  <c r="J32" i="6"/>
  <c r="J44" i="6" s="1"/>
  <c r="K32" i="6"/>
  <c r="K44" i="6" s="1"/>
  <c r="L32" i="6"/>
  <c r="L44" i="6" s="1"/>
  <c r="M32" i="6"/>
  <c r="M44" i="6" s="1"/>
  <c r="C54" i="3"/>
  <c r="C66" i="3" s="1"/>
  <c r="C80" i="3" s="1"/>
  <c r="D54" i="3"/>
  <c r="D66" i="3" s="1"/>
  <c r="D80" i="3" s="1"/>
  <c r="E54" i="3"/>
  <c r="E66" i="3" s="1"/>
  <c r="E80" i="3" s="1"/>
  <c r="F54" i="3"/>
  <c r="F66" i="3" s="1"/>
  <c r="F80" i="3" s="1"/>
  <c r="G54" i="3"/>
  <c r="G66" i="3" s="1"/>
  <c r="G80" i="3" s="1"/>
  <c r="H54" i="3"/>
  <c r="H66" i="3" s="1"/>
  <c r="H80" i="3" s="1"/>
  <c r="I54" i="3"/>
  <c r="I66" i="3" s="1"/>
  <c r="I80" i="3" s="1"/>
  <c r="J54" i="3"/>
  <c r="J66" i="3" s="1"/>
  <c r="J80" i="3" s="1"/>
  <c r="K54" i="3"/>
  <c r="K66" i="3" s="1"/>
  <c r="K80" i="3" s="1"/>
  <c r="L54" i="3"/>
  <c r="L66" i="3" s="1"/>
  <c r="L80" i="3" s="1"/>
  <c r="M54" i="3"/>
  <c r="M66" i="3" s="1"/>
  <c r="M80" i="3" s="1"/>
  <c r="B54" i="3"/>
  <c r="B66" i="3" s="1"/>
  <c r="B80" i="3" s="1"/>
  <c r="C53" i="3"/>
  <c r="C65" i="3" s="1"/>
  <c r="C79" i="3" s="1"/>
  <c r="D53" i="3"/>
  <c r="D65" i="3" s="1"/>
  <c r="D79" i="3" s="1"/>
  <c r="E53" i="3"/>
  <c r="E65" i="3" s="1"/>
  <c r="E79" i="3" s="1"/>
  <c r="F53" i="3"/>
  <c r="F65" i="3" s="1"/>
  <c r="F79" i="3" s="1"/>
  <c r="G53" i="3"/>
  <c r="G65" i="3" s="1"/>
  <c r="G79" i="3" s="1"/>
  <c r="H53" i="3"/>
  <c r="H65" i="3" s="1"/>
  <c r="H79" i="3" s="1"/>
  <c r="I53" i="3"/>
  <c r="I65" i="3" s="1"/>
  <c r="I79" i="3" s="1"/>
  <c r="J53" i="3"/>
  <c r="J65" i="3" s="1"/>
  <c r="J79" i="3" s="1"/>
  <c r="K53" i="3"/>
  <c r="K65" i="3" s="1"/>
  <c r="K79" i="3" s="1"/>
  <c r="L53" i="3"/>
  <c r="L65" i="3" s="1"/>
  <c r="L79" i="3" s="1"/>
  <c r="M53" i="3"/>
  <c r="M65" i="3" s="1"/>
  <c r="M79" i="3" s="1"/>
  <c r="B53" i="3"/>
  <c r="B65" i="3" s="1"/>
  <c r="B79" i="3" s="1"/>
  <c r="C52" i="3"/>
  <c r="C64" i="3" s="1"/>
  <c r="C78" i="3" s="1"/>
  <c r="D52" i="3"/>
  <c r="D64" i="3" s="1"/>
  <c r="D78" i="3" s="1"/>
  <c r="E52" i="3"/>
  <c r="E64" i="3" s="1"/>
  <c r="E78" i="3" s="1"/>
  <c r="F52" i="3"/>
  <c r="F64" i="3" s="1"/>
  <c r="F78" i="3" s="1"/>
  <c r="G52" i="3"/>
  <c r="G64" i="3" s="1"/>
  <c r="G78" i="3" s="1"/>
  <c r="H52" i="3"/>
  <c r="H64" i="3" s="1"/>
  <c r="H78" i="3" s="1"/>
  <c r="I52" i="3"/>
  <c r="I64" i="3" s="1"/>
  <c r="I78" i="3" s="1"/>
  <c r="J52" i="3"/>
  <c r="J64" i="3" s="1"/>
  <c r="J78" i="3" s="1"/>
  <c r="K52" i="3"/>
  <c r="K64" i="3" s="1"/>
  <c r="K78" i="3" s="1"/>
  <c r="L52" i="3"/>
  <c r="L64" i="3" s="1"/>
  <c r="L78" i="3" s="1"/>
  <c r="M52" i="3"/>
  <c r="M64" i="3" s="1"/>
  <c r="M78" i="3" s="1"/>
  <c r="B52" i="3"/>
  <c r="B64" i="3" s="1"/>
  <c r="B78" i="3" s="1"/>
  <c r="C51" i="3"/>
  <c r="C63" i="3" s="1"/>
  <c r="C77" i="3" s="1"/>
  <c r="D51" i="3"/>
  <c r="D63" i="3" s="1"/>
  <c r="D77" i="3" s="1"/>
  <c r="E51" i="3"/>
  <c r="E63" i="3" s="1"/>
  <c r="E77" i="3" s="1"/>
  <c r="F51" i="3"/>
  <c r="F63" i="3" s="1"/>
  <c r="F77" i="3" s="1"/>
  <c r="G51" i="3"/>
  <c r="G63" i="3" s="1"/>
  <c r="G77" i="3" s="1"/>
  <c r="H51" i="3"/>
  <c r="H63" i="3" s="1"/>
  <c r="H77" i="3" s="1"/>
  <c r="I51" i="3"/>
  <c r="I63" i="3" s="1"/>
  <c r="I77" i="3" s="1"/>
  <c r="J51" i="3"/>
  <c r="J63" i="3" s="1"/>
  <c r="J77" i="3" s="1"/>
  <c r="K51" i="3"/>
  <c r="K63" i="3" s="1"/>
  <c r="K77" i="3" s="1"/>
  <c r="L51" i="3"/>
  <c r="L63" i="3" s="1"/>
  <c r="L77" i="3" s="1"/>
  <c r="M51" i="3"/>
  <c r="M63" i="3" s="1"/>
  <c r="M77" i="3" s="1"/>
  <c r="B51" i="3"/>
  <c r="B63" i="3" s="1"/>
  <c r="B77" i="3" s="1"/>
  <c r="C48" i="3"/>
  <c r="C60" i="3" s="1"/>
  <c r="C74" i="3" s="1"/>
  <c r="D48" i="3"/>
  <c r="D60" i="3" s="1"/>
  <c r="D74" i="3" s="1"/>
  <c r="E48" i="3"/>
  <c r="E60" i="3" s="1"/>
  <c r="E74" i="3" s="1"/>
  <c r="F48" i="3"/>
  <c r="F60" i="3" s="1"/>
  <c r="F74" i="3" s="1"/>
  <c r="G48" i="3"/>
  <c r="G60" i="3" s="1"/>
  <c r="G74" i="3" s="1"/>
  <c r="H48" i="3"/>
  <c r="H60" i="3" s="1"/>
  <c r="H74" i="3" s="1"/>
  <c r="I48" i="3"/>
  <c r="I60" i="3" s="1"/>
  <c r="I74" i="3" s="1"/>
  <c r="J48" i="3"/>
  <c r="J60" i="3" s="1"/>
  <c r="J74" i="3" s="1"/>
  <c r="K48" i="3"/>
  <c r="K60" i="3" s="1"/>
  <c r="K74" i="3" s="1"/>
  <c r="L48" i="3"/>
  <c r="L60" i="3" s="1"/>
  <c r="L74" i="3" s="1"/>
  <c r="M48" i="3"/>
  <c r="M60" i="3" s="1"/>
  <c r="M74" i="3" s="1"/>
  <c r="B48" i="3"/>
  <c r="B60" i="3" s="1"/>
  <c r="B74" i="3" s="1"/>
  <c r="C47" i="3"/>
  <c r="C59" i="3" s="1"/>
  <c r="C73" i="3" s="1"/>
  <c r="D47" i="3"/>
  <c r="D59" i="3" s="1"/>
  <c r="D73" i="3" s="1"/>
  <c r="E47" i="3"/>
  <c r="E59" i="3" s="1"/>
  <c r="E73" i="3" s="1"/>
  <c r="F47" i="3"/>
  <c r="F59" i="3" s="1"/>
  <c r="F73" i="3" s="1"/>
  <c r="G47" i="3"/>
  <c r="G59" i="3" s="1"/>
  <c r="G73" i="3" s="1"/>
  <c r="H47" i="3"/>
  <c r="H59" i="3" s="1"/>
  <c r="H73" i="3" s="1"/>
  <c r="I47" i="3"/>
  <c r="I59" i="3" s="1"/>
  <c r="I73" i="3" s="1"/>
  <c r="J47" i="3"/>
  <c r="J59" i="3" s="1"/>
  <c r="J73" i="3" s="1"/>
  <c r="K47" i="3"/>
  <c r="K59" i="3" s="1"/>
  <c r="K73" i="3" s="1"/>
  <c r="L47" i="3"/>
  <c r="L59" i="3" s="1"/>
  <c r="L73" i="3" s="1"/>
  <c r="M47" i="3"/>
  <c r="M59" i="3" s="1"/>
  <c r="M73" i="3" s="1"/>
  <c r="B47" i="3"/>
  <c r="B59" i="3" s="1"/>
  <c r="B73" i="3" s="1"/>
  <c r="C34" i="3"/>
  <c r="C46" i="3" s="1"/>
  <c r="C58" i="3" s="1"/>
  <c r="C72" i="3" s="1"/>
  <c r="D34" i="3"/>
  <c r="D46" i="3" s="1"/>
  <c r="D58" i="3" s="1"/>
  <c r="D72" i="3" s="1"/>
  <c r="E34" i="3"/>
  <c r="E46" i="3" s="1"/>
  <c r="E58" i="3" s="1"/>
  <c r="E72" i="3" s="1"/>
  <c r="F34" i="3"/>
  <c r="F46" i="3" s="1"/>
  <c r="F58" i="3" s="1"/>
  <c r="F72" i="3" s="1"/>
  <c r="G34" i="3"/>
  <c r="G46" i="3" s="1"/>
  <c r="G58" i="3" s="1"/>
  <c r="G72" i="3" s="1"/>
  <c r="H34" i="3"/>
  <c r="H46" i="3" s="1"/>
  <c r="H58" i="3" s="1"/>
  <c r="H72" i="3" s="1"/>
  <c r="I34" i="3"/>
  <c r="I46" i="3" s="1"/>
  <c r="I58" i="3" s="1"/>
  <c r="I72" i="3" s="1"/>
  <c r="J34" i="3"/>
  <c r="J46" i="3" s="1"/>
  <c r="J58" i="3" s="1"/>
  <c r="J72" i="3" s="1"/>
  <c r="K34" i="3"/>
  <c r="K46" i="3" s="1"/>
  <c r="K58" i="3" s="1"/>
  <c r="K72" i="3" s="1"/>
  <c r="L34" i="3"/>
  <c r="L46" i="3" s="1"/>
  <c r="L58" i="3" s="1"/>
  <c r="L72" i="3" s="1"/>
  <c r="M34" i="3"/>
  <c r="M46" i="3" s="1"/>
  <c r="M58" i="3" s="1"/>
  <c r="M72" i="3" s="1"/>
  <c r="B34" i="3"/>
  <c r="B46" i="3" s="1"/>
  <c r="B58" i="3" s="1"/>
  <c r="B72" i="3" s="1"/>
  <c r="C33" i="3"/>
  <c r="C45" i="3" s="1"/>
  <c r="C57" i="3" s="1"/>
  <c r="C71" i="3" s="1"/>
  <c r="D33" i="3"/>
  <c r="D45" i="3" s="1"/>
  <c r="D57" i="3" s="1"/>
  <c r="D71" i="3" s="1"/>
  <c r="E33" i="3"/>
  <c r="E45" i="3" s="1"/>
  <c r="E57" i="3" s="1"/>
  <c r="E71" i="3" s="1"/>
  <c r="F33" i="3"/>
  <c r="F45" i="3" s="1"/>
  <c r="F57" i="3" s="1"/>
  <c r="F71" i="3" s="1"/>
  <c r="G33" i="3"/>
  <c r="G45" i="3" s="1"/>
  <c r="G57" i="3" s="1"/>
  <c r="G71" i="3" s="1"/>
  <c r="H33" i="3"/>
  <c r="H45" i="3" s="1"/>
  <c r="H57" i="3" s="1"/>
  <c r="H71" i="3" s="1"/>
  <c r="I33" i="3"/>
  <c r="I45" i="3" s="1"/>
  <c r="I57" i="3" s="1"/>
  <c r="I71" i="3" s="1"/>
  <c r="J33" i="3"/>
  <c r="J45" i="3" s="1"/>
  <c r="J57" i="3" s="1"/>
  <c r="J71" i="3" s="1"/>
  <c r="K33" i="3"/>
  <c r="K45" i="3" s="1"/>
  <c r="K57" i="3" s="1"/>
  <c r="K71" i="3" s="1"/>
  <c r="L33" i="3"/>
  <c r="L45" i="3" s="1"/>
  <c r="L57" i="3" s="1"/>
  <c r="L71" i="3" s="1"/>
  <c r="M33" i="3"/>
  <c r="M45" i="3" s="1"/>
  <c r="M57" i="3" s="1"/>
  <c r="M71" i="3" s="1"/>
  <c r="B33" i="3"/>
  <c r="B45" i="3" s="1"/>
  <c r="B57" i="3" s="1"/>
  <c r="B71" i="3" s="1"/>
  <c r="C49" i="3"/>
  <c r="C61" i="3" s="1"/>
  <c r="C75" i="3" s="1"/>
  <c r="D49" i="3"/>
  <c r="D61" i="3" s="1"/>
  <c r="D75" i="3" s="1"/>
  <c r="E49" i="3"/>
  <c r="E61" i="3" s="1"/>
  <c r="E75" i="3" s="1"/>
  <c r="F49" i="3"/>
  <c r="F61" i="3" s="1"/>
  <c r="F75" i="3" s="1"/>
  <c r="G49" i="3"/>
  <c r="G61" i="3" s="1"/>
  <c r="G75" i="3" s="1"/>
  <c r="H49" i="3"/>
  <c r="H61" i="3" s="1"/>
  <c r="H75" i="3" s="1"/>
  <c r="I49" i="3"/>
  <c r="I61" i="3" s="1"/>
  <c r="I75" i="3" s="1"/>
  <c r="J49" i="3"/>
  <c r="J61" i="3" s="1"/>
  <c r="J75" i="3" s="1"/>
  <c r="K49" i="3"/>
  <c r="K61" i="3" s="1"/>
  <c r="K75" i="3" s="1"/>
  <c r="L49" i="3"/>
  <c r="L61" i="3" s="1"/>
  <c r="L75" i="3" s="1"/>
  <c r="M49" i="3"/>
  <c r="M61" i="3" s="1"/>
  <c r="M75" i="3" s="1"/>
  <c r="C50" i="3"/>
  <c r="C62" i="3" s="1"/>
  <c r="C76" i="3" s="1"/>
  <c r="D50" i="3"/>
  <c r="D62" i="3" s="1"/>
  <c r="D76" i="3" s="1"/>
  <c r="E50" i="3"/>
  <c r="E62" i="3" s="1"/>
  <c r="E76" i="3" s="1"/>
  <c r="F50" i="3"/>
  <c r="F62" i="3" s="1"/>
  <c r="F76" i="3" s="1"/>
  <c r="G50" i="3"/>
  <c r="G62" i="3" s="1"/>
  <c r="G76" i="3" s="1"/>
  <c r="H50" i="3"/>
  <c r="H62" i="3" s="1"/>
  <c r="H76" i="3" s="1"/>
  <c r="I50" i="3"/>
  <c r="I62" i="3" s="1"/>
  <c r="I76" i="3" s="1"/>
  <c r="J50" i="3"/>
  <c r="J62" i="3" s="1"/>
  <c r="J76" i="3" s="1"/>
  <c r="K50" i="3"/>
  <c r="K62" i="3" s="1"/>
  <c r="K76" i="3" s="1"/>
  <c r="L50" i="3"/>
  <c r="L62" i="3" s="1"/>
  <c r="L76" i="3" s="1"/>
  <c r="M50" i="3"/>
  <c r="M62" i="3" s="1"/>
  <c r="M76" i="3" s="1"/>
  <c r="B49" i="3"/>
  <c r="B61" i="3" s="1"/>
  <c r="B75" i="3" s="1"/>
  <c r="H56" i="6" l="1"/>
  <c r="H70" i="6" s="1"/>
  <c r="G57" i="6"/>
  <c r="G71" i="6" s="1"/>
  <c r="I58" i="6"/>
  <c r="I72" i="6" s="1"/>
  <c r="E58" i="6"/>
  <c r="E72" i="6" s="1"/>
  <c r="H59" i="6"/>
  <c r="H73" i="6" s="1"/>
  <c r="D59" i="6"/>
  <c r="D73" i="6" s="1"/>
  <c r="K60" i="6"/>
  <c r="K74" i="6" s="1"/>
  <c r="G60" i="6"/>
  <c r="G74" i="6" s="1"/>
  <c r="C60" i="6"/>
  <c r="C74" i="6" s="1"/>
  <c r="J61" i="6"/>
  <c r="J75" i="6" s="1"/>
  <c r="F61" i="6"/>
  <c r="F75" i="6" s="1"/>
  <c r="B58" i="6"/>
  <c r="B72" i="6" s="1"/>
  <c r="M62" i="6"/>
  <c r="M76" i="6" s="1"/>
  <c r="I62" i="6"/>
  <c r="I76" i="6" s="1"/>
  <c r="E62" i="6"/>
  <c r="E76" i="6" s="1"/>
  <c r="M63" i="6"/>
  <c r="M77" i="6" s="1"/>
  <c r="I63" i="6"/>
  <c r="I77" i="6" s="1"/>
  <c r="E63" i="6"/>
  <c r="E77" i="6" s="1"/>
  <c r="M64" i="6"/>
  <c r="M78" i="6" s="1"/>
  <c r="I64" i="6"/>
  <c r="I78" i="6" s="1"/>
  <c r="E64" i="6"/>
  <c r="E78" i="6" s="1"/>
  <c r="M65" i="6"/>
  <c r="M79" i="6" s="1"/>
  <c r="I65" i="6"/>
  <c r="I79" i="6" s="1"/>
  <c r="E65" i="6"/>
  <c r="E79" i="6" s="1"/>
  <c r="B62" i="6"/>
  <c r="B76" i="6" s="1"/>
  <c r="K56" i="6"/>
  <c r="K70" i="6" s="1"/>
  <c r="G56" i="6"/>
  <c r="G70" i="6" s="1"/>
  <c r="C56" i="6"/>
  <c r="C70" i="6" s="1"/>
  <c r="J57" i="6"/>
  <c r="J71" i="6" s="1"/>
  <c r="F57" i="6"/>
  <c r="F71" i="6" s="1"/>
  <c r="L58" i="6"/>
  <c r="L72" i="6" s="1"/>
  <c r="H58" i="6"/>
  <c r="H72" i="6" s="1"/>
  <c r="D58" i="6"/>
  <c r="D72" i="6" s="1"/>
  <c r="K59" i="6"/>
  <c r="K73" i="6" s="1"/>
  <c r="G59" i="6"/>
  <c r="G73" i="6" s="1"/>
  <c r="C59" i="6"/>
  <c r="C73" i="6" s="1"/>
  <c r="J60" i="6"/>
  <c r="J74" i="6" s="1"/>
  <c r="F60" i="6"/>
  <c r="F74" i="6" s="1"/>
  <c r="M61" i="6"/>
  <c r="M75" i="6" s="1"/>
  <c r="I61" i="6"/>
  <c r="I75" i="6" s="1"/>
  <c r="E61" i="6"/>
  <c r="E75" i="6" s="1"/>
  <c r="B61" i="6"/>
  <c r="B75" i="6" s="1"/>
  <c r="L62" i="6"/>
  <c r="L76" i="6" s="1"/>
  <c r="H62" i="6"/>
  <c r="H76" i="6" s="1"/>
  <c r="D62" i="6"/>
  <c r="D76" i="6" s="1"/>
  <c r="L63" i="6"/>
  <c r="L77" i="6" s="1"/>
  <c r="H63" i="6"/>
  <c r="H77" i="6" s="1"/>
  <c r="D63" i="6"/>
  <c r="D77" i="6" s="1"/>
  <c r="L64" i="6"/>
  <c r="L78" i="6" s="1"/>
  <c r="H64" i="6"/>
  <c r="H78" i="6" s="1"/>
  <c r="D64" i="6"/>
  <c r="D78" i="6" s="1"/>
  <c r="L65" i="6"/>
  <c r="L79" i="6" s="1"/>
  <c r="H65" i="6"/>
  <c r="H79" i="6" s="1"/>
  <c r="D65" i="6"/>
  <c r="D79" i="6" s="1"/>
  <c r="L56" i="6"/>
  <c r="L70" i="6" s="1"/>
  <c r="D56" i="6"/>
  <c r="D70" i="6" s="1"/>
  <c r="K57" i="6"/>
  <c r="K71" i="6" s="1"/>
  <c r="C57" i="6"/>
  <c r="C71" i="6" s="1"/>
  <c r="M58" i="6"/>
  <c r="M72" i="6" s="1"/>
  <c r="L59" i="6"/>
  <c r="L73" i="6" s="1"/>
  <c r="J56" i="6"/>
  <c r="J70" i="6" s="1"/>
  <c r="F56" i="6"/>
  <c r="F70" i="6" s="1"/>
  <c r="M57" i="6"/>
  <c r="M71" i="6" s="1"/>
  <c r="I57" i="6"/>
  <c r="I71" i="6" s="1"/>
  <c r="E57" i="6"/>
  <c r="E71" i="6" s="1"/>
  <c r="K58" i="6"/>
  <c r="K72" i="6" s="1"/>
  <c r="G58" i="6"/>
  <c r="G72" i="6" s="1"/>
  <c r="C58" i="6"/>
  <c r="C72" i="6" s="1"/>
  <c r="J59" i="6"/>
  <c r="J73" i="6" s="1"/>
  <c r="F59" i="6"/>
  <c r="F73" i="6" s="1"/>
  <c r="M60" i="6"/>
  <c r="M74" i="6" s="1"/>
  <c r="I60" i="6"/>
  <c r="I74" i="6" s="1"/>
  <c r="E60" i="6"/>
  <c r="E74" i="6" s="1"/>
  <c r="L61" i="6"/>
  <c r="L75" i="6" s="1"/>
  <c r="H61" i="6"/>
  <c r="H75" i="6" s="1"/>
  <c r="D61" i="6"/>
  <c r="D75" i="6" s="1"/>
  <c r="B60" i="6"/>
  <c r="B74" i="6" s="1"/>
  <c r="B57" i="6"/>
  <c r="B71" i="6" s="1"/>
  <c r="K62" i="6"/>
  <c r="K76" i="6" s="1"/>
  <c r="G62" i="6"/>
  <c r="G76" i="6" s="1"/>
  <c r="C62" i="6"/>
  <c r="C76" i="6" s="1"/>
  <c r="K63" i="6"/>
  <c r="K77" i="6" s="1"/>
  <c r="G63" i="6"/>
  <c r="G77" i="6" s="1"/>
  <c r="C63" i="6"/>
  <c r="C77" i="6" s="1"/>
  <c r="K64" i="6"/>
  <c r="K78" i="6" s="1"/>
  <c r="G64" i="6"/>
  <c r="G78" i="6" s="1"/>
  <c r="C64" i="6"/>
  <c r="C78" i="6" s="1"/>
  <c r="K65" i="6"/>
  <c r="K79" i="6" s="1"/>
  <c r="G65" i="6"/>
  <c r="G79" i="6" s="1"/>
  <c r="C65" i="6"/>
  <c r="C79" i="6" s="1"/>
  <c r="M56" i="6"/>
  <c r="M70" i="6" s="1"/>
  <c r="I56" i="6"/>
  <c r="I70" i="6" s="1"/>
  <c r="E56" i="6"/>
  <c r="E70" i="6" s="1"/>
  <c r="L57" i="6"/>
  <c r="L71" i="6" s="1"/>
  <c r="H57" i="6"/>
  <c r="H71" i="6" s="1"/>
  <c r="D57" i="6"/>
  <c r="D71" i="6" s="1"/>
  <c r="J58" i="6"/>
  <c r="J72" i="6" s="1"/>
  <c r="F58" i="6"/>
  <c r="F72" i="6" s="1"/>
  <c r="M59" i="6"/>
  <c r="M73" i="6" s="1"/>
  <c r="I59" i="6"/>
  <c r="I73" i="6" s="1"/>
  <c r="E59" i="6"/>
  <c r="E73" i="6" s="1"/>
  <c r="L60" i="6"/>
  <c r="L74" i="6" s="1"/>
  <c r="H60" i="6"/>
  <c r="H74" i="6" s="1"/>
  <c r="D60" i="6"/>
  <c r="D74" i="6" s="1"/>
  <c r="K61" i="6"/>
  <c r="K75" i="6" s="1"/>
  <c r="G61" i="6"/>
  <c r="G75" i="6" s="1"/>
  <c r="C61" i="6"/>
  <c r="C75" i="6" s="1"/>
  <c r="B59" i="6"/>
  <c r="B73" i="6" s="1"/>
  <c r="B56" i="6"/>
  <c r="B70" i="6" s="1"/>
  <c r="J62" i="6"/>
  <c r="J76" i="6" s="1"/>
  <c r="F62" i="6"/>
  <c r="F76" i="6" s="1"/>
  <c r="B63" i="6"/>
  <c r="B77" i="6" s="1"/>
  <c r="J63" i="6"/>
  <c r="J77" i="6" s="1"/>
  <c r="F63" i="6"/>
  <c r="F77" i="6" s="1"/>
  <c r="B64" i="6"/>
  <c r="B78" i="6" s="1"/>
  <c r="J64" i="6"/>
  <c r="J78" i="6" s="1"/>
  <c r="F64" i="6"/>
  <c r="F78" i="6" s="1"/>
  <c r="B65" i="6"/>
  <c r="B79" i="6" s="1"/>
  <c r="J65" i="6"/>
  <c r="J79" i="6" s="1"/>
  <c r="F65" i="6"/>
  <c r="F79" i="6" s="1"/>
  <c r="N31" i="5"/>
  <c r="M31" i="5"/>
  <c r="L31" i="5"/>
  <c r="K31" i="5"/>
  <c r="J31" i="5"/>
  <c r="I31" i="5"/>
  <c r="H31" i="5"/>
  <c r="G31" i="5"/>
  <c r="F31" i="5"/>
  <c r="E31" i="5"/>
  <c r="D31" i="5"/>
  <c r="C31" i="5"/>
  <c r="N30" i="5"/>
  <c r="M30" i="5"/>
  <c r="L30" i="5"/>
  <c r="K30" i="5"/>
  <c r="J30" i="5"/>
  <c r="I30" i="5"/>
  <c r="H30" i="5"/>
  <c r="G30" i="5"/>
  <c r="F30" i="5"/>
  <c r="E30" i="5"/>
  <c r="D30" i="5"/>
  <c r="C30" i="5"/>
  <c r="N29" i="5"/>
  <c r="M29" i="5"/>
  <c r="L29" i="5"/>
  <c r="K29" i="5"/>
  <c r="J29" i="5"/>
  <c r="I29" i="5"/>
  <c r="H29" i="5"/>
  <c r="G29" i="5"/>
  <c r="F29" i="5"/>
  <c r="E29" i="5"/>
  <c r="D29" i="5"/>
  <c r="C29" i="5"/>
  <c r="N28" i="5"/>
  <c r="M28" i="5"/>
  <c r="L28" i="5"/>
  <c r="K28" i="5"/>
  <c r="J28" i="5"/>
  <c r="I28" i="5"/>
  <c r="H28" i="5"/>
  <c r="G28" i="5"/>
  <c r="F28" i="5"/>
  <c r="E28" i="5"/>
  <c r="D28" i="5"/>
  <c r="C28" i="5"/>
  <c r="N27" i="5"/>
  <c r="M27" i="5"/>
  <c r="L27" i="5"/>
  <c r="K27" i="5"/>
  <c r="J27" i="5"/>
  <c r="I27" i="5"/>
  <c r="H27" i="5"/>
  <c r="G27" i="5"/>
  <c r="F27" i="5"/>
  <c r="E27" i="5"/>
  <c r="D27" i="5"/>
  <c r="C27" i="5"/>
  <c r="N26" i="5"/>
  <c r="M26" i="5"/>
  <c r="L26" i="5"/>
  <c r="K26" i="5"/>
  <c r="J26" i="5"/>
  <c r="I26" i="5"/>
  <c r="H26" i="5"/>
  <c r="G26" i="5"/>
  <c r="F26" i="5"/>
  <c r="E26" i="5"/>
  <c r="D26" i="5"/>
  <c r="C26" i="5"/>
  <c r="N31" i="4"/>
  <c r="M31" i="4"/>
  <c r="L31" i="4"/>
  <c r="K31" i="4"/>
  <c r="J31" i="4"/>
  <c r="I31" i="4"/>
  <c r="H31" i="4"/>
  <c r="G31" i="4"/>
  <c r="F31" i="4"/>
  <c r="E31" i="4"/>
  <c r="D31" i="4"/>
  <c r="C31" i="4"/>
  <c r="N30" i="4"/>
  <c r="M30" i="4"/>
  <c r="L30" i="4"/>
  <c r="K30" i="4"/>
  <c r="J30" i="4"/>
  <c r="I30" i="4"/>
  <c r="H30" i="4"/>
  <c r="G30" i="4"/>
  <c r="F30" i="4"/>
  <c r="E30" i="4"/>
  <c r="D30" i="4"/>
  <c r="C30" i="4"/>
  <c r="N29" i="4"/>
  <c r="M29" i="4"/>
  <c r="L29" i="4"/>
  <c r="K29" i="4"/>
  <c r="J29" i="4"/>
  <c r="I29" i="4"/>
  <c r="H29" i="4"/>
  <c r="G29" i="4"/>
  <c r="F29" i="4"/>
  <c r="E29" i="4"/>
  <c r="D29" i="4"/>
  <c r="C29" i="4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N26" i="4"/>
  <c r="M26" i="4"/>
  <c r="L26" i="4"/>
  <c r="K26" i="4"/>
  <c r="J26" i="4"/>
  <c r="I26" i="4"/>
  <c r="H26" i="4"/>
  <c r="G26" i="4"/>
  <c r="F26" i="4"/>
  <c r="E26" i="4"/>
  <c r="D26" i="4"/>
  <c r="C26" i="4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30" i="2"/>
  <c r="L30" i="2"/>
  <c r="K30" i="2"/>
  <c r="J30" i="2"/>
  <c r="I30" i="2"/>
  <c r="H30" i="2"/>
  <c r="G30" i="2"/>
  <c r="F30" i="2"/>
  <c r="E30" i="2"/>
  <c r="D30" i="2"/>
  <c r="C30" i="2"/>
  <c r="N29" i="2"/>
  <c r="M29" i="2"/>
  <c r="L29" i="2"/>
  <c r="K29" i="2"/>
  <c r="J29" i="2"/>
  <c r="I29" i="2"/>
  <c r="H29" i="2"/>
  <c r="G29" i="2"/>
  <c r="F29" i="2"/>
  <c r="E29" i="2"/>
  <c r="D29" i="2"/>
  <c r="C29" i="2"/>
  <c r="N28" i="2"/>
  <c r="M28" i="2"/>
  <c r="L28" i="2"/>
  <c r="K28" i="2"/>
  <c r="J28" i="2"/>
  <c r="I28" i="2"/>
  <c r="H28" i="2"/>
  <c r="G28" i="2"/>
  <c r="F28" i="2"/>
  <c r="E28" i="2"/>
  <c r="D28" i="2"/>
  <c r="C28" i="2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  <c r="N31" i="1"/>
  <c r="M31" i="1"/>
  <c r="L31" i="1"/>
  <c r="K31" i="1"/>
  <c r="J31" i="1"/>
  <c r="I31" i="1"/>
  <c r="H31" i="1"/>
  <c r="G31" i="1"/>
  <c r="F31" i="1"/>
  <c r="E31" i="1"/>
  <c r="D31" i="1"/>
  <c r="C31" i="1"/>
  <c r="N30" i="1"/>
  <c r="M30" i="1"/>
  <c r="L30" i="1"/>
  <c r="K30" i="1"/>
  <c r="J30" i="1"/>
  <c r="I30" i="1"/>
  <c r="H30" i="1"/>
  <c r="G30" i="1"/>
  <c r="F30" i="1"/>
  <c r="E30" i="1"/>
  <c r="D30" i="1"/>
  <c r="C30" i="1"/>
  <c r="N29" i="1"/>
  <c r="M29" i="1"/>
  <c r="L29" i="1"/>
  <c r="K29" i="1"/>
  <c r="J29" i="1"/>
  <c r="I29" i="1"/>
  <c r="H29" i="1"/>
  <c r="G29" i="1"/>
  <c r="F29" i="1"/>
  <c r="E29" i="1"/>
  <c r="D29" i="1"/>
  <c r="C29" i="1"/>
  <c r="N28" i="1"/>
  <c r="M28" i="1"/>
  <c r="L28" i="1"/>
  <c r="K28" i="1"/>
  <c r="J28" i="1"/>
  <c r="I28" i="1"/>
  <c r="H28" i="1"/>
  <c r="G28" i="1"/>
  <c r="F28" i="1"/>
  <c r="E28" i="1"/>
  <c r="D28" i="1"/>
  <c r="C28" i="1"/>
  <c r="N27" i="1"/>
  <c r="M27" i="1"/>
  <c r="L27" i="1"/>
  <c r="K27" i="1"/>
  <c r="J27" i="1"/>
  <c r="I27" i="1"/>
  <c r="H27" i="1"/>
  <c r="G27" i="1"/>
  <c r="F27" i="1"/>
  <c r="E27" i="1"/>
  <c r="D27" i="1"/>
  <c r="C27" i="1"/>
  <c r="N26" i="1"/>
  <c r="M26" i="1"/>
  <c r="L26" i="1"/>
  <c r="K26" i="1"/>
  <c r="J26" i="1"/>
  <c r="I2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<sst xmlns="http://schemas.openxmlformats.org/spreadsheetml/2006/main" count="473" uniqueCount="69">
  <si>
    <t>A</t>
  </si>
  <si>
    <t>mub1</t>
  </si>
  <si>
    <t>B</t>
  </si>
  <si>
    <t>C</t>
  </si>
  <si>
    <t>D</t>
  </si>
  <si>
    <t>E</t>
  </si>
  <si>
    <t>F</t>
  </si>
  <si>
    <t>G</t>
  </si>
  <si>
    <t>H</t>
  </si>
  <si>
    <t>MUC1</t>
  </si>
  <si>
    <t>SUB1</t>
  </si>
  <si>
    <t>MUB2</t>
  </si>
  <si>
    <t>MUC2</t>
  </si>
  <si>
    <t>SUB2</t>
  </si>
  <si>
    <t>Um</t>
  </si>
  <si>
    <t>umol</t>
  </si>
  <si>
    <t>soil slurry blank</t>
  </si>
  <si>
    <t>urea 250-1</t>
  </si>
  <si>
    <t>urea 250-2</t>
  </si>
  <si>
    <t>urea 250-3</t>
  </si>
  <si>
    <t>urea 0-1</t>
  </si>
  <si>
    <t>urea 0-2</t>
  </si>
  <si>
    <t>urea 0-3</t>
  </si>
  <si>
    <t>AA 250-1</t>
  </si>
  <si>
    <t>AA 250-2</t>
  </si>
  <si>
    <t>AA 250-3</t>
  </si>
  <si>
    <t>AA 0-1</t>
  </si>
  <si>
    <t>AA 0-2</t>
  </si>
  <si>
    <t>AA 0-3</t>
  </si>
  <si>
    <t>TN</t>
  </si>
  <si>
    <t>low slope</t>
  </si>
  <si>
    <t>low int</t>
  </si>
  <si>
    <t>low r2</t>
  </si>
  <si>
    <t>high slope</t>
  </si>
  <si>
    <t>high int</t>
  </si>
  <si>
    <t>high r2</t>
  </si>
  <si>
    <t>AN 250-1</t>
  </si>
  <si>
    <t>AN 250-2</t>
  </si>
  <si>
    <t>AN 250-3</t>
  </si>
  <si>
    <t>AN 0-1</t>
  </si>
  <si>
    <t>AN 0-2</t>
  </si>
  <si>
    <t>AN 0-3</t>
  </si>
  <si>
    <t>No N 250-1</t>
  </si>
  <si>
    <t>No N 250-2</t>
  </si>
  <si>
    <t>No N 250-3</t>
  </si>
  <si>
    <t>No N 0-1</t>
  </si>
  <si>
    <t>No N 0-2</t>
  </si>
  <si>
    <t>No N 0-3</t>
  </si>
  <si>
    <t>02.26.19</t>
  </si>
  <si>
    <t>XYL</t>
  </si>
  <si>
    <t>BG</t>
  </si>
  <si>
    <t>NAG</t>
  </si>
  <si>
    <t>CB</t>
  </si>
  <si>
    <t>PHOS</t>
  </si>
  <si>
    <t>LAP</t>
  </si>
  <si>
    <t>CONTROL (MUB, low)</t>
  </si>
  <si>
    <t>CONTROL (MUB, high)</t>
  </si>
  <si>
    <t>CONTROL (MUC, low)</t>
  </si>
  <si>
    <t>CONTROL (MUC, high)</t>
  </si>
  <si>
    <t>MUB1</t>
  </si>
  <si>
    <t>Sample * buffer</t>
  </si>
  <si>
    <t>Sample umol</t>
  </si>
  <si>
    <t>divide by time and dry soil</t>
  </si>
  <si>
    <t>Gravimetric moisture</t>
  </si>
  <si>
    <t>multiply by 1000</t>
  </si>
  <si>
    <t>nmol activity/g dry soil/hr</t>
  </si>
  <si>
    <t>Gravimetric Moisture</t>
  </si>
  <si>
    <t>Subtract Control</t>
  </si>
  <si>
    <t>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</si>
</sst>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14" borderId="1" xfId="0" applyFont="1" applyFill="1" applyBorder="1" applyAlignment="1">
      <alignment horizontal="center" vertical="center" wrapText="1"/>
    </xf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0" fillId="17" borderId="0" xfId="0" applyFill="1"/>
    <xf numFmtId="0" fontId="0" fillId="0" borderId="0" xfId="0" applyFill="1"/>
    <xf numFmtId="0" fontId="6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left" vertical="center" wrapText="1" indent="1"/>
    </xf>
    <xf numFmtId="0" fontId="0" fillId="18" borderId="0" xfId="0" applyFill="1"/>
    <xf numFmtId="0" fontId="0" fillId="2" borderId="1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MUB</a:t>
            </a:r>
            <a:r>
              <a:rPr lang="en-US" baseline="0"/>
              <a:t> Std for Urea 250-1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'MUB 1'!$B$16:$B$22</c:f>
              <c:numCache>
                <c:formatCode>General</c:formatCode>
                <c:ptCount val="7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0.02</c:v>
                </c:pt>
              </c:numCache>
            </c:numRef>
          </c:cat>
          <c:val>
            <c:numRef>
              <c:f>'MUB 1'!$C$16:$C$22</c:f>
              <c:numCache>
                <c:formatCode>General</c:formatCode>
                <c:ptCount val="7"/>
                <c:pt idx="0">
                  <c:v>383</c:v>
                </c:pt>
                <c:pt idx="1">
                  <c:v>624</c:v>
                </c:pt>
                <c:pt idx="2">
                  <c:v>1291</c:v>
                </c:pt>
                <c:pt idx="3">
                  <c:v>3021</c:v>
                </c:pt>
                <c:pt idx="4">
                  <c:v>11176</c:v>
                </c:pt>
                <c:pt idx="5">
                  <c:v>21032</c:v>
                </c:pt>
                <c:pt idx="6">
                  <c:v>43222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17-9548-BD2F-F2BF9A5D8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035536"/>
        <c:axId val="269533056"/>
      </c:lineChart>
      <c:catAx>
        <c:axId val="30203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9533056"/>
        <c:crosses val="autoZero"/>
        <c:auto val="1"/>
        <c:lblAlgn val="ctr"/>
        <c:lblOffset val="100"/>
        <c:noMultiLvlLbl val="0"/>
      </c:catAx>
      <c:valAx>
        <c:axId val="26953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03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'MUC 1'!$B$16:$B$22</c:f>
              <c:numCache>
                <c:formatCode>General</c:formatCode>
                <c:ptCount val="7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0.02</c:v>
                </c:pt>
              </c:numCache>
            </c:numRef>
          </c:xVal>
          <c:yVal>
            <c:numRef>
              <c:f>'MUC 1'!$C$16:$C$22</c:f>
              <c:numCache>
                <c:formatCode>General</c:formatCode>
                <c:ptCount val="7"/>
                <c:pt idx="0">
                  <c:v>23</c:v>
                </c:pt>
                <c:pt idx="1">
                  <c:v>631</c:v>
                </c:pt>
                <c:pt idx="2">
                  <c:v>1503</c:v>
                </c:pt>
                <c:pt idx="3">
                  <c:v>2558</c:v>
                </c:pt>
                <c:pt idx="4">
                  <c:v>9438</c:v>
                </c:pt>
                <c:pt idx="5">
                  <c:v>9191</c:v>
                </c:pt>
                <c:pt idx="6">
                  <c:v>18579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03-F047-BAB9-130DFAF05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620432"/>
        <c:axId val="347256016"/>
      </c:scatterChart>
      <c:valAx>
        <c:axId val="34762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56016"/>
        <c:crosses val="autoZero"/>
        <c:crossBetween val="midCat"/>
      </c:valAx>
      <c:valAx>
        <c:axId val="34725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62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'MUC 2'!$B$16:$B$22</c:f>
              <c:numCache>
                <c:formatCode>General</c:formatCode>
                <c:ptCount val="7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0.02</c:v>
                </c:pt>
              </c:numCache>
            </c:numRef>
          </c:xVal>
          <c:yVal>
            <c:numRef>
              <c:f>'MUC 2'!$C$16:$C$22</c:f>
              <c:numCache>
                <c:formatCode>General</c:formatCode>
                <c:ptCount val="7"/>
                <c:pt idx="0">
                  <c:v>22</c:v>
                </c:pt>
                <c:pt idx="1">
                  <c:v>866</c:v>
                </c:pt>
                <c:pt idx="2">
                  <c:v>1892</c:v>
                </c:pt>
                <c:pt idx="3">
                  <c:v>3256</c:v>
                </c:pt>
                <c:pt idx="4">
                  <c:v>10884</c:v>
                </c:pt>
                <c:pt idx="5">
                  <c:v>19403</c:v>
                </c:pt>
                <c:pt idx="6">
                  <c:v>42695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C-A34E-9B86-55D49E2B5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20720"/>
        <c:axId val="302659616"/>
      </c:scatterChart>
      <c:valAx>
        <c:axId val="302420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659616"/>
        <c:crosses val="autoZero"/>
        <c:crossBetween val="midCat"/>
      </c:valAx>
      <c:valAx>
        <c:axId val="30265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20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374650</xdr:colOff>
      <xdr:row>35</xdr:row>
      <xdr:rowOff>50800</xdr:rowOff>
    </xdr:from>
    <xdr:to>
      <xdr:col>6</xdr:col>
      <xdr:colOff>488950</xdr:colOff>
      <xdr:row>49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6FE180-3245-414E-930E-C9CDF2ECA8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32</xdr:row>
      <xdr:rowOff>38100</xdr:rowOff>
    </xdr:from>
    <xdr:to>
      <xdr:col>6</xdr:col>
      <xdr:colOff>19050</xdr:colOff>
      <xdr:row>46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9FAED1-210E-D44D-887F-C72CBA2BCB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692150</xdr:colOff>
      <xdr:row>32</xdr:row>
      <xdr:rowOff>25400</xdr:rowOff>
    </xdr:from>
    <xdr:to>
      <xdr:col>6</xdr:col>
      <xdr:colOff>6350</xdr:colOff>
      <xdr:row>46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DF4937-555B-4244-B5E7-DCC655E913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workbookViewId="0">
      <selection activeCell="M19" sqref="M19"/>
    </sheetView>
  </sheetViews>
  <sheetFormatPr defaultColWidth="8.85546875" defaultRowHeight="15" x14ac:dyDescent="0.25"/>
  <cols>
    <col min="1" max="2" width="9.140625" style="2"/>
    <col min="3" max="3" width="12.7109375" bestFit="1" customWidth="1"/>
    <col min="4" max="5" width="12" bestFit="1" customWidth="1"/>
    <col min="6" max="6" width="12.7109375" bestFit="1" customWidth="1"/>
    <col min="7" max="7" width="12" bestFit="1" customWidth="1"/>
    <col min="8" max="8" width="12.7109375" bestFit="1" customWidth="1"/>
    <col min="9" max="9" width="12" bestFit="1" customWidth="1"/>
    <col min="10" max="10" width="12.7109375" bestFit="1" customWidth="1"/>
    <col min="11" max="13" width="12" bestFit="1" customWidth="1"/>
    <col min="14" max="14" width="12.7109375" bestFit="1" customWidth="1"/>
  </cols>
  <sheetData>
    <row r="1" spans="1:16" ht="18.75" x14ac:dyDescent="0.3">
      <c r="A1" s="23" t="s">
        <v>48</v>
      </c>
    </row>
    <row r="2" spans="1:16" x14ac:dyDescent="0.25">
      <c r="A2" s="19" t="s">
        <v>14</v>
      </c>
      <c r="B2" s="19" t="s">
        <v>15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2"/>
      <c r="P2" s="2"/>
    </row>
    <row r="3" spans="1:16" x14ac:dyDescent="0.25">
      <c r="A3" s="19">
        <v>0</v>
      </c>
      <c r="B3" s="19">
        <v>0</v>
      </c>
      <c r="C3" s="5">
        <v>383</v>
      </c>
      <c r="D3" s="5">
        <v>731</v>
      </c>
      <c r="E3" s="5">
        <v>779</v>
      </c>
      <c r="F3" s="5">
        <v>442</v>
      </c>
      <c r="G3" s="5">
        <v>653</v>
      </c>
      <c r="H3" s="5">
        <v>342</v>
      </c>
      <c r="I3" s="5">
        <v>730</v>
      </c>
      <c r="J3" s="5">
        <v>420</v>
      </c>
      <c r="K3" s="5">
        <v>744</v>
      </c>
      <c r="L3" s="5">
        <v>633</v>
      </c>
      <c r="M3" s="5">
        <v>655</v>
      </c>
      <c r="N3" s="5">
        <v>749</v>
      </c>
      <c r="O3" s="6">
        <v>365450</v>
      </c>
      <c r="P3" s="2" t="s">
        <v>1</v>
      </c>
    </row>
    <row r="4" spans="1:16" x14ac:dyDescent="0.25">
      <c r="A4" s="19">
        <v>2.5</v>
      </c>
      <c r="B4" s="19">
        <v>5.0000000000000001E-4</v>
      </c>
      <c r="C4" s="5">
        <v>624</v>
      </c>
      <c r="D4" s="5">
        <v>1769</v>
      </c>
      <c r="E4" s="5">
        <v>1794</v>
      </c>
      <c r="F4" s="5">
        <v>1112</v>
      </c>
      <c r="G4" s="5">
        <v>1777</v>
      </c>
      <c r="H4" s="5">
        <v>643</v>
      </c>
      <c r="I4" s="5">
        <v>1327</v>
      </c>
      <c r="J4" s="5">
        <v>1018</v>
      </c>
      <c r="K4" s="5">
        <v>1590</v>
      </c>
      <c r="L4" s="5">
        <v>1248</v>
      </c>
      <c r="M4" s="5">
        <v>1631</v>
      </c>
      <c r="N4" s="5">
        <v>1584</v>
      </c>
      <c r="O4" s="6">
        <v>365450</v>
      </c>
      <c r="P4" s="2"/>
    </row>
    <row r="5" spans="1:16" x14ac:dyDescent="0.25">
      <c r="A5" s="19">
        <v>5</v>
      </c>
      <c r="B5" s="19">
        <v>1E-3</v>
      </c>
      <c r="C5" s="5">
        <v>1291</v>
      </c>
      <c r="D5" s="5">
        <v>2960</v>
      </c>
      <c r="E5" s="5">
        <v>2973</v>
      </c>
      <c r="F5" s="5">
        <v>1761</v>
      </c>
      <c r="G5" s="5">
        <v>2940</v>
      </c>
      <c r="H5" s="5">
        <v>1302</v>
      </c>
      <c r="I5" s="5">
        <v>2348</v>
      </c>
      <c r="J5" s="5">
        <v>1564</v>
      </c>
      <c r="K5" s="5">
        <v>2402</v>
      </c>
      <c r="L5" s="5">
        <v>2647</v>
      </c>
      <c r="M5" s="5">
        <v>2608</v>
      </c>
      <c r="N5" s="5">
        <v>2551</v>
      </c>
      <c r="O5" s="6">
        <v>365450</v>
      </c>
      <c r="P5" s="2"/>
    </row>
    <row r="6" spans="1:16" x14ac:dyDescent="0.25">
      <c r="A6" s="19">
        <v>10</v>
      </c>
      <c r="B6" s="19">
        <v>2E-3</v>
      </c>
      <c r="C6" s="5">
        <v>3021</v>
      </c>
      <c r="D6" s="7">
        <v>5134</v>
      </c>
      <c r="E6" s="7">
        <v>5235</v>
      </c>
      <c r="F6" s="5">
        <v>3133</v>
      </c>
      <c r="G6" s="7">
        <v>4749</v>
      </c>
      <c r="H6" s="5">
        <v>2487</v>
      </c>
      <c r="I6" s="7">
        <v>4190</v>
      </c>
      <c r="J6" s="5">
        <v>3320</v>
      </c>
      <c r="K6" s="7">
        <v>4708</v>
      </c>
      <c r="L6" s="7">
        <v>4935</v>
      </c>
      <c r="M6" s="7">
        <v>4711</v>
      </c>
      <c r="N6" s="7">
        <v>4484</v>
      </c>
      <c r="O6" s="6">
        <v>365450</v>
      </c>
      <c r="P6" s="2"/>
    </row>
    <row r="7" spans="1:16" x14ac:dyDescent="0.25">
      <c r="A7" s="19">
        <v>25</v>
      </c>
      <c r="B7" s="19">
        <v>5.0000000000000001E-3</v>
      </c>
      <c r="C7" s="8">
        <v>11176</v>
      </c>
      <c r="D7" s="8">
        <v>12195</v>
      </c>
      <c r="E7" s="8">
        <v>12062</v>
      </c>
      <c r="F7" s="9">
        <v>9477</v>
      </c>
      <c r="G7" s="8">
        <v>12164</v>
      </c>
      <c r="H7" s="9">
        <v>8260</v>
      </c>
      <c r="I7" s="9">
        <v>9947</v>
      </c>
      <c r="J7" s="9">
        <v>9260</v>
      </c>
      <c r="K7" s="9">
        <v>9887</v>
      </c>
      <c r="L7" s="8">
        <v>11111</v>
      </c>
      <c r="M7" s="8">
        <v>11008</v>
      </c>
      <c r="N7" s="9">
        <v>10171</v>
      </c>
      <c r="O7" s="6">
        <v>365450</v>
      </c>
      <c r="P7" s="2"/>
    </row>
    <row r="8" spans="1:16" x14ac:dyDescent="0.25">
      <c r="A8" s="19">
        <v>50</v>
      </c>
      <c r="B8" s="19">
        <v>0.01</v>
      </c>
      <c r="C8" s="10">
        <v>21032</v>
      </c>
      <c r="D8" s="11">
        <v>24127</v>
      </c>
      <c r="E8" s="10">
        <v>23208</v>
      </c>
      <c r="F8" s="12">
        <v>18273</v>
      </c>
      <c r="G8" s="10">
        <v>23084</v>
      </c>
      <c r="H8" s="12">
        <v>18338</v>
      </c>
      <c r="I8" s="12">
        <v>19488</v>
      </c>
      <c r="J8" s="8">
        <v>13246</v>
      </c>
      <c r="K8" s="10">
        <v>21024</v>
      </c>
      <c r="L8" s="10">
        <v>21861</v>
      </c>
      <c r="M8" s="10">
        <v>21728</v>
      </c>
      <c r="N8" s="12">
        <v>19862</v>
      </c>
      <c r="O8" s="6">
        <v>365450</v>
      </c>
      <c r="P8" s="2"/>
    </row>
    <row r="9" spans="1:16" x14ac:dyDescent="0.25">
      <c r="A9" s="19">
        <v>100</v>
      </c>
      <c r="B9" s="19">
        <v>0.02</v>
      </c>
      <c r="C9" s="13">
        <v>43222</v>
      </c>
      <c r="D9" s="14">
        <v>47350</v>
      </c>
      <c r="E9" s="14">
        <v>45506</v>
      </c>
      <c r="F9" s="14">
        <v>44753</v>
      </c>
      <c r="G9" s="14">
        <v>44675</v>
      </c>
      <c r="H9" s="15">
        <v>38245</v>
      </c>
      <c r="I9" s="15">
        <v>38088</v>
      </c>
      <c r="J9" s="16">
        <v>36672</v>
      </c>
      <c r="K9" s="15">
        <v>38907</v>
      </c>
      <c r="L9" s="14">
        <v>45090</v>
      </c>
      <c r="M9" s="13">
        <v>41350</v>
      </c>
      <c r="N9" s="13">
        <v>41675</v>
      </c>
      <c r="O9" s="6">
        <v>365450</v>
      </c>
      <c r="P9" s="2"/>
    </row>
    <row r="10" spans="1:16" x14ac:dyDescent="0.25">
      <c r="A10" s="19" t="s">
        <v>16</v>
      </c>
      <c r="B10" s="19"/>
      <c r="C10" s="5">
        <v>1073</v>
      </c>
      <c r="D10" s="5">
        <v>842</v>
      </c>
      <c r="E10" s="5">
        <v>954</v>
      </c>
      <c r="F10" s="5">
        <v>917</v>
      </c>
      <c r="G10" s="5">
        <v>812</v>
      </c>
      <c r="H10" s="5">
        <v>752</v>
      </c>
      <c r="I10" s="5">
        <v>835</v>
      </c>
      <c r="J10" s="5">
        <v>758</v>
      </c>
      <c r="K10" s="5">
        <v>1228</v>
      </c>
      <c r="L10" s="5">
        <v>722</v>
      </c>
      <c r="M10" s="5">
        <v>844</v>
      </c>
      <c r="N10" s="5">
        <v>788</v>
      </c>
      <c r="O10" s="6">
        <v>365450</v>
      </c>
      <c r="P10" s="2"/>
    </row>
    <row r="13" spans="1:16" ht="15.75" x14ac:dyDescent="0.25">
      <c r="C13" s="20" t="s">
        <v>17</v>
      </c>
      <c r="D13" s="20" t="s">
        <v>18</v>
      </c>
      <c r="E13" s="20" t="s">
        <v>19</v>
      </c>
      <c r="F13" s="20" t="s">
        <v>20</v>
      </c>
      <c r="G13" s="20" t="s">
        <v>21</v>
      </c>
      <c r="H13" s="20" t="s">
        <v>22</v>
      </c>
      <c r="I13" s="20" t="s">
        <v>23</v>
      </c>
      <c r="J13" s="20" t="s">
        <v>24</v>
      </c>
      <c r="K13" s="20" t="s">
        <v>25</v>
      </c>
      <c r="L13" s="20" t="s">
        <v>26</v>
      </c>
      <c r="M13" s="20" t="s">
        <v>27</v>
      </c>
      <c r="N13" s="20" t="s">
        <v>28</v>
      </c>
    </row>
    <row r="14" spans="1:16" ht="15.75" x14ac:dyDescent="0.25">
      <c r="C14" s="20" t="s">
        <v>29</v>
      </c>
      <c r="D14" s="20" t="s">
        <v>29</v>
      </c>
      <c r="E14" s="20" t="s">
        <v>29</v>
      </c>
      <c r="F14" s="20" t="s">
        <v>29</v>
      </c>
      <c r="G14" s="20" t="s">
        <v>29</v>
      </c>
      <c r="H14" s="20" t="s">
        <v>29</v>
      </c>
      <c r="I14" s="20" t="s">
        <v>29</v>
      </c>
      <c r="J14" s="20" t="s">
        <v>29</v>
      </c>
      <c r="K14" s="20" t="s">
        <v>29</v>
      </c>
      <c r="L14" s="20" t="s">
        <v>29</v>
      </c>
      <c r="M14" s="20" t="s">
        <v>29</v>
      </c>
      <c r="N14" s="20" t="s">
        <v>29</v>
      </c>
    </row>
    <row r="15" spans="1:16" x14ac:dyDescent="0.25">
      <c r="A15" s="19" t="s">
        <v>14</v>
      </c>
      <c r="B15" s="19" t="s">
        <v>15</v>
      </c>
      <c r="C15" s="4">
        <v>1</v>
      </c>
      <c r="D15" s="4">
        <v>2</v>
      </c>
      <c r="E15" s="4">
        <v>3</v>
      </c>
      <c r="F15" s="4">
        <v>4</v>
      </c>
      <c r="G15" s="4">
        <v>5</v>
      </c>
      <c r="H15" s="4">
        <v>6</v>
      </c>
      <c r="I15" s="4">
        <v>7</v>
      </c>
      <c r="J15" s="4">
        <v>8</v>
      </c>
      <c r="K15" s="4">
        <v>9</v>
      </c>
      <c r="L15" s="4">
        <v>10</v>
      </c>
      <c r="M15" s="4">
        <v>11</v>
      </c>
      <c r="N15" s="4">
        <v>12</v>
      </c>
      <c r="O15" s="2"/>
      <c r="P15" s="2"/>
    </row>
    <row r="16" spans="1:16" x14ac:dyDescent="0.25">
      <c r="A16" s="19">
        <v>0</v>
      </c>
      <c r="B16" s="19">
        <v>0</v>
      </c>
      <c r="C16" s="5">
        <v>383</v>
      </c>
      <c r="D16" s="5">
        <v>731</v>
      </c>
      <c r="E16" s="5">
        <v>779</v>
      </c>
      <c r="F16" s="5">
        <v>442</v>
      </c>
      <c r="G16" s="5">
        <v>653</v>
      </c>
      <c r="H16" s="5">
        <v>342</v>
      </c>
      <c r="I16" s="5">
        <v>730</v>
      </c>
      <c r="J16" s="5">
        <v>420</v>
      </c>
      <c r="K16" s="5">
        <v>744</v>
      </c>
      <c r="L16" s="5">
        <v>633</v>
      </c>
      <c r="M16" s="5">
        <v>655</v>
      </c>
      <c r="N16" s="5">
        <v>749</v>
      </c>
      <c r="O16" s="6">
        <v>365450</v>
      </c>
      <c r="P16" s="2" t="s">
        <v>1</v>
      </c>
    </row>
    <row r="17" spans="1:16" x14ac:dyDescent="0.25">
      <c r="A17" s="19">
        <v>2.5</v>
      </c>
      <c r="B17" s="19">
        <v>5.0000000000000001E-4</v>
      </c>
      <c r="C17" s="5">
        <v>624</v>
      </c>
      <c r="D17" s="5">
        <v>1769</v>
      </c>
      <c r="E17" s="5">
        <v>1794</v>
      </c>
      <c r="F17" s="5">
        <v>1112</v>
      </c>
      <c r="G17" s="5">
        <v>1777</v>
      </c>
      <c r="H17" s="5">
        <v>643</v>
      </c>
      <c r="I17" s="5">
        <v>1327</v>
      </c>
      <c r="J17" s="5">
        <v>1018</v>
      </c>
      <c r="K17" s="5">
        <v>1590</v>
      </c>
      <c r="L17" s="5">
        <v>1248</v>
      </c>
      <c r="M17" s="5">
        <v>1631</v>
      </c>
      <c r="N17" s="5">
        <v>1584</v>
      </c>
      <c r="O17" s="6">
        <v>365450</v>
      </c>
      <c r="P17" s="2"/>
    </row>
    <row r="18" spans="1:16" x14ac:dyDescent="0.25">
      <c r="A18" s="19">
        <v>5</v>
      </c>
      <c r="B18" s="19">
        <v>1E-3</v>
      </c>
      <c r="C18" s="5">
        <v>1291</v>
      </c>
      <c r="D18" s="5">
        <v>2960</v>
      </c>
      <c r="E18" s="5">
        <v>2973</v>
      </c>
      <c r="F18" s="5">
        <v>1761</v>
      </c>
      <c r="G18" s="5">
        <v>2940</v>
      </c>
      <c r="H18" s="5">
        <v>1302</v>
      </c>
      <c r="I18" s="5">
        <v>2348</v>
      </c>
      <c r="J18" s="5">
        <v>1564</v>
      </c>
      <c r="K18" s="5">
        <v>2402</v>
      </c>
      <c r="L18" s="5">
        <v>2647</v>
      </c>
      <c r="M18" s="5">
        <v>2608</v>
      </c>
      <c r="N18" s="5">
        <v>2551</v>
      </c>
      <c r="O18" s="6">
        <v>365450</v>
      </c>
      <c r="P18" s="2"/>
    </row>
    <row r="19" spans="1:16" x14ac:dyDescent="0.25">
      <c r="A19" s="19">
        <v>10</v>
      </c>
      <c r="B19" s="19">
        <v>2E-3</v>
      </c>
      <c r="C19" s="5">
        <v>3021</v>
      </c>
      <c r="D19" s="7">
        <v>5134</v>
      </c>
      <c r="E19" s="7">
        <v>5235</v>
      </c>
      <c r="F19" s="5">
        <v>3133</v>
      </c>
      <c r="G19" s="7">
        <v>4749</v>
      </c>
      <c r="H19" s="5">
        <v>2487</v>
      </c>
      <c r="I19" s="7">
        <v>4190</v>
      </c>
      <c r="J19" s="5">
        <v>3320</v>
      </c>
      <c r="K19" s="7">
        <v>4708</v>
      </c>
      <c r="L19" s="7">
        <v>4935</v>
      </c>
      <c r="M19" s="7">
        <v>4711</v>
      </c>
      <c r="N19" s="7">
        <v>4484</v>
      </c>
      <c r="O19" s="6">
        <v>365450</v>
      </c>
      <c r="P19" s="2"/>
    </row>
    <row r="20" spans="1:16" x14ac:dyDescent="0.25">
      <c r="A20" s="19">
        <v>25</v>
      </c>
      <c r="B20" s="19">
        <v>5.0000000000000001E-3</v>
      </c>
      <c r="C20" s="8">
        <v>11176</v>
      </c>
      <c r="D20" s="8">
        <v>12195</v>
      </c>
      <c r="E20" s="8">
        <v>12062</v>
      </c>
      <c r="F20" s="9">
        <v>9477</v>
      </c>
      <c r="G20" s="8">
        <v>12164</v>
      </c>
      <c r="H20" s="9">
        <v>8260</v>
      </c>
      <c r="I20" s="9">
        <v>9947</v>
      </c>
      <c r="J20" s="9">
        <v>9260</v>
      </c>
      <c r="K20" s="9">
        <v>9887</v>
      </c>
      <c r="L20" s="8">
        <v>11111</v>
      </c>
      <c r="M20" s="8">
        <v>11008</v>
      </c>
      <c r="N20" s="9">
        <v>10171</v>
      </c>
      <c r="O20" s="6">
        <v>365450</v>
      </c>
      <c r="P20" s="2"/>
    </row>
    <row r="21" spans="1:16" x14ac:dyDescent="0.25">
      <c r="A21" s="19">
        <v>50</v>
      </c>
      <c r="B21" s="19">
        <v>0.01</v>
      </c>
      <c r="C21" s="10">
        <v>21032</v>
      </c>
      <c r="D21" s="11">
        <v>24127</v>
      </c>
      <c r="E21" s="10">
        <v>23208</v>
      </c>
      <c r="F21" s="12">
        <v>18273</v>
      </c>
      <c r="G21" s="10">
        <v>23084</v>
      </c>
      <c r="H21" s="12">
        <v>18338</v>
      </c>
      <c r="I21" s="12">
        <v>19488</v>
      </c>
      <c r="J21" s="8">
        <v>13246</v>
      </c>
      <c r="K21" s="10">
        <v>21024</v>
      </c>
      <c r="L21" s="10">
        <v>21861</v>
      </c>
      <c r="M21" s="10">
        <v>21728</v>
      </c>
      <c r="N21" s="12">
        <v>19862</v>
      </c>
      <c r="O21" s="6">
        <v>365450</v>
      </c>
      <c r="P21" s="2"/>
    </row>
    <row r="22" spans="1:16" x14ac:dyDescent="0.25">
      <c r="A22" s="19">
        <v>100</v>
      </c>
      <c r="B22" s="19">
        <v>0.02</v>
      </c>
      <c r="C22" s="13">
        <v>43222</v>
      </c>
      <c r="D22" s="14">
        <v>47350</v>
      </c>
      <c r="E22" s="14">
        <v>45506</v>
      </c>
      <c r="F22" s="14">
        <v>44753</v>
      </c>
      <c r="G22" s="14">
        <v>44675</v>
      </c>
      <c r="H22" s="15">
        <v>38245</v>
      </c>
      <c r="I22" s="15">
        <v>38088</v>
      </c>
      <c r="J22" s="16">
        <v>36672</v>
      </c>
      <c r="K22" s="15">
        <v>38907</v>
      </c>
      <c r="L22" s="14">
        <v>45090</v>
      </c>
      <c r="M22" s="13">
        <v>41350</v>
      </c>
      <c r="N22" s="13">
        <v>41675</v>
      </c>
      <c r="O22" s="6">
        <v>365450</v>
      </c>
      <c r="P22" s="2"/>
    </row>
    <row r="23" spans="1:16" x14ac:dyDescent="0.25">
      <c r="A23" s="19" t="s">
        <v>16</v>
      </c>
      <c r="B23" s="19"/>
      <c r="C23" s="5">
        <v>1073</v>
      </c>
      <c r="D23" s="5">
        <v>842</v>
      </c>
      <c r="E23" s="5">
        <v>954</v>
      </c>
      <c r="F23" s="5">
        <v>917</v>
      </c>
      <c r="G23" s="5">
        <v>812</v>
      </c>
      <c r="H23" s="5">
        <v>752</v>
      </c>
      <c r="I23" s="5">
        <v>835</v>
      </c>
      <c r="J23" s="5">
        <v>758</v>
      </c>
      <c r="K23" s="5">
        <v>1228</v>
      </c>
      <c r="L23" s="5">
        <v>722</v>
      </c>
      <c r="M23" s="5">
        <v>844</v>
      </c>
      <c r="N23" s="5">
        <v>788</v>
      </c>
      <c r="O23" s="6">
        <v>365450</v>
      </c>
      <c r="P23" s="2"/>
    </row>
    <row r="24" spans="1:16" x14ac:dyDescent="0.2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6" spans="1:16" x14ac:dyDescent="0.25">
      <c r="B26" s="2" t="s">
        <v>30</v>
      </c>
      <c r="C26">
        <f>SLOPE(C16:C20,B16:B20)</f>
        <v>2245791.1392405061</v>
      </c>
      <c r="D26">
        <f>SLOPE(D16:D20,B16:B20)</f>
        <v>2300392.4050632906</v>
      </c>
      <c r="E26">
        <f>SLOPE(E16:E20,B16:B20)</f>
        <v>2266892.4050632911</v>
      </c>
      <c r="F26">
        <f>SLOPE(F16:F20,B16:B20)</f>
        <v>1828829.1139240507</v>
      </c>
      <c r="G26">
        <f>SLOPE(G16:G20,B16:B20)</f>
        <v>2295278.4810126582</v>
      </c>
      <c r="H26">
        <f>SLOPE(H16:H20,B16:B20)</f>
        <v>1629094.9367088606</v>
      </c>
      <c r="I26">
        <f>SLOPE(I16:I20,B16:B20)</f>
        <v>1873740.5063291139</v>
      </c>
      <c r="J26">
        <f>SLOPE(J16:J20,B16:B20)</f>
        <v>1805291.1392405063</v>
      </c>
      <c r="K26">
        <f>SLOPE(K16:K20,B16:B20)</f>
        <v>1847170.8860759491</v>
      </c>
      <c r="L26">
        <f>SLOPE(L16:L20,B16:B20)</f>
        <v>2134189.8734177211</v>
      </c>
      <c r="M26">
        <f>SLOPE(M16:M20,B16:B20)</f>
        <v>2078696.2025316455</v>
      </c>
      <c r="N26">
        <f>SLOPE(N16:N20,B16:B20)</f>
        <v>1895550.6329113923</v>
      </c>
    </row>
    <row r="27" spans="1:16" x14ac:dyDescent="0.25">
      <c r="B27" s="2" t="s">
        <v>31</v>
      </c>
      <c r="C27">
        <f>INTERCEPT(C16:C20,B16:B20)</f>
        <v>-518.84493670886059</v>
      </c>
      <c r="D27">
        <f>INTERCEPT(D16:D20,B16:B20)</f>
        <v>647.13291139240573</v>
      </c>
      <c r="E27">
        <f>INTERCEPT(E16:E20,B16:B20)</f>
        <v>714.88291139240528</v>
      </c>
      <c r="F27">
        <f>INTERCEPT(F16:F20,B16:B20)</f>
        <v>75.990506329113487</v>
      </c>
      <c r="G27">
        <f>INTERCEPT(G16:G20,B16:B20)</f>
        <v>554.62658227848124</v>
      </c>
      <c r="H27">
        <f>INTERCEPT(H16:H20,B16:B20)</f>
        <v>-162.661392405063</v>
      </c>
      <c r="I27">
        <f>INTERCEPT(I16:I20,B16:B20)</f>
        <v>523.04113924050625</v>
      </c>
      <c r="J27">
        <f>INTERCEPT(J16:J20,B16:B20)</f>
        <v>47.405063291138958</v>
      </c>
      <c r="K27">
        <f>INTERCEPT(K16:K20,B16:B20)</f>
        <v>726.00949367088606</v>
      </c>
      <c r="L27">
        <f>INTERCEPT(L16:L20,B16:B20)</f>
        <v>486.677215189874</v>
      </c>
      <c r="M27">
        <f>INTERCEPT(M16:M20,B16:B20)</f>
        <v>588.81645569620287</v>
      </c>
      <c r="N27">
        <f>INTERCEPT(N16:N20,B16:B20)</f>
        <v>685.36392405063316</v>
      </c>
    </row>
    <row r="28" spans="1:16" x14ac:dyDescent="0.25">
      <c r="B28" s="2" t="s">
        <v>32</v>
      </c>
      <c r="C28" s="21">
        <f>RSQ(C16:C20,B16:B20)</f>
        <v>0.9740069179997245</v>
      </c>
      <c r="D28">
        <f>RSQ(D16:D20,B16:B20)</f>
        <v>0.99972407779385664</v>
      </c>
      <c r="E28">
        <f>RSQ(E16:E20,B16:B20)</f>
        <v>0.99990780090121123</v>
      </c>
      <c r="F28">
        <f>RSQ(F16:F20,B16:B20)</f>
        <v>0.98884397789014278</v>
      </c>
      <c r="G28">
        <f>RSQ(G16:G20,B16:B20)</f>
        <v>0.99762665892597002</v>
      </c>
      <c r="H28">
        <f>RSQ(H16:H20,B16:B20)</f>
        <v>0.98291334485244852</v>
      </c>
      <c r="I28">
        <f>RSQ(I16:I20,B16:B20)</f>
        <v>0.99869629055236586</v>
      </c>
      <c r="J28">
        <f>RSQ(J16:J20,B16:B20)</f>
        <v>0.99275728631538263</v>
      </c>
      <c r="K28">
        <f>RSQ(K16:K20,B16:B20)</f>
        <v>0.99775087213875135</v>
      </c>
      <c r="L28">
        <f>RSQ(L16:L20,B16:B20)</f>
        <v>0.99791801306723893</v>
      </c>
      <c r="M28">
        <f>RSQ(M16:M20,B16:B20)</f>
        <v>0.99985603167369752</v>
      </c>
      <c r="N28">
        <f>RSQ(N16:N20,B16:B20)</f>
        <v>0.99986829539997346</v>
      </c>
    </row>
    <row r="29" spans="1:16" x14ac:dyDescent="0.25">
      <c r="B29" s="2" t="s">
        <v>33</v>
      </c>
      <c r="C29">
        <f>SLOPE(C19:C22,B19:B22)</f>
        <v>2200858.0990629182</v>
      </c>
      <c r="D29">
        <f>SLOPE(D19:D22,B19:B22)</f>
        <v>2345689.424364123</v>
      </c>
      <c r="E29">
        <f>SLOPE(E19:E22,B19:B22)</f>
        <v>2234957.1619812581</v>
      </c>
      <c r="F29">
        <f>SLOPE(F19:F22,B19:B22)</f>
        <v>2312224.8995983936</v>
      </c>
      <c r="G29">
        <f>SLOPE(G19:G22,B19:B22)</f>
        <v>2203170.0133868805</v>
      </c>
      <c r="H29">
        <f>SLOPE(H19:H22,B19:B22)</f>
        <v>1990637.2155287815</v>
      </c>
      <c r="I29">
        <f>SLOPE(I19:I22,B19:B22)</f>
        <v>1881712.1820615798</v>
      </c>
      <c r="J29">
        <f>SLOPE(J19:J22,B19:B22)</f>
        <v>1824543.5073627844</v>
      </c>
      <c r="K29">
        <f>SLOPE(K19:K22,B19:B22)</f>
        <v>1916281.1244979918</v>
      </c>
      <c r="L29">
        <f>SLOPE(L19:L22,B19:B22)</f>
        <v>2238890.2275769743</v>
      </c>
      <c r="M29">
        <f>SLOPE(M19:M22,B19:B22)</f>
        <v>2034108.4337349397</v>
      </c>
      <c r="N29">
        <f>SLOPE(N19:N22,B19:B22)</f>
        <v>2073183.4002677377</v>
      </c>
    </row>
    <row r="30" spans="1:16" x14ac:dyDescent="0.25">
      <c r="B30" s="2" t="s">
        <v>34</v>
      </c>
      <c r="C30">
        <f>INTERCEPT(C19:C22,B19:B22)</f>
        <v>-745.18741633199534</v>
      </c>
      <c r="D30">
        <f>INTERCEPT(D19:D22,B19:B22)</f>
        <v>503.87282463186057</v>
      </c>
      <c r="E30">
        <f>INTERCEPT(E19:E22,B19:B22)</f>
        <v>829.39625167335907</v>
      </c>
      <c r="F30">
        <f>INTERCEPT(F19:F22,B19:B22)</f>
        <v>-2479.0803212851424</v>
      </c>
      <c r="G30">
        <f>INTERCEPT(G19:G22,B19:B22)</f>
        <v>788.67737617135208</v>
      </c>
      <c r="H30">
        <f>INTERCEPT(H19:H22,B19:B22)</f>
        <v>-1580.8942436412326</v>
      </c>
      <c r="I30">
        <f>INTERCEPT(I19:I22,B19:B22)</f>
        <v>522.41231593038538</v>
      </c>
      <c r="J30">
        <f>INTERCEPT(J19:J22,B19:B22)</f>
        <v>-1252.5274431057587</v>
      </c>
      <c r="K30">
        <f>INTERCEPT(K19:K22,B19:B22)</f>
        <v>905.89959839357471</v>
      </c>
      <c r="L30">
        <f>INTERCEPT(L19:L22,B19:B22)</f>
        <v>39.515394912985357</v>
      </c>
      <c r="M30">
        <f>INTERCEPT(M19:M22,B19:B22)</f>
        <v>883.74698795180666</v>
      </c>
      <c r="N30">
        <f>INTERCEPT(N19:N22,B19:B22)</f>
        <v>-128.94645247657536</v>
      </c>
    </row>
    <row r="31" spans="1:16" x14ac:dyDescent="0.25">
      <c r="B31" s="2" t="s">
        <v>35</v>
      </c>
      <c r="C31">
        <f>RSQ(C19:C22,B19:B22)</f>
        <v>0.99856422135098344</v>
      </c>
      <c r="D31">
        <f>RSQ(D19:D22,B19:B22)</f>
        <v>0.999963646787702</v>
      </c>
      <c r="E31">
        <f>RSQ(E19:E22,B19:B22)</f>
        <v>0.99999053456189868</v>
      </c>
      <c r="F31">
        <f>RSQ(F19:F22,B19:B22)</f>
        <v>0.99232288102771027</v>
      </c>
      <c r="G31">
        <f>RSQ(G19:G22,B19:B22)</f>
        <v>0.99952695703578698</v>
      </c>
      <c r="H31">
        <f>RSQ(H19:H22,B19:B22)</f>
        <v>0.99997237704225594</v>
      </c>
      <c r="I31">
        <f>RSQ(I19:I22,B19:B22)</f>
        <v>0.99994526247477911</v>
      </c>
      <c r="J31" s="21">
        <f>RSQ(J19:J22,B19:B22)</f>
        <v>0.97052744165870053</v>
      </c>
      <c r="K31">
        <f>RSQ(K19:K22,B19:B22)</f>
        <v>0.99799288938029385</v>
      </c>
      <c r="L31">
        <f>RSQ(L19:L22,B19:B22)</f>
        <v>0.99937448680256502</v>
      </c>
      <c r="M31">
        <f>RSQ(M19:M22,B19:B22)</f>
        <v>0.99953431002411952</v>
      </c>
      <c r="N31">
        <f>RSQ(N19:N22,B19:B22)</f>
        <v>0.99889646318706526</v>
      </c>
    </row>
  </sheetData>
  <pageMargins left="0.7" right="0.7" top="0.75" bottom="0.75" header="0.3" footer="0.3"/>
  <pageSetup scale="66" fitToHeight="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1"/>
  <sheetViews>
    <sheetView workbookViewId="0">
      <selection activeCell="J42" sqref="J42"/>
    </sheetView>
  </sheetViews>
  <sheetFormatPr defaultColWidth="8.85546875" defaultRowHeight="15" x14ac:dyDescent="0.25"/>
  <cols>
    <col min="1" max="2" width="9.140625" style="2"/>
    <col min="3" max="7" width="12.7109375" bestFit="1" customWidth="1"/>
    <col min="8" max="8" width="12" bestFit="1" customWidth="1"/>
    <col min="9" max="10" width="12.7109375" bestFit="1" customWidth="1"/>
    <col min="11" max="12" width="12" bestFit="1" customWidth="1"/>
    <col min="13" max="13" width="12.7109375" bestFit="1" customWidth="1"/>
    <col min="14" max="14" width="12" bestFit="1" customWidth="1"/>
  </cols>
  <sheetData>
    <row r="1" spans="1:19" s="2" customFormat="1" ht="18.75" x14ac:dyDescent="0.3">
      <c r="A1" s="23" t="s">
        <v>48</v>
      </c>
    </row>
    <row r="2" spans="1:19" x14ac:dyDescent="0.25"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2"/>
      <c r="P2" s="2"/>
      <c r="Q2" s="2"/>
      <c r="R2" s="2"/>
      <c r="S2" s="2"/>
    </row>
    <row r="3" spans="1:19" x14ac:dyDescent="0.25">
      <c r="C3" s="5">
        <v>23</v>
      </c>
      <c r="D3" s="5">
        <v>5</v>
      </c>
      <c r="E3" s="5">
        <v>2</v>
      </c>
      <c r="F3" s="5">
        <v>12</v>
      </c>
      <c r="G3" s="5">
        <v>3</v>
      </c>
      <c r="H3" s="5">
        <v>19</v>
      </c>
      <c r="I3" s="5">
        <v>10</v>
      </c>
      <c r="J3" s="5">
        <v>0</v>
      </c>
      <c r="K3" s="5">
        <v>22</v>
      </c>
      <c r="L3" s="5">
        <v>29</v>
      </c>
      <c r="M3" s="5">
        <v>19</v>
      </c>
      <c r="N3" s="5">
        <v>44</v>
      </c>
      <c r="O3" s="6">
        <v>365450</v>
      </c>
      <c r="P3" s="2" t="s">
        <v>9</v>
      </c>
      <c r="Q3" s="2"/>
      <c r="R3" s="2"/>
      <c r="S3" s="2"/>
    </row>
    <row r="4" spans="1:19" x14ac:dyDescent="0.25">
      <c r="C4" s="5">
        <v>631</v>
      </c>
      <c r="D4" s="5">
        <v>493</v>
      </c>
      <c r="E4" s="5">
        <v>614</v>
      </c>
      <c r="F4" s="5">
        <v>1127</v>
      </c>
      <c r="G4" s="5">
        <v>452</v>
      </c>
      <c r="H4" s="5">
        <v>458</v>
      </c>
      <c r="I4" s="5">
        <v>251</v>
      </c>
      <c r="J4" s="5">
        <v>749</v>
      </c>
      <c r="K4" s="5">
        <v>992</v>
      </c>
      <c r="L4" s="5">
        <v>998</v>
      </c>
      <c r="M4" s="5">
        <v>696</v>
      </c>
      <c r="N4" s="5">
        <v>905</v>
      </c>
      <c r="O4" s="6">
        <v>365450</v>
      </c>
      <c r="P4" s="2"/>
      <c r="Q4" s="2"/>
      <c r="R4" s="2"/>
      <c r="S4" s="2"/>
    </row>
    <row r="5" spans="1:19" x14ac:dyDescent="0.25">
      <c r="C5" s="5">
        <v>1503</v>
      </c>
      <c r="D5" s="5">
        <v>620</v>
      </c>
      <c r="E5" s="5">
        <v>1110</v>
      </c>
      <c r="F5" s="5">
        <v>1878</v>
      </c>
      <c r="G5" s="5">
        <v>1209</v>
      </c>
      <c r="H5" s="5">
        <v>867</v>
      </c>
      <c r="I5" s="5">
        <v>480</v>
      </c>
      <c r="J5" s="5">
        <v>1716</v>
      </c>
      <c r="K5" s="5">
        <v>1974</v>
      </c>
      <c r="L5" s="5">
        <v>1936</v>
      </c>
      <c r="M5" s="5">
        <v>1509</v>
      </c>
      <c r="N5" s="5">
        <v>1793</v>
      </c>
      <c r="O5" s="6">
        <v>365450</v>
      </c>
      <c r="P5" s="2"/>
      <c r="Q5" s="2"/>
      <c r="R5" s="2"/>
      <c r="S5" s="2"/>
    </row>
    <row r="6" spans="1:19" x14ac:dyDescent="0.25">
      <c r="C6" s="5">
        <v>2558</v>
      </c>
      <c r="D6" s="7">
        <v>4554</v>
      </c>
      <c r="E6" s="5">
        <v>1757</v>
      </c>
      <c r="F6" s="7">
        <v>4624</v>
      </c>
      <c r="G6" s="5">
        <v>2051</v>
      </c>
      <c r="H6" s="5">
        <v>1582</v>
      </c>
      <c r="I6" s="5">
        <v>1321</v>
      </c>
      <c r="J6" s="7">
        <v>3795</v>
      </c>
      <c r="K6" s="7">
        <v>4127</v>
      </c>
      <c r="L6" s="7">
        <v>4207</v>
      </c>
      <c r="M6" s="7">
        <v>3803</v>
      </c>
      <c r="N6" s="7">
        <v>3819</v>
      </c>
      <c r="O6" s="6">
        <v>365450</v>
      </c>
      <c r="P6" s="2"/>
      <c r="Q6" s="2"/>
      <c r="R6" s="2"/>
      <c r="S6" s="2"/>
    </row>
    <row r="7" spans="1:19" x14ac:dyDescent="0.25">
      <c r="C7" s="9">
        <v>9438</v>
      </c>
      <c r="D7" s="9">
        <v>7447</v>
      </c>
      <c r="E7" s="7">
        <v>5845</v>
      </c>
      <c r="F7" s="8">
        <v>11079</v>
      </c>
      <c r="G7" s="7">
        <v>5268</v>
      </c>
      <c r="H7" s="7">
        <v>3625</v>
      </c>
      <c r="I7" s="5">
        <v>2300</v>
      </c>
      <c r="J7" s="8">
        <v>9589</v>
      </c>
      <c r="K7" s="8">
        <v>9898</v>
      </c>
      <c r="L7" s="8">
        <v>10011</v>
      </c>
      <c r="M7" s="8">
        <v>10664</v>
      </c>
      <c r="N7" s="8">
        <v>9897</v>
      </c>
      <c r="O7" s="6">
        <v>365450</v>
      </c>
      <c r="P7" s="2"/>
      <c r="Q7" s="2"/>
      <c r="R7" s="2"/>
      <c r="S7" s="2"/>
    </row>
    <row r="8" spans="1:19" x14ac:dyDescent="0.25">
      <c r="C8" s="9">
        <v>9191</v>
      </c>
      <c r="D8" s="12">
        <v>16724</v>
      </c>
      <c r="E8" s="8">
        <v>9924</v>
      </c>
      <c r="F8" s="11">
        <v>23022</v>
      </c>
      <c r="G8" s="8">
        <v>12687</v>
      </c>
      <c r="H8" s="12">
        <v>16827</v>
      </c>
      <c r="I8" s="7">
        <v>6098</v>
      </c>
      <c r="J8" s="10">
        <v>19327</v>
      </c>
      <c r="K8" s="10">
        <v>19496</v>
      </c>
      <c r="L8" s="10">
        <v>20631</v>
      </c>
      <c r="M8" s="10">
        <v>21861</v>
      </c>
      <c r="N8" s="12">
        <v>18741</v>
      </c>
      <c r="O8" s="6">
        <v>365450</v>
      </c>
      <c r="P8" s="2"/>
      <c r="Q8" s="2"/>
      <c r="R8" s="2"/>
      <c r="S8" s="2"/>
    </row>
    <row r="9" spans="1:19" x14ac:dyDescent="0.25">
      <c r="C9" s="12">
        <v>18579</v>
      </c>
      <c r="D9" s="16">
        <v>32356</v>
      </c>
      <c r="E9" s="10">
        <v>21605</v>
      </c>
      <c r="F9" s="14">
        <v>44528</v>
      </c>
      <c r="G9" s="1">
        <v>31440</v>
      </c>
      <c r="H9" s="12">
        <v>17860</v>
      </c>
      <c r="I9" s="12">
        <v>17880</v>
      </c>
      <c r="J9" s="15">
        <v>36934</v>
      </c>
      <c r="K9" s="13">
        <v>38875</v>
      </c>
      <c r="L9" s="13">
        <v>39626</v>
      </c>
      <c r="M9" s="13">
        <v>39607</v>
      </c>
      <c r="N9" s="15">
        <v>36354</v>
      </c>
      <c r="O9" s="6">
        <v>365450</v>
      </c>
      <c r="P9" s="2"/>
      <c r="Q9" s="2"/>
      <c r="R9" s="2"/>
      <c r="S9" s="2"/>
    </row>
    <row r="10" spans="1:19" x14ac:dyDescent="0.25">
      <c r="C10" s="5">
        <v>37</v>
      </c>
      <c r="D10" s="5">
        <v>19</v>
      </c>
      <c r="E10" s="5">
        <v>27</v>
      </c>
      <c r="F10" s="5">
        <v>36</v>
      </c>
      <c r="G10" s="5">
        <v>24</v>
      </c>
      <c r="H10" s="5">
        <v>3</v>
      </c>
      <c r="I10" s="5">
        <v>2</v>
      </c>
      <c r="J10" s="5">
        <v>31</v>
      </c>
      <c r="K10" s="5">
        <v>10</v>
      </c>
      <c r="L10" s="5">
        <v>30</v>
      </c>
      <c r="M10" s="5">
        <v>32</v>
      </c>
      <c r="N10" s="5">
        <v>27</v>
      </c>
      <c r="O10" s="6">
        <v>365450</v>
      </c>
      <c r="P10" s="2"/>
      <c r="Q10" s="2"/>
      <c r="R10" s="2"/>
      <c r="S10" s="2"/>
    </row>
    <row r="11" spans="1:19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5.75" x14ac:dyDescent="0.25">
      <c r="C13" s="20" t="s">
        <v>17</v>
      </c>
      <c r="D13" s="20" t="s">
        <v>18</v>
      </c>
      <c r="E13" s="20" t="s">
        <v>19</v>
      </c>
      <c r="F13" s="20" t="s">
        <v>20</v>
      </c>
      <c r="G13" s="20" t="s">
        <v>21</v>
      </c>
      <c r="H13" s="20" t="s">
        <v>22</v>
      </c>
      <c r="I13" s="20" t="s">
        <v>23</v>
      </c>
      <c r="J13" s="20" t="s">
        <v>24</v>
      </c>
      <c r="K13" s="20" t="s">
        <v>25</v>
      </c>
      <c r="L13" s="20" t="s">
        <v>26</v>
      </c>
      <c r="M13" s="20" t="s">
        <v>27</v>
      </c>
      <c r="N13" s="20" t="s">
        <v>28</v>
      </c>
      <c r="O13" s="2"/>
      <c r="P13" s="2"/>
      <c r="Q13" s="2"/>
      <c r="R13" s="2"/>
      <c r="S13" s="2"/>
    </row>
    <row r="14" spans="1:19" ht="15.75" x14ac:dyDescent="0.25">
      <c r="C14" s="20" t="s">
        <v>29</v>
      </c>
      <c r="D14" s="20" t="s">
        <v>29</v>
      </c>
      <c r="E14" s="20" t="s">
        <v>29</v>
      </c>
      <c r="F14" s="20" t="s">
        <v>29</v>
      </c>
      <c r="G14" s="20" t="s">
        <v>29</v>
      </c>
      <c r="H14" s="20" t="s">
        <v>29</v>
      </c>
      <c r="I14" s="20" t="s">
        <v>29</v>
      </c>
      <c r="J14" s="20" t="s">
        <v>29</v>
      </c>
      <c r="K14" s="20" t="s">
        <v>29</v>
      </c>
      <c r="L14" s="20" t="s">
        <v>29</v>
      </c>
      <c r="M14" s="20" t="s">
        <v>29</v>
      </c>
      <c r="N14" s="20" t="s">
        <v>29</v>
      </c>
      <c r="O14" s="2"/>
      <c r="P14" s="2"/>
      <c r="Q14" s="2"/>
      <c r="R14" s="2"/>
      <c r="S14" s="2"/>
    </row>
    <row r="15" spans="1:19" x14ac:dyDescent="0.25">
      <c r="A15" s="19" t="s">
        <v>14</v>
      </c>
      <c r="B15" s="19" t="s">
        <v>15</v>
      </c>
      <c r="C15" s="4">
        <v>1</v>
      </c>
      <c r="D15" s="4">
        <v>2</v>
      </c>
      <c r="E15" s="4">
        <v>3</v>
      </c>
      <c r="F15" s="4">
        <v>4</v>
      </c>
      <c r="G15" s="4">
        <v>5</v>
      </c>
      <c r="H15" s="4">
        <v>6</v>
      </c>
      <c r="I15" s="4">
        <v>7</v>
      </c>
      <c r="J15" s="4">
        <v>8</v>
      </c>
      <c r="K15" s="4">
        <v>9</v>
      </c>
      <c r="L15" s="4">
        <v>10</v>
      </c>
      <c r="M15" s="4">
        <v>11</v>
      </c>
      <c r="N15" s="4">
        <v>12</v>
      </c>
      <c r="O15" s="2"/>
      <c r="P15" s="2"/>
    </row>
    <row r="16" spans="1:19" x14ac:dyDescent="0.25">
      <c r="A16" s="19">
        <v>0</v>
      </c>
      <c r="B16" s="19">
        <v>0</v>
      </c>
      <c r="C16" s="5">
        <v>23</v>
      </c>
      <c r="D16" s="5">
        <v>5</v>
      </c>
      <c r="E16" s="5">
        <v>2</v>
      </c>
      <c r="F16" s="5">
        <v>12</v>
      </c>
      <c r="G16" s="5">
        <v>3</v>
      </c>
      <c r="H16" s="5">
        <v>19</v>
      </c>
      <c r="I16" s="5">
        <v>10</v>
      </c>
      <c r="J16" s="5">
        <v>0</v>
      </c>
      <c r="K16" s="5">
        <v>22</v>
      </c>
      <c r="L16" s="5">
        <v>29</v>
      </c>
      <c r="M16" s="5">
        <v>19</v>
      </c>
      <c r="N16" s="5">
        <v>44</v>
      </c>
      <c r="O16" s="6">
        <v>365450</v>
      </c>
      <c r="P16" s="2" t="s">
        <v>9</v>
      </c>
    </row>
    <row r="17" spans="1:16" x14ac:dyDescent="0.25">
      <c r="A17" s="19">
        <v>2.5</v>
      </c>
      <c r="B17" s="19">
        <v>5.0000000000000001E-4</v>
      </c>
      <c r="C17" s="5">
        <v>631</v>
      </c>
      <c r="D17" s="5">
        <v>493</v>
      </c>
      <c r="E17" s="5">
        <v>614</v>
      </c>
      <c r="F17" s="5">
        <v>1127</v>
      </c>
      <c r="G17" s="5">
        <v>452</v>
      </c>
      <c r="H17" s="5">
        <v>458</v>
      </c>
      <c r="I17" s="5">
        <v>251</v>
      </c>
      <c r="J17" s="5">
        <v>749</v>
      </c>
      <c r="K17" s="5">
        <v>992</v>
      </c>
      <c r="L17" s="5">
        <v>998</v>
      </c>
      <c r="M17" s="5">
        <v>696</v>
      </c>
      <c r="N17" s="5">
        <v>905</v>
      </c>
      <c r="O17" s="6">
        <v>365450</v>
      </c>
      <c r="P17" s="2"/>
    </row>
    <row r="18" spans="1:16" x14ac:dyDescent="0.25">
      <c r="A18" s="19">
        <v>5</v>
      </c>
      <c r="B18" s="19">
        <v>1E-3</v>
      </c>
      <c r="C18" s="5">
        <v>1503</v>
      </c>
      <c r="D18" s="5">
        <v>620</v>
      </c>
      <c r="E18" s="5">
        <v>1110</v>
      </c>
      <c r="F18" s="5">
        <v>1878</v>
      </c>
      <c r="G18" s="5">
        <v>1209</v>
      </c>
      <c r="H18" s="5">
        <v>867</v>
      </c>
      <c r="I18" s="5">
        <v>480</v>
      </c>
      <c r="J18" s="5">
        <v>1716</v>
      </c>
      <c r="K18" s="5">
        <v>1974</v>
      </c>
      <c r="L18" s="5">
        <v>1936</v>
      </c>
      <c r="M18" s="5">
        <v>1509</v>
      </c>
      <c r="N18" s="5">
        <v>1793</v>
      </c>
      <c r="O18" s="6">
        <v>365450</v>
      </c>
      <c r="P18" s="2"/>
    </row>
    <row r="19" spans="1:16" x14ac:dyDescent="0.25">
      <c r="A19" s="19">
        <v>10</v>
      </c>
      <c r="B19" s="19">
        <v>2E-3</v>
      </c>
      <c r="C19" s="5">
        <v>2558</v>
      </c>
      <c r="D19" s="7">
        <v>4554</v>
      </c>
      <c r="E19" s="5">
        <v>1757</v>
      </c>
      <c r="F19" s="7">
        <v>4624</v>
      </c>
      <c r="G19" s="5">
        <v>2051</v>
      </c>
      <c r="H19" s="5">
        <v>1582</v>
      </c>
      <c r="I19" s="5">
        <v>1321</v>
      </c>
      <c r="J19" s="7">
        <v>3795</v>
      </c>
      <c r="K19" s="7">
        <v>4127</v>
      </c>
      <c r="L19" s="7">
        <v>4207</v>
      </c>
      <c r="M19" s="7">
        <v>3803</v>
      </c>
      <c r="N19" s="7">
        <v>3819</v>
      </c>
      <c r="O19" s="6">
        <v>365450</v>
      </c>
      <c r="P19" s="2"/>
    </row>
    <row r="20" spans="1:16" x14ac:dyDescent="0.25">
      <c r="A20" s="19">
        <v>25</v>
      </c>
      <c r="B20" s="19">
        <v>5.0000000000000001E-3</v>
      </c>
      <c r="C20" s="9">
        <v>9438</v>
      </c>
      <c r="D20" s="9">
        <v>7447</v>
      </c>
      <c r="E20" s="7">
        <v>5845</v>
      </c>
      <c r="F20" s="8">
        <v>11079</v>
      </c>
      <c r="G20" s="7">
        <v>5268</v>
      </c>
      <c r="H20" s="7">
        <v>3625</v>
      </c>
      <c r="I20" s="5">
        <v>2300</v>
      </c>
      <c r="J20" s="8">
        <v>9589</v>
      </c>
      <c r="K20" s="8">
        <v>9898</v>
      </c>
      <c r="L20" s="8">
        <v>10011</v>
      </c>
      <c r="M20" s="8">
        <v>10664</v>
      </c>
      <c r="N20" s="8">
        <v>9897</v>
      </c>
      <c r="O20" s="6">
        <v>365450</v>
      </c>
      <c r="P20" s="2"/>
    </row>
    <row r="21" spans="1:16" x14ac:dyDescent="0.25">
      <c r="A21" s="19">
        <v>50</v>
      </c>
      <c r="B21" s="19">
        <v>0.01</v>
      </c>
      <c r="C21" s="9">
        <v>9191</v>
      </c>
      <c r="D21" s="12">
        <v>16724</v>
      </c>
      <c r="E21" s="8">
        <v>9924</v>
      </c>
      <c r="F21" s="11">
        <v>23022</v>
      </c>
      <c r="G21" s="8">
        <v>12687</v>
      </c>
      <c r="H21" s="12">
        <v>16827</v>
      </c>
      <c r="I21" s="7">
        <v>6098</v>
      </c>
      <c r="J21" s="10">
        <v>19327</v>
      </c>
      <c r="K21" s="10">
        <v>19496</v>
      </c>
      <c r="L21" s="10">
        <v>20631</v>
      </c>
      <c r="M21" s="10">
        <v>21861</v>
      </c>
      <c r="N21" s="12">
        <v>18741</v>
      </c>
      <c r="O21" s="6">
        <v>365450</v>
      </c>
      <c r="P21" s="2"/>
    </row>
    <row r="22" spans="1:16" x14ac:dyDescent="0.25">
      <c r="A22" s="19">
        <v>100</v>
      </c>
      <c r="B22" s="19">
        <v>0.02</v>
      </c>
      <c r="C22" s="12">
        <v>18579</v>
      </c>
      <c r="D22" s="16">
        <v>32356</v>
      </c>
      <c r="E22" s="10">
        <v>21605</v>
      </c>
      <c r="F22" s="14">
        <v>44528</v>
      </c>
      <c r="G22" s="1">
        <v>31440</v>
      </c>
      <c r="H22" s="12">
        <v>17860</v>
      </c>
      <c r="I22" s="12">
        <v>17880</v>
      </c>
      <c r="J22" s="15">
        <v>36934</v>
      </c>
      <c r="K22" s="13">
        <v>38875</v>
      </c>
      <c r="L22" s="13">
        <v>39626</v>
      </c>
      <c r="M22" s="13">
        <v>39607</v>
      </c>
      <c r="N22" s="15">
        <v>36354</v>
      </c>
      <c r="O22" s="6">
        <v>365450</v>
      </c>
      <c r="P22" s="2"/>
    </row>
    <row r="23" spans="1:16" x14ac:dyDescent="0.25">
      <c r="A23" s="19" t="s">
        <v>16</v>
      </c>
      <c r="B23" s="19"/>
      <c r="C23" s="5">
        <v>37</v>
      </c>
      <c r="D23" s="5">
        <v>19</v>
      </c>
      <c r="E23" s="5">
        <v>27</v>
      </c>
      <c r="F23" s="5">
        <v>36</v>
      </c>
      <c r="G23" s="5">
        <v>24</v>
      </c>
      <c r="H23" s="5">
        <v>3</v>
      </c>
      <c r="I23" s="5">
        <v>2</v>
      </c>
      <c r="J23" s="5">
        <v>31</v>
      </c>
      <c r="K23" s="5">
        <v>10</v>
      </c>
      <c r="L23" s="5">
        <v>30</v>
      </c>
      <c r="M23" s="5">
        <v>32</v>
      </c>
      <c r="N23" s="5">
        <v>27</v>
      </c>
      <c r="O23" s="6">
        <v>365450</v>
      </c>
      <c r="P23" s="2"/>
    </row>
    <row r="26" spans="1:16" x14ac:dyDescent="0.25">
      <c r="B26" s="2" t="s">
        <v>30</v>
      </c>
      <c r="C26">
        <f>SLOPE(C16:C20,B16:B20)</f>
        <v>1902810.1265822782</v>
      </c>
      <c r="D26">
        <f>SLOPE(D16:D20,B16:B20)</f>
        <v>1576405.0632911394</v>
      </c>
      <c r="E26">
        <f>SLOPE(E16:E20,B16:B20)</f>
        <v>1158126.582278481</v>
      </c>
      <c r="F26">
        <f>SLOPE(F16:F20,B16:B20)</f>
        <v>2231677.2151898732</v>
      </c>
      <c r="G26">
        <f>SLOPE(G16:G20,B16:B20)</f>
        <v>1051006.3291139239</v>
      </c>
      <c r="H26">
        <f>SLOPE(H16:H20,B16:B20)</f>
        <v>711917.72151898744</v>
      </c>
      <c r="I26">
        <f>SLOPE(I16:I20,B16:B20)</f>
        <v>464056.96202531643</v>
      </c>
      <c r="J26">
        <f>SLOPE(J16:J20,B16:B20)</f>
        <v>1941911.3924050631</v>
      </c>
      <c r="K26">
        <f>SLOPE(K16:K20,B16:B20)</f>
        <v>1980499.9999999998</v>
      </c>
      <c r="L26">
        <f>SLOPE(L16:L20,B16:B20)</f>
        <v>2006094.9367088606</v>
      </c>
      <c r="M26">
        <f>SLOPE(M16:M20,B16:B20)</f>
        <v>2177740.5063291136</v>
      </c>
      <c r="N26">
        <f>SLOPE(N16:N20,B16:B20)</f>
        <v>1986702.5316455693</v>
      </c>
    </row>
    <row r="27" spans="1:16" x14ac:dyDescent="0.25">
      <c r="B27" s="2" t="s">
        <v>31</v>
      </c>
      <c r="C27">
        <f>INTERCEPT(C16:C20,B16:B20)</f>
        <v>-404.1772151898731</v>
      </c>
      <c r="D27">
        <f>INTERCEPT(D16:D20,B16:B20)</f>
        <v>-56.088607594937002</v>
      </c>
      <c r="E27">
        <f>INTERCEPT(E16:E20,B16:B20)</f>
        <v>-103.21518987341801</v>
      </c>
      <c r="F27">
        <f>INTERCEPT(F16:F20,B16:B20)</f>
        <v>-49.851265822784626</v>
      </c>
      <c r="G27">
        <f>INTERCEPT(G16:G20,B16:B20)</f>
        <v>9.889240506329088</v>
      </c>
      <c r="H27">
        <f>INTERCEPT(H16:H20,B16:B20)</f>
        <v>99.939873417721401</v>
      </c>
      <c r="I27">
        <f>INTERCEPT(I16:I20,B16:B20)</f>
        <v>83.50316455696202</v>
      </c>
      <c r="J27">
        <f>INTERCEPT(J16:J20,B16:B20)</f>
        <v>-131.44936708860723</v>
      </c>
      <c r="K27">
        <f>INTERCEPT(K16:K20,B16:B20)</f>
        <v>35.75</v>
      </c>
      <c r="L27">
        <f>INTERCEPT(L16:L20,B16:B20)</f>
        <v>25.838607594936548</v>
      </c>
      <c r="M27">
        <f>INTERCEPT(M16:M20,B16:B20)</f>
        <v>-363.95886075949375</v>
      </c>
      <c r="N27">
        <f>INTERCEPT(N16:N20,B16:B20)</f>
        <v>-85.794303797468274</v>
      </c>
    </row>
    <row r="28" spans="1:16" x14ac:dyDescent="0.25">
      <c r="B28" s="2" t="s">
        <v>32</v>
      </c>
      <c r="C28">
        <f>RSQ(C16:C20,B16:B20)</f>
        <v>0.98267503111220544</v>
      </c>
      <c r="D28" s="21">
        <f>RSQ(D16:D20,B16:B20)</f>
        <v>0.92597781586196504</v>
      </c>
      <c r="E28">
        <f>RSQ(E16:E20,B16:B20)</f>
        <v>0.98760389985093933</v>
      </c>
      <c r="F28">
        <f>RSQ(F16:F20,B16:B20)</f>
        <v>0.99816021588307513</v>
      </c>
      <c r="G28">
        <f>RSQ(G16:G20,B16:B20)</f>
        <v>0.99813244773824628</v>
      </c>
      <c r="H28">
        <f>RSQ(H16:H20,B16:B20)</f>
        <v>0.99823253335946138</v>
      </c>
      <c r="I28" s="22">
        <f>RSQ(I16:I20,B16:B20)</f>
        <v>0.96576310292946732</v>
      </c>
      <c r="J28">
        <f>RSQ(J16:J20,B16:B20)</f>
        <v>0.99939064030787872</v>
      </c>
      <c r="K28">
        <f>RSQ(K16:K20,B16:B20)</f>
        <v>0.9996497276104207</v>
      </c>
      <c r="L28">
        <f>RSQ(L16:L20,B16:B20)</f>
        <v>0.99935920064885042</v>
      </c>
      <c r="M28">
        <f>RSQ(M16:M20,B16:B20)</f>
        <v>0.99607434141402906</v>
      </c>
      <c r="N28">
        <f>RSQ(N16:N20,B16:B20)</f>
        <v>0.99942893383817188</v>
      </c>
    </row>
    <row r="29" spans="1:16" x14ac:dyDescent="0.25">
      <c r="B29" s="2" t="s">
        <v>33</v>
      </c>
      <c r="C29">
        <f>SLOPE(C19:C22,B19:B22)</f>
        <v>792291.83400267735</v>
      </c>
      <c r="D29">
        <f>SLOPE(D19:D22,B19:B22)</f>
        <v>1583420.3480589022</v>
      </c>
      <c r="E29">
        <f>SLOPE(E19:E22,B19:B22)</f>
        <v>1082287.8179384205</v>
      </c>
      <c r="F29">
        <f>SLOPE(F19:F22,B19:B22)</f>
        <v>2224004.0160642569</v>
      </c>
      <c r="G29">
        <f>SLOPE(G19:G22,B19:B22)</f>
        <v>1661239.6251673361</v>
      </c>
      <c r="H29">
        <f>SLOPE(H19:H22,B19:B22)</f>
        <v>951751.00401606434</v>
      </c>
      <c r="I29">
        <f>SLOPE(I19:I22,B19:B22)</f>
        <v>950100.40160642564</v>
      </c>
      <c r="J29">
        <f>SLOPE(J19:J22,B19:B22)</f>
        <v>1838119.143239625</v>
      </c>
      <c r="K29">
        <f>SLOPE(K19:K22,B19:B22)</f>
        <v>1930607.7643908968</v>
      </c>
      <c r="L29">
        <f>SLOPE(L19:L22,B19:B22)</f>
        <v>1972718.875502008</v>
      </c>
      <c r="M29">
        <f>SLOPE(M19:M22,B19:B22)</f>
        <v>1977388.2195448459</v>
      </c>
      <c r="N29">
        <f>SLOPE(N19:N22,B19:B22)</f>
        <v>1794437.7510040163</v>
      </c>
    </row>
    <row r="30" spans="1:16" x14ac:dyDescent="0.25">
      <c r="B30" s="2" t="s">
        <v>34</v>
      </c>
      <c r="C30">
        <f>INTERCEPT(C19:C22,B19:B22)</f>
        <v>2612.8005354752331</v>
      </c>
      <c r="D30">
        <f>INTERCEPT(D19:D22,B19:B22)</f>
        <v>623.61178045515226</v>
      </c>
      <c r="E30">
        <f>INTERCEPT(E19:E22,B19:B22)</f>
        <v>-228.41231593039083</v>
      </c>
      <c r="F30">
        <f>INTERCEPT(F19:F22,B19:B22)</f>
        <v>241.21285140562031</v>
      </c>
      <c r="G30">
        <f>INTERCEPT(G19:G22,B19:B22)</f>
        <v>-2504.9665327978601</v>
      </c>
      <c r="H30">
        <f>INTERCEPT(H19:H22,B19:B22)</f>
        <v>1169.8032128514042</v>
      </c>
      <c r="I30">
        <f>INTERCEPT(I19:I22,B19:B22)</f>
        <v>-1888.6787148594376</v>
      </c>
      <c r="J30">
        <f>INTERCEPT(J19:J22,B19:B22)</f>
        <v>408.64792503346689</v>
      </c>
      <c r="K30">
        <f>INTERCEPT(K19:K22,B19:B22)</f>
        <v>240.87817938420267</v>
      </c>
      <c r="L30">
        <f>INTERCEPT(L19:L22,B19:B22)</f>
        <v>371.10040160642166</v>
      </c>
      <c r="M30">
        <f>INTERCEPT(M19:M22,B19:B22)</f>
        <v>692.90896921017338</v>
      </c>
      <c r="N30">
        <f>INTERCEPT(N19:N22,B19:B22)</f>
        <v>604.20080321284695</v>
      </c>
    </row>
    <row r="31" spans="1:16" x14ac:dyDescent="0.25">
      <c r="B31" s="2" t="s">
        <v>35</v>
      </c>
      <c r="C31" s="21">
        <f>RSQ(C19:C22,B19:B22)</f>
        <v>0.90217470105857489</v>
      </c>
      <c r="D31">
        <f>RSQ(D19:D22,B19:B22)</f>
        <v>0.99605562483740107</v>
      </c>
      <c r="E31">
        <f>RSQ(E19:E22,B19:B22)</f>
        <v>0.99565302902368624</v>
      </c>
      <c r="F31">
        <f>RSQ(F19:F22,B19:B22)</f>
        <v>0.99955235162761102</v>
      </c>
      <c r="G31">
        <f>RSQ(G19:G22,B19:B22)</f>
        <v>0.99164530099384751</v>
      </c>
      <c r="H31" s="21">
        <f>RSQ(H19:H22,B19:B22)</f>
        <v>0.76931753663411928</v>
      </c>
      <c r="I31">
        <f>RSQ(I19:I22,B19:B22)</f>
        <v>0.97169072815864788</v>
      </c>
      <c r="J31">
        <f>RSQ(J19:J22,B19:B22)</f>
        <v>0.99932077028115207</v>
      </c>
      <c r="K31">
        <f>RSQ(K19:K22,B19:B22)</f>
        <v>0.99999466140629867</v>
      </c>
      <c r="L31">
        <f>RSQ(L19:L22,B19:B22)</f>
        <v>0.99946969322159684</v>
      </c>
      <c r="M31">
        <f>RSQ(M19:M22,B19:B22)</f>
        <v>0.99581882103016051</v>
      </c>
      <c r="N31">
        <f>RSQ(N19:N22,B19:B22)</f>
        <v>0.9995029232068201</v>
      </c>
    </row>
  </sheetData>
  <pageMargins left="0.7" right="0.7" top="0.75" bottom="0.75" header="0.3" footer="0.3"/>
  <pageSetup scale="65" fitToHeight="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80"/>
  <sheetViews>
    <sheetView topLeftCell="A16" zoomScale="87" zoomScaleNormal="87" workbookViewId="0">
      <selection activeCell="B38" sqref="B38"/>
    </sheetView>
  </sheetViews>
  <sheetFormatPr defaultColWidth="8.85546875" defaultRowHeight="15" x14ac:dyDescent="0.25"/>
  <cols>
    <col min="1" max="1" width="17.7109375" bestFit="1" customWidth="1"/>
    <col min="2" max="2" width="12.7109375" bestFit="1" customWidth="1"/>
    <col min="3" max="3" width="12.28515625" bestFit="1" customWidth="1"/>
    <col min="4" max="9" width="12.7109375" bestFit="1" customWidth="1"/>
    <col min="10" max="11" width="12.140625" bestFit="1" customWidth="1"/>
    <col min="12" max="13" width="12.7109375" bestFit="1" customWidth="1"/>
  </cols>
  <sheetData>
    <row r="1" spans="1:15" s="2" customFormat="1" ht="18.75" x14ac:dyDescent="0.3">
      <c r="A1" s="23" t="s">
        <v>48</v>
      </c>
    </row>
    <row r="2" spans="1:15" s="2" customFormat="1" ht="15.75" x14ac:dyDescent="0.25">
      <c r="B2" s="20" t="s">
        <v>17</v>
      </c>
      <c r="C2" s="20" t="s">
        <v>18</v>
      </c>
      <c r="D2" s="20" t="s">
        <v>19</v>
      </c>
      <c r="E2" s="20" t="s">
        <v>20</v>
      </c>
      <c r="F2" s="20" t="s">
        <v>21</v>
      </c>
      <c r="G2" s="20" t="s">
        <v>22</v>
      </c>
      <c r="H2" s="20" t="s">
        <v>23</v>
      </c>
      <c r="I2" s="20" t="s">
        <v>24</v>
      </c>
      <c r="J2" s="20" t="s">
        <v>25</v>
      </c>
      <c r="K2" s="20" t="s">
        <v>26</v>
      </c>
      <c r="L2" s="20" t="s">
        <v>27</v>
      </c>
      <c r="M2" s="20" t="s">
        <v>28</v>
      </c>
    </row>
    <row r="3" spans="1:15" s="2" customFormat="1" ht="15.75" x14ac:dyDescent="0.25">
      <c r="B3" s="20" t="s">
        <v>29</v>
      </c>
      <c r="C3" s="20" t="s">
        <v>29</v>
      </c>
      <c r="D3" s="20" t="s">
        <v>29</v>
      </c>
      <c r="E3" s="20" t="s">
        <v>29</v>
      </c>
      <c r="F3" s="20" t="s">
        <v>29</v>
      </c>
      <c r="G3" s="20" t="s">
        <v>29</v>
      </c>
      <c r="H3" s="20" t="s">
        <v>29</v>
      </c>
      <c r="I3" s="20" t="s">
        <v>29</v>
      </c>
      <c r="J3" s="20" t="s">
        <v>29</v>
      </c>
      <c r="K3" s="20" t="s">
        <v>29</v>
      </c>
      <c r="L3" s="20" t="s">
        <v>29</v>
      </c>
      <c r="M3" s="20" t="s">
        <v>29</v>
      </c>
    </row>
    <row r="4" spans="1:15" x14ac:dyDescent="0.25">
      <c r="A4" s="28"/>
      <c r="B4" s="29">
        <v>1</v>
      </c>
      <c r="C4" s="29">
        <v>2</v>
      </c>
      <c r="D4" s="29">
        <v>3</v>
      </c>
      <c r="E4" s="29">
        <v>4</v>
      </c>
      <c r="F4" s="29">
        <v>5</v>
      </c>
      <c r="G4" s="29">
        <v>6</v>
      </c>
      <c r="H4" s="29">
        <v>7</v>
      </c>
      <c r="I4" s="29">
        <v>8</v>
      </c>
      <c r="J4" s="29">
        <v>9</v>
      </c>
      <c r="K4" s="29">
        <v>10</v>
      </c>
      <c r="L4" s="29">
        <v>11</v>
      </c>
      <c r="M4" s="29">
        <v>12</v>
      </c>
      <c r="N4" s="2"/>
      <c r="O4" s="2"/>
    </row>
    <row r="5" spans="1:15" x14ac:dyDescent="0.25">
      <c r="A5" s="29" t="s">
        <v>0</v>
      </c>
      <c r="B5" s="30">
        <v>766</v>
      </c>
      <c r="C5" s="30">
        <v>564</v>
      </c>
      <c r="D5" s="30">
        <v>778</v>
      </c>
      <c r="E5" s="30">
        <v>782</v>
      </c>
      <c r="F5" s="30">
        <v>633</v>
      </c>
      <c r="G5" s="30">
        <v>476</v>
      </c>
      <c r="H5" s="30">
        <v>793</v>
      </c>
      <c r="I5" s="30">
        <v>528</v>
      </c>
      <c r="J5" s="30">
        <v>910</v>
      </c>
      <c r="K5" s="30">
        <v>987</v>
      </c>
      <c r="L5" s="30">
        <v>1000</v>
      </c>
      <c r="M5" s="30">
        <v>1156</v>
      </c>
      <c r="N5" s="6">
        <v>365450</v>
      </c>
      <c r="O5" s="2" t="s">
        <v>10</v>
      </c>
    </row>
    <row r="6" spans="1:15" x14ac:dyDescent="0.25">
      <c r="A6" s="29" t="s">
        <v>2</v>
      </c>
      <c r="B6" s="31">
        <v>5856</v>
      </c>
      <c r="C6" s="31">
        <v>5019</v>
      </c>
      <c r="D6" s="31">
        <v>4889</v>
      </c>
      <c r="E6" s="31">
        <v>6889</v>
      </c>
      <c r="F6" s="31">
        <v>5492</v>
      </c>
      <c r="G6" s="30">
        <v>3636</v>
      </c>
      <c r="H6" s="31">
        <v>5596</v>
      </c>
      <c r="I6" s="31">
        <v>4488</v>
      </c>
      <c r="J6" s="31">
        <v>7461</v>
      </c>
      <c r="K6" s="32">
        <v>8178</v>
      </c>
      <c r="L6" s="32">
        <v>7706</v>
      </c>
      <c r="M6" s="32">
        <v>7826</v>
      </c>
      <c r="N6" s="6">
        <v>365450</v>
      </c>
      <c r="O6" s="2"/>
    </row>
    <row r="7" spans="1:15" x14ac:dyDescent="0.25">
      <c r="A7" s="29" t="s">
        <v>3</v>
      </c>
      <c r="B7" s="30">
        <v>1677</v>
      </c>
      <c r="C7" s="30">
        <v>1645</v>
      </c>
      <c r="D7" s="30">
        <v>1582</v>
      </c>
      <c r="E7" s="30">
        <v>2187</v>
      </c>
      <c r="F7" s="30">
        <v>1809</v>
      </c>
      <c r="G7" s="30">
        <v>1823</v>
      </c>
      <c r="H7" s="30">
        <v>1350</v>
      </c>
      <c r="I7" s="30">
        <v>1745</v>
      </c>
      <c r="J7" s="30">
        <v>2184</v>
      </c>
      <c r="K7" s="30">
        <v>2435</v>
      </c>
      <c r="L7" s="30">
        <v>2243</v>
      </c>
      <c r="M7" s="30">
        <v>2215</v>
      </c>
      <c r="N7" s="6">
        <v>365450</v>
      </c>
      <c r="O7" s="2"/>
    </row>
    <row r="8" spans="1:15" x14ac:dyDescent="0.25">
      <c r="A8" s="29" t="s">
        <v>4</v>
      </c>
      <c r="B8" s="30">
        <v>2449</v>
      </c>
      <c r="C8" s="30">
        <v>2560</v>
      </c>
      <c r="D8" s="30">
        <v>2242</v>
      </c>
      <c r="E8" s="30">
        <v>3154</v>
      </c>
      <c r="F8" s="30">
        <v>2665</v>
      </c>
      <c r="G8" s="30">
        <v>2621</v>
      </c>
      <c r="H8" s="30">
        <v>2422</v>
      </c>
      <c r="I8" s="30">
        <v>2547</v>
      </c>
      <c r="J8" s="30">
        <v>3072</v>
      </c>
      <c r="K8" s="30">
        <v>3258</v>
      </c>
      <c r="L8" s="30">
        <v>3296</v>
      </c>
      <c r="M8" s="30">
        <v>3538</v>
      </c>
      <c r="N8" s="6">
        <v>365450</v>
      </c>
      <c r="O8" s="2"/>
    </row>
    <row r="9" spans="1:15" x14ac:dyDescent="0.25">
      <c r="A9" s="29" t="s">
        <v>5</v>
      </c>
      <c r="B9" s="32">
        <v>10097</v>
      </c>
      <c r="C9" s="33">
        <v>11387</v>
      </c>
      <c r="D9" s="32">
        <v>8548</v>
      </c>
      <c r="E9" s="33">
        <v>11551</v>
      </c>
      <c r="F9" s="32">
        <v>10790</v>
      </c>
      <c r="G9" s="32">
        <v>10524</v>
      </c>
      <c r="H9" s="32">
        <v>9201</v>
      </c>
      <c r="I9" s="32">
        <v>9659</v>
      </c>
      <c r="J9" s="33">
        <v>11793</v>
      </c>
      <c r="K9" s="33">
        <v>13136</v>
      </c>
      <c r="L9" s="33">
        <v>12789</v>
      </c>
      <c r="M9" s="33">
        <v>12263</v>
      </c>
      <c r="N9" s="6">
        <v>365450</v>
      </c>
      <c r="O9" s="2"/>
    </row>
    <row r="10" spans="1:15" x14ac:dyDescent="0.25">
      <c r="A10" s="29" t="s">
        <v>6</v>
      </c>
      <c r="B10" s="34">
        <v>36611</v>
      </c>
      <c r="C10" s="35">
        <v>38906</v>
      </c>
      <c r="D10" s="36">
        <v>28792</v>
      </c>
      <c r="E10" s="34">
        <v>35739</v>
      </c>
      <c r="F10" s="35">
        <v>36740</v>
      </c>
      <c r="G10" s="34">
        <v>35800</v>
      </c>
      <c r="H10" s="37">
        <v>40788</v>
      </c>
      <c r="I10" s="37">
        <v>41064</v>
      </c>
      <c r="J10" s="38">
        <v>45447</v>
      </c>
      <c r="K10" s="39">
        <v>47743</v>
      </c>
      <c r="L10" s="39">
        <v>51207</v>
      </c>
      <c r="M10" s="38">
        <v>45295</v>
      </c>
      <c r="N10" s="6">
        <v>365450</v>
      </c>
      <c r="O10" s="2"/>
    </row>
    <row r="11" spans="1:15" x14ac:dyDescent="0.25">
      <c r="A11" s="29" t="s">
        <v>7</v>
      </c>
      <c r="B11" s="30">
        <v>598</v>
      </c>
      <c r="C11" s="30">
        <v>614</v>
      </c>
      <c r="D11" s="30">
        <v>445</v>
      </c>
      <c r="E11" s="30">
        <v>592</v>
      </c>
      <c r="F11" s="30">
        <v>591</v>
      </c>
      <c r="G11" s="30">
        <v>561</v>
      </c>
      <c r="H11" s="30">
        <v>555</v>
      </c>
      <c r="I11" s="30">
        <v>575</v>
      </c>
      <c r="J11" s="30">
        <v>595</v>
      </c>
      <c r="K11" s="30">
        <v>573</v>
      </c>
      <c r="L11" s="30">
        <v>614</v>
      </c>
      <c r="M11" s="30">
        <v>635</v>
      </c>
      <c r="N11" s="6">
        <v>365450</v>
      </c>
    </row>
    <row r="12" spans="1:15" x14ac:dyDescent="0.25">
      <c r="A12" s="29" t="s">
        <v>8</v>
      </c>
      <c r="B12" s="31">
        <v>6189</v>
      </c>
      <c r="C12" s="31">
        <v>6577</v>
      </c>
      <c r="D12" s="31">
        <v>6214</v>
      </c>
      <c r="E12" s="31">
        <v>6861</v>
      </c>
      <c r="F12" s="31">
        <v>6816</v>
      </c>
      <c r="G12" s="31">
        <v>6110</v>
      </c>
      <c r="H12" s="31">
        <v>6095</v>
      </c>
      <c r="I12" s="31">
        <v>6356</v>
      </c>
      <c r="J12" s="31">
        <v>7009</v>
      </c>
      <c r="K12" s="31">
        <v>7654</v>
      </c>
      <c r="L12" s="31">
        <v>7674</v>
      </c>
      <c r="M12" s="31">
        <v>7062</v>
      </c>
      <c r="N12" s="6">
        <v>365450</v>
      </c>
      <c r="O12" s="2"/>
    </row>
    <row r="13" spans="1:15" s="22" customFormat="1" x14ac:dyDescent="0.2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6"/>
    </row>
    <row r="14" spans="1:15" s="22" customFormat="1" ht="25.5" x14ac:dyDescent="0.25">
      <c r="A14" s="24" t="s">
        <v>66</v>
      </c>
      <c r="B14" s="2">
        <v>0.1376975169300228</v>
      </c>
      <c r="C14" s="22">
        <v>0.14455198251639093</v>
      </c>
      <c r="D14" s="2">
        <v>0.14382022471910089</v>
      </c>
      <c r="E14">
        <v>0.15062454077883913</v>
      </c>
      <c r="F14">
        <v>0.14970059880239536</v>
      </c>
      <c r="G14">
        <v>0.1624953305939483</v>
      </c>
      <c r="H14">
        <v>0.14701078079059138</v>
      </c>
      <c r="I14">
        <v>0.13838612368024131</v>
      </c>
      <c r="J14">
        <v>0.14391273750879657</v>
      </c>
      <c r="K14">
        <v>0.15715344699777628</v>
      </c>
      <c r="L14">
        <v>0.15615727002967367</v>
      </c>
      <c r="M14">
        <v>0.15446265938069229</v>
      </c>
      <c r="N14" s="26"/>
    </row>
    <row r="15" spans="1:15" s="22" customFormat="1" x14ac:dyDescent="0.25">
      <c r="A15" s="24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6"/>
    </row>
    <row r="16" spans="1:1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25">
      <c r="A17" s="2" t="s">
        <v>59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5" x14ac:dyDescent="0.25">
      <c r="A18" s="2" t="s">
        <v>30</v>
      </c>
      <c r="B18" s="2">
        <v>2245791.1392405061</v>
      </c>
      <c r="C18" s="2">
        <v>2300392.4050632906</v>
      </c>
      <c r="D18" s="2">
        <v>2266892.4050632911</v>
      </c>
      <c r="E18" s="2">
        <v>1828829.1139240507</v>
      </c>
      <c r="F18" s="2">
        <v>2295278.4810126582</v>
      </c>
      <c r="G18" s="2">
        <v>1629094.9367088606</v>
      </c>
      <c r="H18" s="2">
        <v>1873740.5063291139</v>
      </c>
      <c r="I18" s="2">
        <v>1805291.1392405063</v>
      </c>
      <c r="J18" s="2">
        <v>1847170.8860759491</v>
      </c>
      <c r="K18" s="2">
        <v>2134189.8734177211</v>
      </c>
      <c r="L18" s="2">
        <v>2078696.2025316455</v>
      </c>
      <c r="M18" s="2">
        <v>1895550.6329113923</v>
      </c>
      <c r="N18" s="2"/>
      <c r="O18" s="2"/>
    </row>
    <row r="19" spans="1:15" x14ac:dyDescent="0.25">
      <c r="A19" s="2" t="s">
        <v>31</v>
      </c>
      <c r="B19">
        <v>-518.84493670886059</v>
      </c>
      <c r="C19">
        <v>647.13291139240573</v>
      </c>
      <c r="D19">
        <v>714.88291139240528</v>
      </c>
      <c r="E19">
        <v>75.990506329113487</v>
      </c>
      <c r="F19">
        <v>554.62658227848124</v>
      </c>
      <c r="G19">
        <v>-162.661392405063</v>
      </c>
      <c r="H19">
        <v>523.04113924050625</v>
      </c>
      <c r="I19">
        <v>47.405063291138958</v>
      </c>
      <c r="J19">
        <v>726.00949367088606</v>
      </c>
      <c r="K19">
        <v>486.677215189874</v>
      </c>
      <c r="L19">
        <v>588.81645569620287</v>
      </c>
      <c r="M19">
        <v>685.36392405063316</v>
      </c>
    </row>
    <row r="20" spans="1:15" x14ac:dyDescent="0.25">
      <c r="A20" s="2" t="s">
        <v>32</v>
      </c>
      <c r="B20" s="27">
        <v>0.9740069179997245</v>
      </c>
      <c r="C20">
        <v>0.99972407779385664</v>
      </c>
      <c r="D20">
        <v>0.99990780090121123</v>
      </c>
      <c r="E20">
        <v>0.98884397789014278</v>
      </c>
      <c r="F20">
        <v>0.99762665892597002</v>
      </c>
      <c r="G20">
        <v>0.98291334485244852</v>
      </c>
      <c r="H20">
        <v>0.99869629055236586</v>
      </c>
      <c r="I20">
        <v>0.99275728631538263</v>
      </c>
      <c r="J20">
        <v>0.99775087213875135</v>
      </c>
      <c r="K20">
        <v>0.99791801306723893</v>
      </c>
      <c r="L20">
        <v>0.99985603167369752</v>
      </c>
      <c r="M20">
        <v>0.99986829539997346</v>
      </c>
    </row>
    <row r="21" spans="1:15" x14ac:dyDescent="0.25">
      <c r="A21" s="2" t="s">
        <v>33</v>
      </c>
      <c r="B21">
        <v>2200858.0990629182</v>
      </c>
      <c r="C21">
        <v>2345689.424364123</v>
      </c>
      <c r="D21">
        <v>2234957.1619812581</v>
      </c>
      <c r="E21">
        <v>2312224.8995983936</v>
      </c>
      <c r="F21">
        <v>2203170.0133868805</v>
      </c>
      <c r="G21">
        <v>1990637.2155287815</v>
      </c>
      <c r="H21">
        <v>1881712.1820615798</v>
      </c>
      <c r="I21">
        <v>1824543.5073627844</v>
      </c>
      <c r="J21">
        <v>1916281.1244979918</v>
      </c>
      <c r="K21">
        <v>2238890.2275769743</v>
      </c>
      <c r="L21">
        <v>2034108.4337349397</v>
      </c>
      <c r="M21">
        <v>2073183.4002677377</v>
      </c>
    </row>
    <row r="22" spans="1:15" x14ac:dyDescent="0.25">
      <c r="A22" s="2" t="s">
        <v>34</v>
      </c>
      <c r="B22">
        <v>-745.18741633199534</v>
      </c>
      <c r="C22">
        <v>503.87282463186057</v>
      </c>
      <c r="D22">
        <v>829.39625167335907</v>
      </c>
      <c r="E22">
        <v>-2479.0803212851424</v>
      </c>
      <c r="F22">
        <v>788.67737617135208</v>
      </c>
      <c r="G22">
        <v>-1580.8942436412326</v>
      </c>
      <c r="H22">
        <v>522.41231593038538</v>
      </c>
      <c r="I22">
        <v>-1252.5274431057587</v>
      </c>
      <c r="J22">
        <v>905.89959839357471</v>
      </c>
      <c r="K22">
        <v>39.515394912985357</v>
      </c>
      <c r="L22">
        <v>883.74698795180666</v>
      </c>
      <c r="M22">
        <v>-128.94645247657536</v>
      </c>
    </row>
    <row r="23" spans="1:15" x14ac:dyDescent="0.25">
      <c r="A23" s="2" t="s">
        <v>35</v>
      </c>
      <c r="B23">
        <v>0.99856422135098344</v>
      </c>
      <c r="C23">
        <v>0.999963646787702</v>
      </c>
      <c r="D23">
        <v>0.99999053456189868</v>
      </c>
      <c r="E23">
        <v>0.99232288102771027</v>
      </c>
      <c r="F23">
        <v>0.99952695703578698</v>
      </c>
      <c r="G23">
        <v>0.99997237704225594</v>
      </c>
      <c r="H23">
        <v>0.99994526247477911</v>
      </c>
      <c r="I23" s="27">
        <v>0.97052744165870053</v>
      </c>
      <c r="J23">
        <v>0.99799288938029385</v>
      </c>
      <c r="K23">
        <v>0.99937448680256502</v>
      </c>
      <c r="L23">
        <v>0.99953431002411952</v>
      </c>
      <c r="M23">
        <v>0.99889646318706526</v>
      </c>
    </row>
    <row r="25" spans="1:15" x14ac:dyDescent="0.25">
      <c r="A25" s="2" t="s">
        <v>9</v>
      </c>
    </row>
    <row r="26" spans="1:15" x14ac:dyDescent="0.25">
      <c r="A26" s="2" t="s">
        <v>30</v>
      </c>
      <c r="B26">
        <v>1902810.1265822782</v>
      </c>
      <c r="C26">
        <v>1576405.0632911394</v>
      </c>
      <c r="D26">
        <v>1158126.582278481</v>
      </c>
      <c r="E26">
        <v>2231677.2151898732</v>
      </c>
      <c r="F26">
        <v>1051006.3291139239</v>
      </c>
      <c r="G26">
        <v>711917.72151898744</v>
      </c>
      <c r="H26">
        <v>464056.96202531643</v>
      </c>
      <c r="I26">
        <v>1941911.3924050631</v>
      </c>
      <c r="J26">
        <v>1980499.9999999998</v>
      </c>
      <c r="K26">
        <v>2006094.9367088606</v>
      </c>
      <c r="L26">
        <v>2177740.5063291136</v>
      </c>
      <c r="M26">
        <v>1986702.5316455693</v>
      </c>
    </row>
    <row r="27" spans="1:15" x14ac:dyDescent="0.25">
      <c r="A27" s="2" t="s">
        <v>31</v>
      </c>
      <c r="B27">
        <v>-404.1772151898731</v>
      </c>
      <c r="C27">
        <v>-56.088607594937002</v>
      </c>
      <c r="D27">
        <v>-103.21518987341801</v>
      </c>
      <c r="E27">
        <v>-49.851265822784626</v>
      </c>
      <c r="F27">
        <v>9.889240506329088</v>
      </c>
      <c r="G27">
        <v>99.939873417721401</v>
      </c>
      <c r="H27">
        <v>83.50316455696202</v>
      </c>
      <c r="I27">
        <v>-131.44936708860723</v>
      </c>
      <c r="J27">
        <v>35.75</v>
      </c>
      <c r="K27">
        <v>25.838607594936548</v>
      </c>
      <c r="L27">
        <v>-363.95886075949375</v>
      </c>
      <c r="M27">
        <v>-85.794303797468274</v>
      </c>
    </row>
    <row r="28" spans="1:15" x14ac:dyDescent="0.25">
      <c r="A28" s="2" t="s">
        <v>32</v>
      </c>
      <c r="B28">
        <v>0.98267503111220544</v>
      </c>
      <c r="C28" s="27">
        <v>0.92597781586196504</v>
      </c>
      <c r="D28">
        <v>0.98760389985093933</v>
      </c>
      <c r="E28">
        <v>0.99816021588307513</v>
      </c>
      <c r="F28">
        <v>0.99813244773824628</v>
      </c>
      <c r="G28">
        <v>0.99823253335946138</v>
      </c>
      <c r="H28" s="27">
        <v>0.96576310292946732</v>
      </c>
      <c r="I28">
        <v>0.99939064030787872</v>
      </c>
      <c r="J28">
        <v>0.9996497276104207</v>
      </c>
      <c r="K28">
        <v>0.99935920064885042</v>
      </c>
      <c r="L28">
        <v>0.99607434141402906</v>
      </c>
      <c r="M28">
        <v>0.99942893383817188</v>
      </c>
    </row>
    <row r="29" spans="1:15" x14ac:dyDescent="0.25">
      <c r="A29" s="2" t="s">
        <v>33</v>
      </c>
      <c r="B29">
        <v>792291.83400267735</v>
      </c>
      <c r="C29">
        <v>1583420.3480589022</v>
      </c>
      <c r="D29">
        <v>1082287.8179384205</v>
      </c>
      <c r="E29">
        <v>2224004.0160642569</v>
      </c>
      <c r="F29">
        <v>1661239.6251673361</v>
      </c>
      <c r="G29">
        <v>951751.00401606434</v>
      </c>
      <c r="H29">
        <v>950100.40160642564</v>
      </c>
      <c r="I29">
        <v>1838119.143239625</v>
      </c>
      <c r="J29">
        <v>1930607.7643908968</v>
      </c>
      <c r="K29">
        <v>1972718.875502008</v>
      </c>
      <c r="L29">
        <v>1977388.2195448459</v>
      </c>
      <c r="M29">
        <v>1794437.7510040163</v>
      </c>
    </row>
    <row r="30" spans="1:15" x14ac:dyDescent="0.25">
      <c r="A30" s="2" t="s">
        <v>34</v>
      </c>
      <c r="B30">
        <v>2612.8005354752331</v>
      </c>
      <c r="C30">
        <v>623.61178045515226</v>
      </c>
      <c r="D30">
        <v>-228.41231593039083</v>
      </c>
      <c r="E30">
        <v>241.21285140562031</v>
      </c>
      <c r="F30">
        <v>-2504.9665327978601</v>
      </c>
      <c r="G30">
        <v>1169.8032128514042</v>
      </c>
      <c r="H30">
        <v>-1888.6787148594376</v>
      </c>
      <c r="I30">
        <v>408.64792503346689</v>
      </c>
      <c r="J30">
        <v>240.87817938420267</v>
      </c>
      <c r="K30">
        <v>371.10040160642166</v>
      </c>
      <c r="L30">
        <v>692.90896921017338</v>
      </c>
      <c r="M30">
        <v>604.20080321284695</v>
      </c>
    </row>
    <row r="31" spans="1:15" x14ac:dyDescent="0.25">
      <c r="A31" s="2" t="s">
        <v>35</v>
      </c>
      <c r="B31" s="27">
        <v>0.90217470105857489</v>
      </c>
      <c r="C31">
        <v>0.99605562483740107</v>
      </c>
      <c r="D31">
        <v>0.99565302902368624</v>
      </c>
      <c r="E31">
        <v>0.99955235162761102</v>
      </c>
      <c r="F31">
        <v>0.99164530099384751</v>
      </c>
      <c r="G31" s="27">
        <v>0.76931753663411928</v>
      </c>
      <c r="H31">
        <v>0.97169072815864788</v>
      </c>
      <c r="I31">
        <v>0.99932077028115207</v>
      </c>
      <c r="J31">
        <v>0.99999466140629867</v>
      </c>
      <c r="K31">
        <v>0.99946969322159684</v>
      </c>
      <c r="L31">
        <v>0.99581882103016051</v>
      </c>
      <c r="M31">
        <v>0.9995029232068201</v>
      </c>
    </row>
    <row r="33" spans="1:13" x14ac:dyDescent="0.25">
      <c r="A33" s="2" t="s">
        <v>49</v>
      </c>
      <c r="B33">
        <f>(B5-B19)/B18</f>
        <v>5.7211239026589821E-4</v>
      </c>
      <c r="C33" s="2">
        <f t="shared" ref="C33:M33" si="0">(C5-C19)/C18</f>
        <v>-3.6138578448366292E-5</v>
      </c>
      <c r="D33" s="2">
        <f t="shared" si="0"/>
        <v>2.7843001488124227E-5</v>
      </c>
      <c r="E33" s="2">
        <f t="shared" si="0"/>
        <v>3.8604453980723666E-4</v>
      </c>
      <c r="F33" s="2">
        <f t="shared" si="0"/>
        <v>3.4145494052181875E-5</v>
      </c>
      <c r="G33" s="2">
        <f t="shared" si="0"/>
        <v>3.9203448369639103E-4</v>
      </c>
      <c r="H33" s="2">
        <f t="shared" si="0"/>
        <v>1.4407483845688755E-4</v>
      </c>
      <c r="I33" s="2">
        <f t="shared" si="0"/>
        <v>2.6621464331290595E-4</v>
      </c>
      <c r="J33" s="2">
        <f t="shared" si="0"/>
        <v>9.9606651293630729E-5</v>
      </c>
      <c r="K33" s="2">
        <f t="shared" si="0"/>
        <v>2.3443218011755541E-4</v>
      </c>
      <c r="L33" s="2">
        <f t="shared" si="0"/>
        <v>1.9780838768215212E-4</v>
      </c>
      <c r="M33" s="2">
        <f t="shared" si="0"/>
        <v>2.4828462388604882E-4</v>
      </c>
    </row>
    <row r="34" spans="1:13" x14ac:dyDescent="0.25">
      <c r="A34" s="2" t="s">
        <v>50</v>
      </c>
      <c r="B34" s="2">
        <f>(B6-B19)/B18</f>
        <v>2.8385742669127909E-3</v>
      </c>
      <c r="C34" s="2">
        <f t="shared" ref="C34:M34" si="1">(C6-C19)/C18</f>
        <v>1.900487533772444E-3</v>
      </c>
      <c r="D34" s="2">
        <f t="shared" si="1"/>
        <v>1.8413388651725858E-3</v>
      </c>
      <c r="E34" s="2">
        <f t="shared" si="1"/>
        <v>3.725339585748646E-3</v>
      </c>
      <c r="F34" s="2">
        <f t="shared" si="1"/>
        <v>2.1510999465054847E-3</v>
      </c>
      <c r="G34" s="2">
        <f t="shared" si="1"/>
        <v>2.3317618309459708E-3</v>
      </c>
      <c r="H34" s="2">
        <f t="shared" si="1"/>
        <v>2.7073966985418055E-3</v>
      </c>
      <c r="I34" s="2">
        <f t="shared" si="1"/>
        <v>2.4597666493710473E-3</v>
      </c>
      <c r="J34" s="2">
        <f t="shared" si="1"/>
        <v>3.6461112272274058E-3</v>
      </c>
      <c r="K34" s="2">
        <f t="shared" si="1"/>
        <v>3.6038605939466557E-3</v>
      </c>
      <c r="L34" s="2">
        <f t="shared" si="1"/>
        <v>3.423869026958232E-3</v>
      </c>
      <c r="M34" s="2">
        <f t="shared" si="1"/>
        <v>3.7670510889925447E-3</v>
      </c>
    </row>
    <row r="35" spans="1:13" x14ac:dyDescent="0.25">
      <c r="A35" s="2" t="s">
        <v>51</v>
      </c>
      <c r="B35" s="2">
        <f>(B$7-B$19)/B$18</f>
        <v>9.7776008567362297E-4</v>
      </c>
      <c r="C35" s="2">
        <f t="shared" ref="C35:L35" si="2">(C$7-C$19)/C$18</f>
        <v>4.337812481084678E-4</v>
      </c>
      <c r="D35" s="2">
        <f t="shared" si="2"/>
        <v>3.825135620335651E-4</v>
      </c>
      <c r="E35" s="2">
        <f t="shared" si="2"/>
        <v>1.1542956515720442E-3</v>
      </c>
      <c r="F35" s="2">
        <f t="shared" si="2"/>
        <v>5.4650162413760761E-4</v>
      </c>
      <c r="G35" s="2">
        <f t="shared" si="2"/>
        <v>1.2188739573499303E-3</v>
      </c>
      <c r="H35" s="2">
        <f t="shared" si="2"/>
        <v>4.4134118783587971E-4</v>
      </c>
      <c r="I35" s="2">
        <f t="shared" si="2"/>
        <v>9.4034413608380446E-4</v>
      </c>
      <c r="J35" s="2">
        <f t="shared" si="2"/>
        <v>7.8931002936409784E-4</v>
      </c>
      <c r="K35" s="2">
        <f t="shared" si="2"/>
        <v>9.129097692184506E-4</v>
      </c>
      <c r="L35" s="2">
        <f t="shared" si="2"/>
        <v>7.9577936510836253E-4</v>
      </c>
      <c r="M35" s="2">
        <f>(M$7-M$19)/M$18</f>
        <v>8.0696133851090326E-4</v>
      </c>
    </row>
    <row r="36" spans="1:13" x14ac:dyDescent="0.25">
      <c r="A36" s="2" t="s">
        <v>52</v>
      </c>
      <c r="B36" s="2">
        <f>(B$8-B$19)/B$18</f>
        <v>1.3215142249214423E-3</v>
      </c>
      <c r="C36" s="2">
        <f t="shared" ref="C36:M36" si="3">(C$8-C$19)/C$18</f>
        <v>8.315394731773885E-4</v>
      </c>
      <c r="D36" s="2">
        <f t="shared" si="3"/>
        <v>6.7366103710818066E-4</v>
      </c>
      <c r="E36" s="2">
        <f t="shared" si="3"/>
        <v>1.6830492637261859E-3</v>
      </c>
      <c r="F36" s="2">
        <f t="shared" si="3"/>
        <v>9.1944112018618285E-4</v>
      </c>
      <c r="G36" s="2">
        <f t="shared" si="3"/>
        <v>1.7087164963072608E-3</v>
      </c>
      <c r="H36" s="2">
        <f t="shared" si="3"/>
        <v>1.0134588297286617E-3</v>
      </c>
      <c r="I36" s="2">
        <f t="shared" si="3"/>
        <v>1.3845938100380038E-3</v>
      </c>
      <c r="J36" s="2">
        <f t="shared" si="3"/>
        <v>1.2700451939846433E-3</v>
      </c>
      <c r="K36" s="2">
        <f t="shared" si="3"/>
        <v>1.2985361889905755E-3</v>
      </c>
      <c r="L36" s="2">
        <f t="shared" si="3"/>
        <v>1.3023468946576785E-3</v>
      </c>
      <c r="M36" s="2">
        <f t="shared" si="3"/>
        <v>1.5049115683963446E-3</v>
      </c>
    </row>
    <row r="37" spans="1:13" x14ac:dyDescent="0.25">
      <c r="A37" s="2" t="s">
        <v>53</v>
      </c>
      <c r="B37" s="2">
        <f>(B$9-B$22)/B$21</f>
        <v>4.9263455108479659E-3</v>
      </c>
      <c r="C37" s="2">
        <f t="shared" ref="C37:M37" si="4">(C$9-C$22)/C$21</f>
        <v>4.6396283592907324E-3</v>
      </c>
      <c r="D37" s="2">
        <f t="shared" si="4"/>
        <v>3.4535801757758109E-3</v>
      </c>
      <c r="E37" s="2">
        <f t="shared" si="4"/>
        <v>6.0677835982658971E-3</v>
      </c>
      <c r="F37" s="2">
        <f t="shared" si="4"/>
        <v>4.539514682506891E-3</v>
      </c>
      <c r="G37" s="2">
        <f t="shared" si="4"/>
        <v>6.0809142666539357E-3</v>
      </c>
      <c r="H37" s="2">
        <f t="shared" si="4"/>
        <v>4.6120696708045247E-3</v>
      </c>
      <c r="I37" s="2">
        <f t="shared" si="4"/>
        <v>5.9804150457762459E-3</v>
      </c>
      <c r="J37" s="2">
        <f t="shared" si="4"/>
        <v>5.6813691177271912E-3</v>
      </c>
      <c r="K37" s="2">
        <f t="shared" si="4"/>
        <v>5.8495429761469845E-3</v>
      </c>
      <c r="L37" s="2">
        <f t="shared" si="4"/>
        <v>5.8528113912729302E-3</v>
      </c>
      <c r="M37" s="2">
        <f t="shared" si="4"/>
        <v>5.977255292935608E-3</v>
      </c>
    </row>
    <row r="38" spans="1:13" x14ac:dyDescent="0.25">
      <c r="A38" s="2" t="s">
        <v>54</v>
      </c>
      <c r="B38" s="2">
        <f>(B$10-B$30)/B$29</f>
        <v>4.2911207720979588E-2</v>
      </c>
      <c r="C38" s="2">
        <f t="shared" ref="C38:M38" si="5">(C$10-C$30)/C$29</f>
        <v>2.4177021765872095E-2</v>
      </c>
      <c r="D38" s="2">
        <f t="shared" si="5"/>
        <v>2.6813950813203723E-2</v>
      </c>
      <c r="E38" s="2">
        <f t="shared" si="5"/>
        <v>1.5961206406188772E-2</v>
      </c>
      <c r="F38" s="2">
        <f t="shared" si="5"/>
        <v>2.362390466627879E-2</v>
      </c>
      <c r="G38" s="2">
        <f t="shared" si="5"/>
        <v>3.6385773843180612E-2</v>
      </c>
      <c r="H38" s="2">
        <f t="shared" si="5"/>
        <v>4.4918072492866959E-2</v>
      </c>
      <c r="I38" s="2">
        <f t="shared" si="5"/>
        <v>2.2117909072701784E-2</v>
      </c>
      <c r="J38" s="2">
        <f t="shared" si="5"/>
        <v>2.3415487420293393E-2</v>
      </c>
      <c r="K38" s="2">
        <f t="shared" si="5"/>
        <v>2.4013507543662854E-2</v>
      </c>
      <c r="L38" s="2">
        <f t="shared" si="5"/>
        <v>2.5545864252401147E-2</v>
      </c>
      <c r="M38" s="2">
        <f t="shared" si="5"/>
        <v>2.4905182234258024E-2</v>
      </c>
    </row>
    <row r="39" spans="1:13" x14ac:dyDescent="0.25">
      <c r="A39" s="2" t="s">
        <v>55</v>
      </c>
      <c r="B39" s="2">
        <f>(B11-B19)/B18</f>
        <v>4.9730579001507741E-4</v>
      </c>
      <c r="C39" s="2">
        <f t="shared" ref="C39:M39" si="6">(C11-C19)/C18</f>
        <v>-1.4403156313452593E-5</v>
      </c>
      <c r="D39" s="2">
        <f t="shared" si="6"/>
        <v>-1.190541336631591E-4</v>
      </c>
      <c r="E39" s="2">
        <f t="shared" si="6"/>
        <v>2.8215293038708474E-4</v>
      </c>
      <c r="F39" s="2">
        <f t="shared" si="6"/>
        <v>1.5847060834845238E-5</v>
      </c>
      <c r="G39" s="2">
        <f t="shared" si="6"/>
        <v>4.4421069398633227E-4</v>
      </c>
      <c r="H39" s="2">
        <f t="shared" si="6"/>
        <v>1.7056182887407954E-5</v>
      </c>
      <c r="I39" s="2">
        <f t="shared" si="6"/>
        <v>2.9224922520298995E-4</v>
      </c>
      <c r="J39" s="2">
        <f t="shared" si="6"/>
        <v>-7.0924403723792462E-5</v>
      </c>
      <c r="K39" s="2">
        <f t="shared" si="6"/>
        <v>4.0447565554177939E-5</v>
      </c>
      <c r="L39" s="2">
        <f t="shared" si="6"/>
        <v>1.2115067258566248E-5</v>
      </c>
      <c r="M39" s="2">
        <f t="shared" si="6"/>
        <v>-2.6569548275942797E-5</v>
      </c>
    </row>
    <row r="40" spans="1:13" x14ac:dyDescent="0.25">
      <c r="A40" s="2" t="s">
        <v>56</v>
      </c>
      <c r="B40">
        <f>(B11-B22)/B21</f>
        <v>6.1030168955640432E-4</v>
      </c>
      <c r="C40" s="2">
        <f t="shared" ref="C40:M40" si="7">(C11-C22)/C21</f>
        <v>4.6948745313115381E-5</v>
      </c>
      <c r="D40" s="2">
        <f t="shared" si="7"/>
        <v>-1.7199267091660817E-4</v>
      </c>
      <c r="E40" s="2">
        <f t="shared" si="7"/>
        <v>1.3281927384393071E-3</v>
      </c>
      <c r="F40" s="2">
        <f t="shared" si="7"/>
        <v>-8.972406803389057E-5</v>
      </c>
      <c r="G40" s="2">
        <f t="shared" si="7"/>
        <v>1.0759842260219534E-3</v>
      </c>
      <c r="H40" s="2">
        <f t="shared" si="7"/>
        <v>1.731810230080563E-5</v>
      </c>
      <c r="I40" s="2">
        <f t="shared" si="7"/>
        <v>1.0016354423618473E-3</v>
      </c>
      <c r="J40" s="2">
        <f t="shared" si="7"/>
        <v>-1.6224112131513121E-4</v>
      </c>
      <c r="K40" s="2">
        <f t="shared" si="7"/>
        <v>2.3828082257716369E-4</v>
      </c>
      <c r="L40" s="2">
        <f t="shared" si="7"/>
        <v>-1.3261190184267081E-4</v>
      </c>
      <c r="M40" s="2">
        <f t="shared" si="7"/>
        <v>3.6848956651780869E-4</v>
      </c>
    </row>
    <row r="41" spans="1:13" x14ac:dyDescent="0.25">
      <c r="A41" s="2" t="s">
        <v>57</v>
      </c>
      <c r="B41">
        <f>(B11-B27)/B26</f>
        <v>5.2668272109205564E-4</v>
      </c>
      <c r="C41" s="2">
        <f t="shared" ref="C41:M41" si="8">(C11-C27)/C26</f>
        <v>4.250738742211089E-4</v>
      </c>
      <c r="D41" s="2">
        <f t="shared" si="8"/>
        <v>4.7336379136973751E-4</v>
      </c>
      <c r="E41" s="2">
        <f t="shared" si="8"/>
        <v>2.8760936458643518E-4</v>
      </c>
      <c r="F41" s="2">
        <f t="shared" si="8"/>
        <v>5.5290890587080508E-4</v>
      </c>
      <c r="G41" s="2">
        <f t="shared" si="8"/>
        <v>6.4763119760319343E-4</v>
      </c>
      <c r="H41" s="2">
        <f t="shared" si="8"/>
        <v>1.0160322417861187E-3</v>
      </c>
      <c r="I41" s="2">
        <f t="shared" si="8"/>
        <v>3.6379073208570424E-4</v>
      </c>
      <c r="J41" s="2">
        <f t="shared" si="8"/>
        <v>2.8237818732643275E-4</v>
      </c>
      <c r="K41" s="2">
        <f t="shared" si="8"/>
        <v>2.7274950073036925E-4</v>
      </c>
      <c r="L41" s="2">
        <f t="shared" si="8"/>
        <v>4.4907042777469401E-4</v>
      </c>
      <c r="M41" s="2">
        <f t="shared" si="8"/>
        <v>3.6280937499004462E-4</v>
      </c>
    </row>
    <row r="42" spans="1:13" x14ac:dyDescent="0.25">
      <c r="A42" s="2" t="s">
        <v>58</v>
      </c>
      <c r="B42">
        <f>(B11-B30)/B29</f>
        <v>-2.5430030312144107E-3</v>
      </c>
      <c r="C42" s="2">
        <f t="shared" ref="C42:L42" si="9">(C11-C30)/C29</f>
        <v>-6.0702645806814558E-6</v>
      </c>
      <c r="D42" s="2">
        <f t="shared" si="9"/>
        <v>6.2221185970025056E-4</v>
      </c>
      <c r="E42" s="2">
        <f t="shared" si="9"/>
        <v>1.5772774961762685E-4</v>
      </c>
      <c r="F42" s="2">
        <f t="shared" si="9"/>
        <v>1.8636483779310312E-3</v>
      </c>
      <c r="G42" s="2">
        <f t="shared" si="9"/>
        <v>-6.3966647818858335E-4</v>
      </c>
      <c r="H42" s="2">
        <f t="shared" si="9"/>
        <v>2.5720215576455672E-3</v>
      </c>
      <c r="I42" s="2">
        <f t="shared" si="9"/>
        <v>9.0501247200626512E-5</v>
      </c>
      <c r="J42" s="2">
        <f t="shared" si="9"/>
        <v>1.8342504735938535E-4</v>
      </c>
      <c r="K42" s="2">
        <f t="shared" si="9"/>
        <v>1.0234585419181935E-4</v>
      </c>
      <c r="L42" s="2">
        <f t="shared" si="9"/>
        <v>-3.9905653543509327E-5</v>
      </c>
      <c r="M42" s="2">
        <f>(M11-M30)/M29</f>
        <v>1.7163703098600335E-5</v>
      </c>
    </row>
    <row r="44" spans="1:13" x14ac:dyDescent="0.25">
      <c r="A44" t="s">
        <v>60</v>
      </c>
      <c r="B44" t="s">
        <v>61</v>
      </c>
    </row>
    <row r="45" spans="1:13" x14ac:dyDescent="0.25">
      <c r="B45">
        <f t="shared" ref="B45:M45" si="10">B33*91</f>
        <v>5.2062227514196736E-2</v>
      </c>
      <c r="C45" s="2">
        <f t="shared" si="10"/>
        <v>-3.2886106388013325E-3</v>
      </c>
      <c r="D45" s="2">
        <f t="shared" si="10"/>
        <v>2.5337131354193046E-3</v>
      </c>
      <c r="E45" s="2">
        <f t="shared" si="10"/>
        <v>3.5130053122458538E-2</v>
      </c>
      <c r="F45" s="2">
        <f t="shared" si="10"/>
        <v>3.1072399587485505E-3</v>
      </c>
      <c r="G45" s="2">
        <f t="shared" si="10"/>
        <v>3.5675138016371587E-2</v>
      </c>
      <c r="H45" s="2">
        <f t="shared" si="10"/>
        <v>1.3110810299576767E-2</v>
      </c>
      <c r="I45" s="2">
        <f t="shared" si="10"/>
        <v>2.4225532541474443E-2</v>
      </c>
      <c r="J45" s="2">
        <f t="shared" si="10"/>
        <v>9.0642052677203967E-3</v>
      </c>
      <c r="K45" s="2">
        <f t="shared" si="10"/>
        <v>2.1333328390697542E-2</v>
      </c>
      <c r="L45" s="2">
        <f t="shared" si="10"/>
        <v>1.8000563279075843E-2</v>
      </c>
      <c r="M45" s="2">
        <f t="shared" si="10"/>
        <v>2.2593900773630441E-2</v>
      </c>
    </row>
    <row r="46" spans="1:13" x14ac:dyDescent="0.25">
      <c r="B46" s="2">
        <f t="shared" ref="B46:M46" si="11">B34*91</f>
        <v>0.25831025828906395</v>
      </c>
      <c r="C46" s="2">
        <f t="shared" si="11"/>
        <v>0.1729443655732924</v>
      </c>
      <c r="D46" s="2">
        <f t="shared" si="11"/>
        <v>0.16756183673070529</v>
      </c>
      <c r="E46" s="2">
        <f t="shared" si="11"/>
        <v>0.33900590230312677</v>
      </c>
      <c r="F46" s="2">
        <f t="shared" si="11"/>
        <v>0.19575009513199912</v>
      </c>
      <c r="G46" s="2">
        <f t="shared" si="11"/>
        <v>0.21219032661608334</v>
      </c>
      <c r="H46" s="2">
        <f t="shared" si="11"/>
        <v>0.2463730995673043</v>
      </c>
      <c r="I46" s="2">
        <f t="shared" si="11"/>
        <v>0.22383876509276532</v>
      </c>
      <c r="J46" s="2">
        <f t="shared" si="11"/>
        <v>0.3317961216776939</v>
      </c>
      <c r="K46" s="2">
        <f t="shared" si="11"/>
        <v>0.32795131404914568</v>
      </c>
      <c r="L46" s="2">
        <f t="shared" si="11"/>
        <v>0.31157208145319909</v>
      </c>
      <c r="M46" s="2">
        <f t="shared" si="11"/>
        <v>0.34280164909832156</v>
      </c>
    </row>
    <row r="47" spans="1:13" x14ac:dyDescent="0.25">
      <c r="B47" s="2">
        <f t="shared" ref="B47:M47" si="12">B35*91</f>
        <v>8.8976167796299688E-2</v>
      </c>
      <c r="C47" s="2">
        <f t="shared" si="12"/>
        <v>3.9474093577870573E-2</v>
      </c>
      <c r="D47" s="2">
        <f t="shared" si="12"/>
        <v>3.4808734145054428E-2</v>
      </c>
      <c r="E47" s="2">
        <f t="shared" si="12"/>
        <v>0.10504090429305603</v>
      </c>
      <c r="F47" s="2">
        <f t="shared" si="12"/>
        <v>4.9731647796522289E-2</v>
      </c>
      <c r="G47" s="2">
        <f t="shared" si="12"/>
        <v>0.11091753011884366</v>
      </c>
      <c r="H47" s="2">
        <f t="shared" si="12"/>
        <v>4.0162048093065054E-2</v>
      </c>
      <c r="I47" s="2">
        <f t="shared" si="12"/>
        <v>8.5571316383626209E-2</v>
      </c>
      <c r="J47" s="2">
        <f t="shared" si="12"/>
        <v>7.1827212672132906E-2</v>
      </c>
      <c r="K47" s="2">
        <f t="shared" si="12"/>
        <v>8.3074788998879004E-2</v>
      </c>
      <c r="L47" s="2">
        <f t="shared" si="12"/>
        <v>7.2415922224860985E-2</v>
      </c>
      <c r="M47" s="2">
        <f t="shared" si="12"/>
        <v>7.343348180449219E-2</v>
      </c>
    </row>
    <row r="48" spans="1:13" x14ac:dyDescent="0.25">
      <c r="B48" s="2">
        <f t="shared" ref="B48:M48" si="13">B36*91</f>
        <v>0.12025779446785126</v>
      </c>
      <c r="C48" s="2">
        <f t="shared" si="13"/>
        <v>7.5670092059142352E-2</v>
      </c>
      <c r="D48" s="2">
        <f t="shared" si="13"/>
        <v>6.1303154376844443E-2</v>
      </c>
      <c r="E48" s="2">
        <f t="shared" si="13"/>
        <v>0.15315748299908291</v>
      </c>
      <c r="F48" s="2">
        <f t="shared" si="13"/>
        <v>8.3669141936942637E-2</v>
      </c>
      <c r="G48" s="2">
        <f t="shared" si="13"/>
        <v>0.15549320116396073</v>
      </c>
      <c r="H48" s="2">
        <f t="shared" si="13"/>
        <v>9.2224753505308218E-2</v>
      </c>
      <c r="I48" s="2">
        <f t="shared" si="13"/>
        <v>0.12599803671345836</v>
      </c>
      <c r="J48" s="2">
        <f t="shared" si="13"/>
        <v>0.11557411265260253</v>
      </c>
      <c r="K48" s="2">
        <f t="shared" si="13"/>
        <v>0.11816679319814237</v>
      </c>
      <c r="L48" s="2">
        <f t="shared" si="13"/>
        <v>0.11851356741384875</v>
      </c>
      <c r="M48" s="2">
        <f t="shared" si="13"/>
        <v>0.13694695272406734</v>
      </c>
    </row>
    <row r="49" spans="1:13" x14ac:dyDescent="0.25">
      <c r="B49" s="2">
        <f t="shared" ref="B49:M49" si="14">B37*91</f>
        <v>0.44829744148716488</v>
      </c>
      <c r="C49" s="2">
        <f t="shared" si="14"/>
        <v>0.42220618069545662</v>
      </c>
      <c r="D49" s="2">
        <f t="shared" si="14"/>
        <v>0.31427579599559879</v>
      </c>
      <c r="E49" s="2">
        <f t="shared" si="14"/>
        <v>0.55216830744219658</v>
      </c>
      <c r="F49" s="2">
        <f t="shared" si="14"/>
        <v>0.41309583610812706</v>
      </c>
      <c r="G49" s="2">
        <f t="shared" si="14"/>
        <v>0.55336319826550817</v>
      </c>
      <c r="H49" s="2">
        <f t="shared" si="14"/>
        <v>0.41969834004321177</v>
      </c>
      <c r="I49" s="2">
        <f t="shared" si="14"/>
        <v>0.54421776916563835</v>
      </c>
      <c r="J49" s="2">
        <f t="shared" si="14"/>
        <v>0.51700458971317442</v>
      </c>
      <c r="K49" s="2">
        <f t="shared" si="14"/>
        <v>0.53230841082937563</v>
      </c>
      <c r="L49" s="2">
        <f t="shared" si="14"/>
        <v>0.5326058366058366</v>
      </c>
      <c r="M49" s="2">
        <f t="shared" si="14"/>
        <v>0.54393023165714027</v>
      </c>
    </row>
    <row r="50" spans="1:13" x14ac:dyDescent="0.25">
      <c r="B50" s="2">
        <f t="shared" ref="B50:M50" si="15">B38*91</f>
        <v>3.9049199026091426</v>
      </c>
      <c r="C50" s="2">
        <f t="shared" si="15"/>
        <v>2.2001089806943606</v>
      </c>
      <c r="D50" s="2">
        <f t="shared" si="15"/>
        <v>2.4400695240015389</v>
      </c>
      <c r="E50" s="2">
        <f t="shared" si="15"/>
        <v>1.4524697829631783</v>
      </c>
      <c r="F50" s="2">
        <f t="shared" si="15"/>
        <v>2.1497753246313698</v>
      </c>
      <c r="G50" s="2">
        <f t="shared" si="15"/>
        <v>3.3111054197294356</v>
      </c>
      <c r="H50" s="2">
        <f t="shared" si="15"/>
        <v>4.0875445968508934</v>
      </c>
      <c r="I50" s="2">
        <f t="shared" si="15"/>
        <v>2.0127297256158623</v>
      </c>
      <c r="J50" s="2">
        <f t="shared" si="15"/>
        <v>2.1308093552466989</v>
      </c>
      <c r="K50" s="2">
        <f t="shared" si="15"/>
        <v>2.1852291864733195</v>
      </c>
      <c r="L50" s="2">
        <f t="shared" si="15"/>
        <v>2.3246736469685043</v>
      </c>
      <c r="M50" s="2">
        <f t="shared" si="15"/>
        <v>2.26637158331748</v>
      </c>
    </row>
    <row r="51" spans="1:13" x14ac:dyDescent="0.25">
      <c r="B51" s="2">
        <f t="shared" ref="B51:M51" si="16">B39*91</f>
        <v>4.5254826891372044E-2</v>
      </c>
      <c r="C51" s="2">
        <f t="shared" si="16"/>
        <v>-1.310687224524186E-3</v>
      </c>
      <c r="D51" s="2">
        <f t="shared" si="16"/>
        <v>-1.0833926163347479E-2</v>
      </c>
      <c r="E51" s="2">
        <f t="shared" si="16"/>
        <v>2.5675916665224712E-2</v>
      </c>
      <c r="F51" s="2">
        <f t="shared" si="16"/>
        <v>1.4420825359709166E-3</v>
      </c>
      <c r="G51" s="2">
        <f t="shared" si="16"/>
        <v>4.0423173152756238E-2</v>
      </c>
      <c r="H51" s="2">
        <f t="shared" si="16"/>
        <v>1.5521126427541238E-3</v>
      </c>
      <c r="I51" s="2">
        <f t="shared" si="16"/>
        <v>2.6594679493472086E-2</v>
      </c>
      <c r="J51" s="2">
        <f t="shared" si="16"/>
        <v>-6.4541207388651139E-3</v>
      </c>
      <c r="K51" s="2">
        <f t="shared" si="16"/>
        <v>3.6807284654301925E-3</v>
      </c>
      <c r="L51" s="2">
        <f t="shared" si="16"/>
        <v>1.1024711205295287E-3</v>
      </c>
      <c r="M51" s="2">
        <f t="shared" si="16"/>
        <v>-2.4178288931107944E-3</v>
      </c>
    </row>
    <row r="52" spans="1:13" x14ac:dyDescent="0.25">
      <c r="B52" s="2">
        <f t="shared" ref="B52:M52" si="17">B40*91</f>
        <v>5.5537453749632794E-2</v>
      </c>
      <c r="C52" s="2">
        <f t="shared" si="17"/>
        <v>4.2723358234934995E-3</v>
      </c>
      <c r="D52" s="2">
        <f t="shared" si="17"/>
        <v>-1.5651333053411345E-2</v>
      </c>
      <c r="E52" s="2">
        <f t="shared" si="17"/>
        <v>0.12086553919797695</v>
      </c>
      <c r="F52" s="2">
        <f t="shared" si="17"/>
        <v>-8.164890191084042E-3</v>
      </c>
      <c r="G52" s="2">
        <f t="shared" si="17"/>
        <v>9.7914564567997756E-2</v>
      </c>
      <c r="H52" s="2">
        <f t="shared" si="17"/>
        <v>1.5759473093733124E-3</v>
      </c>
      <c r="I52" s="2">
        <f t="shared" si="17"/>
        <v>9.1148825254928109E-2</v>
      </c>
      <c r="J52" s="2">
        <f t="shared" si="17"/>
        <v>-1.4763942039676939E-2</v>
      </c>
      <c r="K52" s="2">
        <f t="shared" si="17"/>
        <v>2.1683554854521895E-2</v>
      </c>
      <c r="L52" s="2">
        <f t="shared" si="17"/>
        <v>-1.2067683067683044E-2</v>
      </c>
      <c r="M52" s="2">
        <f t="shared" si="17"/>
        <v>3.3532550553120592E-2</v>
      </c>
    </row>
    <row r="53" spans="1:13" x14ac:dyDescent="0.25">
      <c r="B53" s="2">
        <f t="shared" ref="B53:M53" si="18">B41*91</f>
        <v>4.7928127619377064E-2</v>
      </c>
      <c r="C53" s="2">
        <f t="shared" si="18"/>
        <v>3.8681722554120911E-2</v>
      </c>
      <c r="D53" s="2">
        <f t="shared" si="18"/>
        <v>4.3076105014646114E-2</v>
      </c>
      <c r="E53" s="2">
        <f t="shared" si="18"/>
        <v>2.61724521773656E-2</v>
      </c>
      <c r="F53" s="2">
        <f t="shared" si="18"/>
        <v>5.0314710434243265E-2</v>
      </c>
      <c r="G53" s="2">
        <f t="shared" si="18"/>
        <v>5.8934438981890602E-2</v>
      </c>
      <c r="H53" s="2">
        <f t="shared" si="18"/>
        <v>9.2458934002536811E-2</v>
      </c>
      <c r="I53" s="2">
        <f t="shared" si="18"/>
        <v>3.3104956619799085E-2</v>
      </c>
      <c r="J53" s="2">
        <f t="shared" si="18"/>
        <v>2.5696415046705379E-2</v>
      </c>
      <c r="K53" s="2">
        <f t="shared" si="18"/>
        <v>2.48202045664636E-2</v>
      </c>
      <c r="L53" s="2">
        <f t="shared" si="18"/>
        <v>4.0865408927497154E-2</v>
      </c>
      <c r="M53" s="2">
        <f t="shared" si="18"/>
        <v>3.301565312409406E-2</v>
      </c>
    </row>
    <row r="54" spans="1:13" x14ac:dyDescent="0.25">
      <c r="B54" s="2">
        <f t="shared" ref="B54:M54" si="19">B42*91</f>
        <v>-0.23141327584051138</v>
      </c>
      <c r="C54" s="2">
        <f t="shared" si="19"/>
        <v>-5.5239407684201246E-4</v>
      </c>
      <c r="D54" s="2">
        <f t="shared" si="19"/>
        <v>5.6621279232722803E-2</v>
      </c>
      <c r="E54" s="2">
        <f t="shared" si="19"/>
        <v>1.4353225215204043E-2</v>
      </c>
      <c r="F54" s="2">
        <f t="shared" si="19"/>
        <v>0.16959200239172384</v>
      </c>
      <c r="G54" s="2">
        <f t="shared" si="19"/>
        <v>-5.8209649515161083E-2</v>
      </c>
      <c r="H54" s="2">
        <f t="shared" si="19"/>
        <v>0.23405396174574661</v>
      </c>
      <c r="I54" s="2">
        <f t="shared" si="19"/>
        <v>8.2356134952570118E-3</v>
      </c>
      <c r="J54" s="2">
        <f t="shared" si="19"/>
        <v>1.6691679309704065E-2</v>
      </c>
      <c r="K54" s="2">
        <f t="shared" si="19"/>
        <v>9.3134727314555608E-3</v>
      </c>
      <c r="L54" s="2">
        <f t="shared" si="19"/>
        <v>-3.6314144724593489E-3</v>
      </c>
      <c r="M54" s="2">
        <f t="shared" si="19"/>
        <v>1.5618969819726305E-3</v>
      </c>
    </row>
    <row r="56" spans="1:13" x14ac:dyDescent="0.25">
      <c r="A56" s="2" t="s">
        <v>62</v>
      </c>
    </row>
    <row r="57" spans="1:13" x14ac:dyDescent="0.25">
      <c r="B57">
        <f>B45/(3*(2.75/(1+B14))*0.8)</f>
        <v>8.9744040861738667E-3</v>
      </c>
      <c r="C57" s="2">
        <f t="shared" ref="C57:C66" si="20">C45/(3*(2.75/(1+$C$14))*0.8)</f>
        <v>-5.7030088278250913E-4</v>
      </c>
      <c r="D57" s="2">
        <f t="shared" ref="D57:D66" si="21">D45/(3*(2.75/(1+$D$14))*0.8)</f>
        <v>4.3910792847409806E-4</v>
      </c>
      <c r="E57" s="2">
        <f t="shared" ref="E57:E66" si="22">E45/(3*(2.75/(1+$E$14))*0.8)</f>
        <v>6.1244698850856172E-3</v>
      </c>
      <c r="F57" s="2">
        <f t="shared" ref="F57:F66" si="23">F45/(3*(2.75/(1+$F$14))*0.8)</f>
        <v>5.4127206684786945E-4</v>
      </c>
      <c r="G57" s="2">
        <f t="shared" ref="G57:G66" si="24">G45/(3*(2.75/(1+$G$14))*0.8)</f>
        <v>6.2836638427767608E-3</v>
      </c>
      <c r="H57" s="2">
        <f t="shared" ref="H57:H66" si="25">H45/(3*(2.75/(1+$H$14))*0.8)</f>
        <v>2.2785213270477079E-3</v>
      </c>
      <c r="I57" s="2">
        <f t="shared" ref="I57:I66" si="26">I45/(3*(2.75/(1+$I$14))*0.8)</f>
        <v>4.1784863763603989E-3</v>
      </c>
      <c r="J57" s="2">
        <f t="shared" ref="J57:J66" si="27">J45/(3*(2.75/(1+$J$14))*0.8)</f>
        <v>1.5710090698696504E-3</v>
      </c>
      <c r="K57" s="2">
        <f t="shared" ref="K57:K66" si="28">K45/(3*(2.75/(1+$K$14))*0.8)</f>
        <v>3.7402931035198758E-3</v>
      </c>
      <c r="L57" s="2">
        <f t="shared" ref="L57:L66" si="29">L45/(3*(2.75/(1+$L$14))*0.8)</f>
        <v>3.1532548635958661E-3</v>
      </c>
      <c r="M57" s="2">
        <f t="shared" ref="M57:M66" si="30">M45/(3*(2.75/(1+$M$14))*0.8)</f>
        <v>3.9520931474104357E-3</v>
      </c>
    </row>
    <row r="58" spans="1:13" x14ac:dyDescent="0.25">
      <c r="B58" s="2">
        <f t="shared" ref="B58:B66" si="31">B46/(3*(2.75/(1+$B$14))*0.8)</f>
        <v>4.4527112038336487E-2</v>
      </c>
      <c r="C58" s="2">
        <f t="shared" si="20"/>
        <v>2.9991487345750197E-2</v>
      </c>
      <c r="D58" s="2">
        <f t="shared" si="21"/>
        <v>2.903948753691828E-2</v>
      </c>
      <c r="E58" s="2">
        <f t="shared" si="22"/>
        <v>5.9101289493765335E-2</v>
      </c>
      <c r="F58" s="2">
        <f t="shared" si="23"/>
        <v>3.4099091149831097E-2</v>
      </c>
      <c r="G58" s="2">
        <f t="shared" si="24"/>
        <v>3.7374282407333585E-2</v>
      </c>
      <c r="H58" s="2">
        <f t="shared" si="25"/>
        <v>4.2817060803104816E-2</v>
      </c>
      <c r="I58" s="2">
        <f t="shared" si="26"/>
        <v>3.8608324867170481E-2</v>
      </c>
      <c r="J58" s="2">
        <f t="shared" si="27"/>
        <v>5.7506940885323113E-2</v>
      </c>
      <c r="K58" s="2">
        <f t="shared" si="28"/>
        <v>5.7498483863548354E-2</v>
      </c>
      <c r="L58" s="2">
        <f t="shared" si="29"/>
        <v>5.4579746531877839E-2</v>
      </c>
      <c r="M58" s="2">
        <f t="shared" si="30"/>
        <v>5.9962379311838662E-2</v>
      </c>
    </row>
    <row r="59" spans="1:13" x14ac:dyDescent="0.25">
      <c r="B59" s="2">
        <f t="shared" si="31"/>
        <v>1.5337570479969575E-2</v>
      </c>
      <c r="C59" s="2">
        <f t="shared" si="20"/>
        <v>6.8454775852408029E-3</v>
      </c>
      <c r="D59" s="2">
        <f t="shared" si="21"/>
        <v>6.0325657745429698E-3</v>
      </c>
      <c r="E59" s="2">
        <f t="shared" si="22"/>
        <v>1.8312521555332056E-2</v>
      </c>
      <c r="F59" s="2">
        <f t="shared" si="23"/>
        <v>8.6631068562259845E-3</v>
      </c>
      <c r="G59" s="2">
        <f t="shared" si="24"/>
        <v>1.9536531946086271E-2</v>
      </c>
      <c r="H59" s="2">
        <f t="shared" si="25"/>
        <v>6.9797427486933067E-3</v>
      </c>
      <c r="I59" s="2">
        <f t="shared" si="26"/>
        <v>1.4759575629722993E-2</v>
      </c>
      <c r="J59" s="2">
        <f t="shared" si="27"/>
        <v>1.2449100526576676E-2</v>
      </c>
      <c r="K59" s="2">
        <f t="shared" si="28"/>
        <v>1.4565193704343298E-2</v>
      </c>
      <c r="L59" s="2">
        <f t="shared" si="29"/>
        <v>1.2685484082754007E-2</v>
      </c>
      <c r="M59" s="2">
        <f t="shared" si="30"/>
        <v>1.284488071084814E-2</v>
      </c>
    </row>
    <row r="60" spans="1:13" x14ac:dyDescent="0.25">
      <c r="B60" s="2">
        <f t="shared" si="31"/>
        <v>2.0729847599629602E-2</v>
      </c>
      <c r="C60" s="2">
        <f t="shared" si="20"/>
        <v>1.3122477861134726E-2</v>
      </c>
      <c r="D60" s="2">
        <f t="shared" si="21"/>
        <v>1.0624210275047266E-2</v>
      </c>
      <c r="E60" s="2">
        <f t="shared" si="22"/>
        <v>2.6701024021615546E-2</v>
      </c>
      <c r="F60" s="2">
        <f t="shared" si="23"/>
        <v>1.4574918573664478E-2</v>
      </c>
      <c r="G60" s="2">
        <f t="shared" si="24"/>
        <v>2.7387897013971187E-2</v>
      </c>
      <c r="H60" s="2">
        <f t="shared" si="25"/>
        <v>1.6027694928233849E-2</v>
      </c>
      <c r="I60" s="2">
        <f t="shared" si="26"/>
        <v>2.1732487364477963E-2</v>
      </c>
      <c r="J60" s="2">
        <f t="shared" si="27"/>
        <v>2.0031318119634635E-2</v>
      </c>
      <c r="K60" s="2">
        <f t="shared" si="28"/>
        <v>2.0717744253015726E-2</v>
      </c>
      <c r="L60" s="2">
        <f t="shared" si="29"/>
        <v>2.076065493373834E-2</v>
      </c>
      <c r="M60" s="2">
        <f t="shared" si="30"/>
        <v>2.3954567156955864E-2</v>
      </c>
    </row>
    <row r="61" spans="1:13" x14ac:dyDescent="0.25">
      <c r="B61" s="2">
        <f t="shared" si="31"/>
        <v>7.7276800913034779E-2</v>
      </c>
      <c r="C61" s="2">
        <f t="shared" si="20"/>
        <v>7.3217715325099769E-2</v>
      </c>
      <c r="D61" s="2">
        <f t="shared" si="21"/>
        <v>5.4465910848403055E-2</v>
      </c>
      <c r="E61" s="2">
        <f t="shared" si="22"/>
        <v>9.6263394724743365E-2</v>
      </c>
      <c r="F61" s="2">
        <f t="shared" si="23"/>
        <v>7.1960080323680273E-2</v>
      </c>
      <c r="G61" s="2">
        <f t="shared" si="24"/>
        <v>9.746699001608887E-2</v>
      </c>
      <c r="H61" s="2">
        <f t="shared" si="25"/>
        <v>7.2939169804466575E-2</v>
      </c>
      <c r="I61" s="2">
        <f t="shared" si="26"/>
        <v>9.3868175254299899E-2</v>
      </c>
      <c r="J61" s="2">
        <f t="shared" si="27"/>
        <v>8.9607293261122642E-2</v>
      </c>
      <c r="K61" s="2">
        <f t="shared" si="28"/>
        <v>9.3327653402593982E-2</v>
      </c>
      <c r="L61" s="2">
        <f t="shared" si="29"/>
        <v>9.3299410613950667E-2</v>
      </c>
      <c r="M61" s="2">
        <f t="shared" si="30"/>
        <v>9.5143506326736071E-2</v>
      </c>
    </row>
    <row r="62" spans="1:13" x14ac:dyDescent="0.25">
      <c r="B62" s="2">
        <f t="shared" si="31"/>
        <v>0.67312389045591614</v>
      </c>
      <c r="C62" s="2">
        <f t="shared" si="20"/>
        <v>0.38153622660694642</v>
      </c>
      <c r="D62" s="2">
        <f t="shared" si="21"/>
        <v>0.42287891988995002</v>
      </c>
      <c r="E62" s="2">
        <f t="shared" si="22"/>
        <v>0.25321929954805256</v>
      </c>
      <c r="F62" s="2">
        <f t="shared" si="23"/>
        <v>0.37448454212413629</v>
      </c>
      <c r="G62" s="2">
        <f t="shared" si="24"/>
        <v>0.58320372568784606</v>
      </c>
      <c r="H62" s="2">
        <f t="shared" si="25"/>
        <v>0.71037238175004636</v>
      </c>
      <c r="I62" s="2">
        <f t="shared" si="26"/>
        <v>0.34716115005452075</v>
      </c>
      <c r="J62" s="2">
        <f t="shared" si="27"/>
        <v>0.36931211555600074</v>
      </c>
      <c r="K62" s="2">
        <f t="shared" si="28"/>
        <v>0.38312810387996177</v>
      </c>
      <c r="L62" s="2">
        <f t="shared" si="29"/>
        <v>0.40722550566500471</v>
      </c>
      <c r="M62" s="2">
        <f t="shared" si="30"/>
        <v>0.3964305098820497</v>
      </c>
    </row>
    <row r="63" spans="1:13" x14ac:dyDescent="0.25">
      <c r="B63" s="2">
        <f t="shared" si="31"/>
        <v>7.8009551793048462E-3</v>
      </c>
      <c r="C63" s="2">
        <f t="shared" si="20"/>
        <v>-2.2729540322546411E-4</v>
      </c>
      <c r="D63" s="2">
        <f t="shared" si="21"/>
        <v>-1.877585433143979E-3</v>
      </c>
      <c r="E63" s="2">
        <f t="shared" si="22"/>
        <v>4.476263609393928E-3</v>
      </c>
      <c r="F63" s="2">
        <f t="shared" si="23"/>
        <v>2.5120653865579387E-4</v>
      </c>
      <c r="G63" s="2">
        <f t="shared" si="24"/>
        <v>7.1199621269499667E-3</v>
      </c>
      <c r="H63" s="2">
        <f t="shared" si="25"/>
        <v>2.697408991273266E-4</v>
      </c>
      <c r="I63" s="2">
        <f t="shared" si="26"/>
        <v>4.5871233483472862E-3</v>
      </c>
      <c r="J63" s="2">
        <f t="shared" si="27"/>
        <v>-1.1186289276678013E-3</v>
      </c>
      <c r="K63" s="2">
        <f t="shared" si="28"/>
        <v>6.4532842897505787E-4</v>
      </c>
      <c r="L63" s="2">
        <f t="shared" si="29"/>
        <v>1.9312575772696593E-4</v>
      </c>
      <c r="M63" s="2">
        <f t="shared" si="30"/>
        <v>-4.2292320816184287E-4</v>
      </c>
    </row>
    <row r="64" spans="1:13" x14ac:dyDescent="0.25">
      <c r="B64" s="2">
        <f t="shared" si="31"/>
        <v>9.5734580647838172E-3</v>
      </c>
      <c r="C64" s="2">
        <f t="shared" si="20"/>
        <v>7.4089552072049731E-4</v>
      </c>
      <c r="D64" s="2">
        <f t="shared" si="21"/>
        <v>-2.7124714076221905E-3</v>
      </c>
      <c r="E64" s="2">
        <f t="shared" si="22"/>
        <v>2.107134174782712E-2</v>
      </c>
      <c r="F64" s="2">
        <f t="shared" si="23"/>
        <v>-1.4222998699765343E-3</v>
      </c>
      <c r="G64" s="2">
        <f t="shared" si="24"/>
        <v>1.7246246076884401E-2</v>
      </c>
      <c r="H64" s="2">
        <f t="shared" si="25"/>
        <v>2.738831142135022E-4</v>
      </c>
      <c r="I64" s="2">
        <f t="shared" si="26"/>
        <v>1.5721599675752315E-2</v>
      </c>
      <c r="J64" s="2">
        <f t="shared" si="27"/>
        <v>-2.5588880840951593E-3</v>
      </c>
      <c r="K64" s="2">
        <f t="shared" si="28"/>
        <v>3.8016970065265715E-3</v>
      </c>
      <c r="L64" s="2">
        <f t="shared" si="29"/>
        <v>-2.113960531987234E-3</v>
      </c>
      <c r="M64" s="2">
        <f t="shared" si="30"/>
        <v>5.8654662859656207E-3</v>
      </c>
    </row>
    <row r="65" spans="1:13" x14ac:dyDescent="0.25">
      <c r="B65" s="2">
        <f t="shared" si="31"/>
        <v>8.2617745126773515E-3</v>
      </c>
      <c r="C65" s="2">
        <f t="shared" si="20"/>
        <v>6.7080670055254671E-3</v>
      </c>
      <c r="D65" s="2">
        <f t="shared" si="21"/>
        <v>7.4653515330115328E-3</v>
      </c>
      <c r="E65" s="2">
        <f t="shared" si="22"/>
        <v>4.5628281466117302E-3</v>
      </c>
      <c r="F65" s="2">
        <f t="shared" si="23"/>
        <v>8.7646746537603949E-3</v>
      </c>
      <c r="G65" s="2">
        <f t="shared" si="24"/>
        <v>1.0380456079942696E-2</v>
      </c>
      <c r="H65" s="2">
        <f t="shared" si="25"/>
        <v>1.6068393042623558E-2</v>
      </c>
      <c r="I65" s="2">
        <f t="shared" si="26"/>
        <v>5.7100338243963062E-3</v>
      </c>
      <c r="J65" s="2">
        <f t="shared" si="27"/>
        <v>4.4537055273089357E-3</v>
      </c>
      <c r="K65" s="2">
        <f t="shared" si="28"/>
        <v>4.3516341317080751E-3</v>
      </c>
      <c r="L65" s="2">
        <f t="shared" si="29"/>
        <v>7.1586120642820241E-3</v>
      </c>
      <c r="M65" s="2">
        <f t="shared" si="30"/>
        <v>5.7750513192169825E-3</v>
      </c>
    </row>
    <row r="66" spans="1:13" x14ac:dyDescent="0.25">
      <c r="B66" s="2">
        <f t="shared" si="31"/>
        <v>-3.9890652925513963E-2</v>
      </c>
      <c r="C66" s="2">
        <f t="shared" si="20"/>
        <v>-9.5794505421187417E-5</v>
      </c>
      <c r="D66" s="2">
        <f t="shared" si="21"/>
        <v>9.8128127781599954E-3</v>
      </c>
      <c r="E66" s="2">
        <f t="shared" si="22"/>
        <v>2.5022989654453643E-3</v>
      </c>
      <c r="F66" s="2">
        <f t="shared" si="23"/>
        <v>2.9542428288160932E-2</v>
      </c>
      <c r="G66" s="2">
        <f t="shared" si="24"/>
        <v>-1.025279481164925E-2</v>
      </c>
      <c r="H66" s="2">
        <f t="shared" si="25"/>
        <v>4.0676123849866665E-2</v>
      </c>
      <c r="I66" s="2">
        <f t="shared" si="26"/>
        <v>1.4205012307567139E-3</v>
      </c>
      <c r="J66" s="2">
        <f t="shared" si="27"/>
        <v>2.8930037231488658E-3</v>
      </c>
      <c r="K66" s="2">
        <f t="shared" si="28"/>
        <v>1.6328965264732719E-3</v>
      </c>
      <c r="L66" s="2">
        <f t="shared" si="29"/>
        <v>-6.3613427921588609E-4</v>
      </c>
      <c r="M66" s="2">
        <f t="shared" si="30"/>
        <v>2.7320480961921209E-4</v>
      </c>
    </row>
    <row r="68" spans="1:13" x14ac:dyDescent="0.25">
      <c r="A68" t="s">
        <v>64</v>
      </c>
      <c r="B68" s="2" t="s">
        <v>65</v>
      </c>
    </row>
    <row r="69" spans="1:13" ht="15.75" x14ac:dyDescent="0.25">
      <c r="B69" s="20" t="s">
        <v>17</v>
      </c>
      <c r="C69" s="20" t="s">
        <v>18</v>
      </c>
      <c r="D69" s="20" t="s">
        <v>19</v>
      </c>
      <c r="E69" s="20" t="s">
        <v>20</v>
      </c>
      <c r="F69" s="20" t="s">
        <v>21</v>
      </c>
      <c r="G69" s="20" t="s">
        <v>22</v>
      </c>
      <c r="H69" s="20" t="s">
        <v>23</v>
      </c>
      <c r="I69" s="20" t="s">
        <v>24</v>
      </c>
      <c r="J69" s="20" t="s">
        <v>25</v>
      </c>
      <c r="K69" s="20" t="s">
        <v>26</v>
      </c>
      <c r="L69" s="20" t="s">
        <v>27</v>
      </c>
      <c r="M69" s="20" t="s">
        <v>28</v>
      </c>
    </row>
    <row r="70" spans="1:13" ht="15.75" x14ac:dyDescent="0.25">
      <c r="B70" s="20" t="s">
        <v>29</v>
      </c>
      <c r="C70" s="20" t="s">
        <v>29</v>
      </c>
      <c r="D70" s="20" t="s">
        <v>29</v>
      </c>
      <c r="E70" s="20" t="s">
        <v>29</v>
      </c>
      <c r="F70" s="20" t="s">
        <v>29</v>
      </c>
      <c r="G70" s="20" t="s">
        <v>29</v>
      </c>
      <c r="H70" s="20" t="s">
        <v>29</v>
      </c>
      <c r="I70" s="20" t="s">
        <v>29</v>
      </c>
      <c r="J70" s="20" t="s">
        <v>29</v>
      </c>
      <c r="K70" s="20" t="s">
        <v>29</v>
      </c>
      <c r="L70" s="20" t="s">
        <v>29</v>
      </c>
      <c r="M70" s="20" t="s">
        <v>29</v>
      </c>
    </row>
    <row r="71" spans="1:13" x14ac:dyDescent="0.25">
      <c r="A71" s="2" t="s">
        <v>49</v>
      </c>
      <c r="B71">
        <f>B57*1000</f>
        <v>8.9744040861738661</v>
      </c>
      <c r="C71" s="2">
        <f t="shared" ref="C71:M71" si="32">C57*1000</f>
        <v>-0.57030088278250912</v>
      </c>
      <c r="D71" s="2">
        <f t="shared" si="32"/>
        <v>0.43910792847409807</v>
      </c>
      <c r="E71" s="2">
        <f t="shared" si="32"/>
        <v>6.1244698850856176</v>
      </c>
      <c r="F71" s="2">
        <f t="shared" si="32"/>
        <v>0.54127206684786944</v>
      </c>
      <c r="G71" s="2">
        <f t="shared" si="32"/>
        <v>6.283663842776761</v>
      </c>
      <c r="H71" s="2">
        <f t="shared" si="32"/>
        <v>2.278521327047708</v>
      </c>
      <c r="I71" s="2">
        <f t="shared" si="32"/>
        <v>4.1784863763603992</v>
      </c>
      <c r="J71" s="2">
        <f t="shared" si="32"/>
        <v>1.5710090698696504</v>
      </c>
      <c r="K71" s="2">
        <f t="shared" si="32"/>
        <v>3.7402931035198757</v>
      </c>
      <c r="L71" s="2">
        <f t="shared" si="32"/>
        <v>3.1532548635958659</v>
      </c>
      <c r="M71" s="2">
        <f t="shared" si="32"/>
        <v>3.9520931474104355</v>
      </c>
    </row>
    <row r="72" spans="1:13" x14ac:dyDescent="0.25">
      <c r="A72" s="2" t="s">
        <v>50</v>
      </c>
      <c r="B72" s="2">
        <f>B58*1000</f>
        <v>44.52711203833649</v>
      </c>
      <c r="C72" s="2">
        <f t="shared" ref="C72:M72" si="33">C58*1000</f>
        <v>29.991487345750198</v>
      </c>
      <c r="D72" s="2">
        <f t="shared" si="33"/>
        <v>29.03948753691828</v>
      </c>
      <c r="E72" s="2">
        <f t="shared" si="33"/>
        <v>59.101289493765336</v>
      </c>
      <c r="F72" s="2">
        <f t="shared" si="33"/>
        <v>34.099091149831096</v>
      </c>
      <c r="G72" s="2">
        <f t="shared" si="33"/>
        <v>37.374282407333588</v>
      </c>
      <c r="H72" s="2">
        <f t="shared" si="33"/>
        <v>42.817060803104816</v>
      </c>
      <c r="I72" s="2">
        <f t="shared" si="33"/>
        <v>38.608324867170481</v>
      </c>
      <c r="J72" s="2">
        <f t="shared" si="33"/>
        <v>57.506940885323111</v>
      </c>
      <c r="K72" s="2">
        <f t="shared" si="33"/>
        <v>57.498483863548351</v>
      </c>
      <c r="L72" s="2">
        <f t="shared" si="33"/>
        <v>54.579746531877838</v>
      </c>
      <c r="M72" s="2">
        <f t="shared" si="33"/>
        <v>59.96237931183866</v>
      </c>
    </row>
    <row r="73" spans="1:13" x14ac:dyDescent="0.25">
      <c r="A73" s="2" t="s">
        <v>51</v>
      </c>
      <c r="B73" s="2">
        <f t="shared" ref="B73:M80" si="34">B59*1000</f>
        <v>15.337570479969575</v>
      </c>
      <c r="C73" s="2">
        <f t="shared" si="34"/>
        <v>6.8454775852408032</v>
      </c>
      <c r="D73" s="2">
        <f t="shared" si="34"/>
        <v>6.0325657745429702</v>
      </c>
      <c r="E73" s="2">
        <f t="shared" si="34"/>
        <v>18.312521555332058</v>
      </c>
      <c r="F73" s="2">
        <f t="shared" si="34"/>
        <v>8.6631068562259852</v>
      </c>
      <c r="G73" s="2">
        <f t="shared" si="34"/>
        <v>19.536531946086271</v>
      </c>
      <c r="H73" s="2">
        <f t="shared" si="34"/>
        <v>6.9797427486933064</v>
      </c>
      <c r="I73" s="2">
        <f t="shared" si="34"/>
        <v>14.759575629722994</v>
      </c>
      <c r="J73" s="2">
        <f t="shared" si="34"/>
        <v>12.449100526576675</v>
      </c>
      <c r="K73" s="2">
        <f t="shared" si="34"/>
        <v>14.565193704343297</v>
      </c>
      <c r="L73" s="2">
        <f t="shared" si="34"/>
        <v>12.685484082754007</v>
      </c>
      <c r="M73" s="2">
        <f t="shared" si="34"/>
        <v>12.844880710848141</v>
      </c>
    </row>
    <row r="74" spans="1:13" x14ac:dyDescent="0.25">
      <c r="A74" s="2" t="s">
        <v>52</v>
      </c>
      <c r="B74" s="2">
        <f t="shared" si="34"/>
        <v>20.729847599629601</v>
      </c>
      <c r="C74" s="2">
        <f t="shared" si="34"/>
        <v>13.122477861134726</v>
      </c>
      <c r="D74" s="2">
        <f t="shared" si="34"/>
        <v>10.624210275047266</v>
      </c>
      <c r="E74" s="2">
        <f t="shared" si="34"/>
        <v>26.701024021615545</v>
      </c>
      <c r="F74" s="2">
        <f t="shared" si="34"/>
        <v>14.574918573664478</v>
      </c>
      <c r="G74" s="2">
        <f t="shared" si="34"/>
        <v>27.387897013971187</v>
      </c>
      <c r="H74" s="2">
        <f t="shared" si="34"/>
        <v>16.027694928233849</v>
      </c>
      <c r="I74" s="2">
        <f t="shared" si="34"/>
        <v>21.732487364477965</v>
      </c>
      <c r="J74" s="2">
        <f t="shared" si="34"/>
        <v>20.031318119634633</v>
      </c>
      <c r="K74" s="2">
        <f t="shared" si="34"/>
        <v>20.717744253015727</v>
      </c>
      <c r="L74" s="2">
        <f t="shared" si="34"/>
        <v>20.760654933738341</v>
      </c>
      <c r="M74" s="2">
        <f t="shared" si="34"/>
        <v>23.954567156955864</v>
      </c>
    </row>
    <row r="75" spans="1:13" x14ac:dyDescent="0.25">
      <c r="A75" s="2" t="s">
        <v>53</v>
      </c>
      <c r="B75" s="2">
        <f t="shared" si="34"/>
        <v>77.276800913034776</v>
      </c>
      <c r="C75" s="2">
        <f t="shared" si="34"/>
        <v>73.217715325099775</v>
      </c>
      <c r="D75" s="2">
        <f t="shared" si="34"/>
        <v>54.465910848403055</v>
      </c>
      <c r="E75" s="2">
        <f t="shared" si="34"/>
        <v>96.263394724743364</v>
      </c>
      <c r="F75" s="2">
        <f t="shared" si="34"/>
        <v>71.960080323680273</v>
      </c>
      <c r="G75" s="2">
        <f t="shared" si="34"/>
        <v>97.466990016088872</v>
      </c>
      <c r="H75" s="2">
        <f t="shared" si="34"/>
        <v>72.939169804466573</v>
      </c>
      <c r="I75" s="2">
        <f t="shared" si="34"/>
        <v>93.868175254299899</v>
      </c>
      <c r="J75" s="2">
        <f t="shared" si="34"/>
        <v>89.607293261122635</v>
      </c>
      <c r="K75" s="2">
        <f t="shared" si="34"/>
        <v>93.327653402593981</v>
      </c>
      <c r="L75" s="2">
        <f t="shared" si="34"/>
        <v>93.29941061395067</v>
      </c>
      <c r="M75" s="2">
        <f t="shared" si="34"/>
        <v>95.143506326736073</v>
      </c>
    </row>
    <row r="76" spans="1:13" x14ac:dyDescent="0.25">
      <c r="A76" s="2" t="s">
        <v>54</v>
      </c>
      <c r="B76" s="2">
        <f t="shared" si="34"/>
        <v>673.12389045591613</v>
      </c>
      <c r="C76" s="2">
        <f t="shared" si="34"/>
        <v>381.5362266069464</v>
      </c>
      <c r="D76" s="2">
        <f t="shared" si="34"/>
        <v>422.87891988995</v>
      </c>
      <c r="E76" s="2">
        <f t="shared" si="34"/>
        <v>253.21929954805256</v>
      </c>
      <c r="F76" s="2">
        <f t="shared" si="34"/>
        <v>374.48454212413628</v>
      </c>
      <c r="G76" s="2">
        <f t="shared" si="34"/>
        <v>583.20372568784603</v>
      </c>
      <c r="H76" s="2">
        <f t="shared" si="34"/>
        <v>710.37238175004632</v>
      </c>
      <c r="I76" s="2">
        <f t="shared" si="34"/>
        <v>347.16115005452076</v>
      </c>
      <c r="J76" s="2">
        <f t="shared" si="34"/>
        <v>369.31211555600072</v>
      </c>
      <c r="K76" s="2">
        <f t="shared" si="34"/>
        <v>383.12810387996177</v>
      </c>
      <c r="L76" s="2">
        <f t="shared" si="34"/>
        <v>407.22550566500473</v>
      </c>
      <c r="M76" s="2">
        <f t="shared" si="34"/>
        <v>396.43050988204971</v>
      </c>
    </row>
    <row r="77" spans="1:13" x14ac:dyDescent="0.25">
      <c r="A77" s="2" t="s">
        <v>55</v>
      </c>
      <c r="B77" s="2">
        <f t="shared" si="34"/>
        <v>7.8009551793048466</v>
      </c>
      <c r="C77" s="2">
        <f t="shared" si="34"/>
        <v>-0.2272954032254641</v>
      </c>
      <c r="D77" s="2">
        <f t="shared" si="34"/>
        <v>-1.877585433143979</v>
      </c>
      <c r="E77" s="2">
        <f t="shared" si="34"/>
        <v>4.4762636093939276</v>
      </c>
      <c r="F77" s="2">
        <f t="shared" si="34"/>
        <v>0.2512065386557939</v>
      </c>
      <c r="G77" s="2">
        <f t="shared" si="34"/>
        <v>7.1199621269499671</v>
      </c>
      <c r="H77" s="2">
        <f t="shared" si="34"/>
        <v>0.26974089912732663</v>
      </c>
      <c r="I77" s="2">
        <f t="shared" si="34"/>
        <v>4.5871233483472862</v>
      </c>
      <c r="J77" s="2">
        <f t="shared" si="34"/>
        <v>-1.1186289276678012</v>
      </c>
      <c r="K77" s="2">
        <f t="shared" si="34"/>
        <v>0.64532842897505782</v>
      </c>
      <c r="L77" s="2">
        <f t="shared" si="34"/>
        <v>0.19312575772696594</v>
      </c>
      <c r="M77" s="2">
        <f t="shared" si="34"/>
        <v>-0.42292320816184287</v>
      </c>
    </row>
    <row r="78" spans="1:13" x14ac:dyDescent="0.25">
      <c r="A78" s="2" t="s">
        <v>56</v>
      </c>
      <c r="B78" s="2">
        <f t="shared" si="34"/>
        <v>9.5734580647838179</v>
      </c>
      <c r="C78" s="2">
        <f t="shared" si="34"/>
        <v>0.74089552072049736</v>
      </c>
      <c r="D78" s="2">
        <f t="shared" si="34"/>
        <v>-2.7124714076221905</v>
      </c>
      <c r="E78" s="2">
        <f t="shared" si="34"/>
        <v>21.07134174782712</v>
      </c>
      <c r="F78" s="2">
        <f t="shared" si="34"/>
        <v>-1.4222998699765343</v>
      </c>
      <c r="G78" s="2">
        <f t="shared" si="34"/>
        <v>17.2462460768844</v>
      </c>
      <c r="H78" s="2">
        <f t="shared" si="34"/>
        <v>0.2738831142135022</v>
      </c>
      <c r="I78" s="2">
        <f t="shared" si="34"/>
        <v>15.721599675752314</v>
      </c>
      <c r="J78" s="2">
        <f t="shared" si="34"/>
        <v>-2.5588880840951593</v>
      </c>
      <c r="K78" s="2">
        <f t="shared" si="34"/>
        <v>3.8016970065265716</v>
      </c>
      <c r="L78" s="2">
        <f t="shared" si="34"/>
        <v>-2.1139605319872339</v>
      </c>
      <c r="M78" s="2">
        <f t="shared" si="34"/>
        <v>5.8654662859656206</v>
      </c>
    </row>
    <row r="79" spans="1:13" x14ac:dyDescent="0.25">
      <c r="A79" s="2" t="s">
        <v>57</v>
      </c>
      <c r="B79" s="2">
        <f t="shared" si="34"/>
        <v>8.2617745126773521</v>
      </c>
      <c r="C79" s="2">
        <f t="shared" si="34"/>
        <v>6.708067005525467</v>
      </c>
      <c r="D79" s="2">
        <f t="shared" si="34"/>
        <v>7.4653515330115328</v>
      </c>
      <c r="E79" s="2">
        <f t="shared" si="34"/>
        <v>4.5628281466117304</v>
      </c>
      <c r="F79" s="2">
        <f t="shared" si="34"/>
        <v>8.7646746537603946</v>
      </c>
      <c r="G79" s="2">
        <f t="shared" si="34"/>
        <v>10.380456079942697</v>
      </c>
      <c r="H79" s="2">
        <f t="shared" si="34"/>
        <v>16.068393042623558</v>
      </c>
      <c r="I79" s="2">
        <f t="shared" si="34"/>
        <v>5.710033824396306</v>
      </c>
      <c r="J79" s="2">
        <f t="shared" si="34"/>
        <v>4.4537055273089354</v>
      </c>
      <c r="K79" s="2">
        <f t="shared" si="34"/>
        <v>4.3516341317080753</v>
      </c>
      <c r="L79" s="2">
        <f t="shared" si="34"/>
        <v>7.1586120642820239</v>
      </c>
      <c r="M79" s="2">
        <f t="shared" si="34"/>
        <v>5.7750513192169821</v>
      </c>
    </row>
    <row r="80" spans="1:13" x14ac:dyDescent="0.25">
      <c r="A80" s="2" t="s">
        <v>58</v>
      </c>
      <c r="B80" s="2">
        <f t="shared" si="34"/>
        <v>-39.890652925513962</v>
      </c>
      <c r="C80" s="2">
        <f t="shared" si="34"/>
        <v>-9.579450542118742E-2</v>
      </c>
      <c r="D80" s="2">
        <f t="shared" si="34"/>
        <v>9.8128127781599961</v>
      </c>
      <c r="E80" s="2">
        <f t="shared" si="34"/>
        <v>2.5022989654453642</v>
      </c>
      <c r="F80" s="2">
        <f t="shared" si="34"/>
        <v>29.542428288160931</v>
      </c>
      <c r="G80" s="2">
        <f t="shared" si="34"/>
        <v>-10.252794811649251</v>
      </c>
      <c r="H80" s="2">
        <f t="shared" si="34"/>
        <v>40.676123849866663</v>
      </c>
      <c r="I80" s="2">
        <f t="shared" si="34"/>
        <v>1.420501230756714</v>
      </c>
      <c r="J80" s="2">
        <f t="shared" si="34"/>
        <v>2.8930037231488659</v>
      </c>
      <c r="K80" s="2">
        <f t="shared" si="34"/>
        <v>1.6328965264732718</v>
      </c>
      <c r="L80" s="2">
        <f t="shared" si="34"/>
        <v>-0.63613427921588606</v>
      </c>
      <c r="M80" s="2">
        <f t="shared" si="34"/>
        <v>0.27320480961921212</v>
      </c>
    </row>
  </sheetData>
  <pageMargins left="0.7" right="0.7" top="0.75" bottom="0.75" header="0.3" footer="0.3"/>
  <pageSetup scale="89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D8CAB-06FD-5841-9F5D-D545BE17A532}">
  <dimension ref="A2:M27"/>
  <sheetViews>
    <sheetView tabSelected="1" workbookViewId="0">
      <selection activeCell="A23" sqref="A23"/>
    </sheetView>
  </sheetViews>
  <sheetFormatPr defaultColWidth="11.42578125" defaultRowHeight="15" x14ac:dyDescent="0.25"/>
  <cols>
    <col min="1" max="1" width="20.5703125" bestFit="1" customWidth="1"/>
  </cols>
  <sheetData>
    <row r="2" spans="1:13" x14ac:dyDescent="0.25"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  <c r="M2" t="s">
        <v>28</v>
      </c>
    </row>
    <row r="3" spans="1:13" x14ac:dyDescent="0.25">
      <c r="B3" t="s">
        <v>29</v>
      </c>
      <c r="C3" t="s">
        <v>29</v>
      </c>
      <c r="D3" t="s">
        <v>29</v>
      </c>
      <c r="E3" t="s">
        <v>29</v>
      </c>
      <c r="F3" t="s">
        <v>29</v>
      </c>
      <c r="G3" t="s">
        <v>29</v>
      </c>
      <c r="H3" t="s">
        <v>29</v>
      </c>
      <c r="I3" t="s">
        <v>29</v>
      </c>
      <c r="J3" t="s">
        <v>29</v>
      </c>
      <c r="K3" t="s">
        <v>29</v>
      </c>
      <c r="L3" t="s">
        <v>29</v>
      </c>
      <c r="M3" t="s">
        <v>29</v>
      </c>
    </row>
    <row r="4" spans="1:13" x14ac:dyDescent="0.25">
      <c r="A4" t="s">
        <v>49</v>
      </c>
      <c r="B4">
        <v>8.9744040861738661</v>
      </c>
      <c r="C4">
        <v>-0.57030088278250912</v>
      </c>
      <c r="D4">
        <v>0.43910792847409807</v>
      </c>
      <c r="E4">
        <v>6.1244698850856176</v>
      </c>
      <c r="F4">
        <v>0.54127206684786944</v>
      </c>
      <c r="G4">
        <v>6.283663842776761</v>
      </c>
      <c r="H4">
        <v>2.278521327047708</v>
      </c>
      <c r="I4">
        <v>4.1784863763603992</v>
      </c>
      <c r="J4">
        <v>1.5710090698696504</v>
      </c>
      <c r="K4">
        <v>3.7402931035198757</v>
      </c>
      <c r="L4">
        <v>3.1532548635958659</v>
      </c>
      <c r="M4">
        <v>3.9520931474104355</v>
      </c>
    </row>
    <row r="5" spans="1:13" x14ac:dyDescent="0.25">
      <c r="A5" t="s">
        <v>50</v>
      </c>
      <c r="B5">
        <v>44.52711203833649</v>
      </c>
      <c r="C5">
        <v>29.991487345750198</v>
      </c>
      <c r="D5">
        <v>29.03948753691828</v>
      </c>
      <c r="E5">
        <v>59.101289493765336</v>
      </c>
      <c r="F5">
        <v>34.099091149831096</v>
      </c>
      <c r="G5">
        <v>37.374282407333588</v>
      </c>
      <c r="H5">
        <v>42.817060803104816</v>
      </c>
      <c r="I5">
        <v>38.608324867170481</v>
      </c>
      <c r="J5">
        <v>57.506940885323111</v>
      </c>
      <c r="K5">
        <v>57.498483863548351</v>
      </c>
      <c r="L5">
        <v>54.579746531877838</v>
      </c>
      <c r="M5">
        <v>59.96237931183866</v>
      </c>
    </row>
    <row r="6" spans="1:13" x14ac:dyDescent="0.25">
      <c r="A6" t="s">
        <v>51</v>
      </c>
      <c r="B6">
        <v>15.337570479969575</v>
      </c>
      <c r="C6">
        <v>6.8454775852408032</v>
      </c>
      <c r="D6">
        <v>6.0325657745429702</v>
      </c>
      <c r="E6">
        <v>18.312521555332058</v>
      </c>
      <c r="F6">
        <v>8.6631068562259852</v>
      </c>
      <c r="G6">
        <v>19.536531946086271</v>
      </c>
      <c r="H6">
        <v>6.9797427486933064</v>
      </c>
      <c r="I6">
        <v>14.759575629722994</v>
      </c>
      <c r="J6">
        <v>12.449100526576675</v>
      </c>
      <c r="K6">
        <v>14.565193704343297</v>
      </c>
      <c r="L6">
        <v>12.685484082754007</v>
      </c>
      <c r="M6">
        <v>12.844880710848141</v>
      </c>
    </row>
    <row r="7" spans="1:13" x14ac:dyDescent="0.25">
      <c r="A7" t="s">
        <v>52</v>
      </c>
      <c r="B7">
        <v>20.729847599629601</v>
      </c>
      <c r="C7">
        <v>13.122477861134726</v>
      </c>
      <c r="D7">
        <v>10.624210275047266</v>
      </c>
      <c r="E7">
        <v>26.701024021615545</v>
      </c>
      <c r="F7">
        <v>14.574918573664478</v>
      </c>
      <c r="G7">
        <v>27.387897013971187</v>
      </c>
      <c r="H7">
        <v>16.027694928233849</v>
      </c>
      <c r="I7">
        <v>21.732487364477965</v>
      </c>
      <c r="J7">
        <v>20.031318119634633</v>
      </c>
      <c r="K7">
        <v>20.717744253015727</v>
      </c>
      <c r="L7">
        <v>20.760654933738341</v>
      </c>
      <c r="M7">
        <v>23.954567156955864</v>
      </c>
    </row>
    <row r="8" spans="1:13" x14ac:dyDescent="0.25">
      <c r="A8" t="s">
        <v>53</v>
      </c>
      <c r="B8">
        <v>77.276800913034776</v>
      </c>
      <c r="C8">
        <v>73.217715325099775</v>
      </c>
      <c r="D8">
        <v>54.465910848403055</v>
      </c>
      <c r="E8">
        <v>96.263394724743364</v>
      </c>
      <c r="F8">
        <v>71.960080323680273</v>
      </c>
      <c r="G8">
        <v>97.466990016088872</v>
      </c>
      <c r="H8">
        <v>72.939169804466573</v>
      </c>
      <c r="I8">
        <v>93.868175254299899</v>
      </c>
      <c r="J8">
        <v>89.607293261122635</v>
      </c>
      <c r="K8">
        <v>93.327653402593981</v>
      </c>
      <c r="L8">
        <v>93.29941061395067</v>
      </c>
      <c r="M8">
        <v>95.143506326736073</v>
      </c>
    </row>
    <row r="9" spans="1:13" x14ac:dyDescent="0.25">
      <c r="A9" t="s">
        <v>54</v>
      </c>
      <c r="B9">
        <v>673.12389045591613</v>
      </c>
      <c r="C9">
        <v>381.5362266069464</v>
      </c>
      <c r="D9">
        <v>422.87891988995</v>
      </c>
      <c r="E9">
        <v>253.21929954805256</v>
      </c>
      <c r="F9">
        <v>374.48454212413628</v>
      </c>
      <c r="G9">
        <v>583.20372568784603</v>
      </c>
      <c r="H9">
        <v>710.37238175004632</v>
      </c>
      <c r="I9">
        <v>347.16115005452076</v>
      </c>
      <c r="J9">
        <v>369.31211555600072</v>
      </c>
      <c r="K9">
        <v>383.12810387996177</v>
      </c>
      <c r="L9">
        <v>407.22550566500473</v>
      </c>
      <c r="M9">
        <v>396.43050988204971</v>
      </c>
    </row>
    <row r="10" spans="1:13" x14ac:dyDescent="0.25">
      <c r="A10" t="s">
        <v>55</v>
      </c>
      <c r="B10">
        <v>7.8009551793048466</v>
      </c>
      <c r="C10">
        <v>-0.2272954032254641</v>
      </c>
      <c r="D10">
        <v>-1.877585433143979</v>
      </c>
      <c r="E10">
        <v>4.4762636093939276</v>
      </c>
      <c r="F10">
        <v>0.2512065386557939</v>
      </c>
      <c r="G10">
        <v>7.1199621269499671</v>
      </c>
      <c r="H10">
        <v>0.26974089912732663</v>
      </c>
      <c r="I10">
        <v>4.5871233483472862</v>
      </c>
      <c r="J10">
        <v>-1.1186289276678012</v>
      </c>
      <c r="K10">
        <v>0.64532842897505782</v>
      </c>
      <c r="L10">
        <v>0.19312575772696594</v>
      </c>
      <c r="M10">
        <v>-0.42292320816184287</v>
      </c>
    </row>
    <row r="11" spans="1:13" x14ac:dyDescent="0.25">
      <c r="A11" t="s">
        <v>56</v>
      </c>
      <c r="B11">
        <v>9.5734580647838179</v>
      </c>
      <c r="C11">
        <v>0.74089552072049736</v>
      </c>
      <c r="D11">
        <v>-2.7124714076221905</v>
      </c>
      <c r="E11">
        <v>21.07134174782712</v>
      </c>
      <c r="F11">
        <v>-1.4222998699765343</v>
      </c>
      <c r="G11">
        <v>17.2462460768844</v>
      </c>
      <c r="H11">
        <v>0.2738831142135022</v>
      </c>
      <c r="I11">
        <v>15.721599675752314</v>
      </c>
      <c r="J11">
        <v>-2.5588880840951593</v>
      </c>
      <c r="K11">
        <v>3.8016970065265716</v>
      </c>
      <c r="L11">
        <v>-2.1139605319872339</v>
      </c>
      <c r="M11">
        <v>5.8654662859656206</v>
      </c>
    </row>
    <row r="12" spans="1:13" x14ac:dyDescent="0.25">
      <c r="A12" t="s">
        <v>57</v>
      </c>
      <c r="B12">
        <v>8.2617745126773521</v>
      </c>
      <c r="C12">
        <v>6.708067005525467</v>
      </c>
      <c r="D12">
        <v>7.4653515330115328</v>
      </c>
      <c r="E12">
        <v>4.5628281466117304</v>
      </c>
      <c r="F12">
        <v>8.7646746537603946</v>
      </c>
      <c r="G12">
        <v>10.380456079942697</v>
      </c>
      <c r="H12">
        <v>16.068393042623558</v>
      </c>
      <c r="I12">
        <v>5.710033824396306</v>
      </c>
      <c r="J12">
        <v>4.4537055273089354</v>
      </c>
      <c r="K12">
        <v>4.3516341317080753</v>
      </c>
      <c r="L12">
        <v>7.1586120642820239</v>
      </c>
      <c r="M12">
        <v>5.7750513192169821</v>
      </c>
    </row>
    <row r="13" spans="1:13" x14ac:dyDescent="0.25">
      <c r="A13" t="s">
        <v>58</v>
      </c>
      <c r="B13">
        <v>-39.890652925513962</v>
      </c>
      <c r="C13">
        <v>-9.579450542118742E-2</v>
      </c>
      <c r="D13">
        <v>9.8128127781599961</v>
      </c>
      <c r="E13">
        <v>2.5022989654453642</v>
      </c>
      <c r="F13">
        <v>29.542428288160931</v>
      </c>
      <c r="G13">
        <v>-10.252794811649251</v>
      </c>
      <c r="H13">
        <v>40.676123849866663</v>
      </c>
      <c r="I13">
        <v>1.420501230756714</v>
      </c>
      <c r="J13">
        <v>2.8930037231488659</v>
      </c>
      <c r="K13">
        <v>1.6328965264732718</v>
      </c>
      <c r="L13">
        <v>-0.63613427921588606</v>
      </c>
      <c r="M13">
        <v>0.27320480961921212</v>
      </c>
    </row>
    <row r="14" spans="1:13" s="2" customFormat="1" x14ac:dyDescent="0.25"/>
    <row r="15" spans="1:13" x14ac:dyDescent="0.25">
      <c r="A15" t="s">
        <v>67</v>
      </c>
    </row>
    <row r="16" spans="1:13" s="2" customFormat="1" x14ac:dyDescent="0.25">
      <c r="B16" s="2" t="s">
        <v>17</v>
      </c>
      <c r="C16" s="2" t="s">
        <v>18</v>
      </c>
      <c r="D16" s="2" t="s">
        <v>19</v>
      </c>
      <c r="E16" s="2" t="s">
        <v>20</v>
      </c>
      <c r="F16" s="2" t="s">
        <v>21</v>
      </c>
      <c r="G16" s="2" t="s">
        <v>22</v>
      </c>
      <c r="H16" s="2" t="s">
        <v>23</v>
      </c>
      <c r="I16" s="2" t="s">
        <v>24</v>
      </c>
      <c r="J16" s="2" t="s">
        <v>25</v>
      </c>
      <c r="K16" s="2" t="s">
        <v>26</v>
      </c>
      <c r="L16" s="2" t="s">
        <v>27</v>
      </c>
      <c r="M16" s="2" t="s">
        <v>28</v>
      </c>
    </row>
    <row r="17" spans="1:13" x14ac:dyDescent="0.25">
      <c r="B17" s="2" t="s">
        <v>29</v>
      </c>
      <c r="C17" s="2" t="s">
        <v>29</v>
      </c>
      <c r="D17" s="2" t="s">
        <v>29</v>
      </c>
      <c r="E17" s="2" t="s">
        <v>29</v>
      </c>
      <c r="F17" s="2" t="s">
        <v>29</v>
      </c>
      <c r="G17" s="2" t="s">
        <v>29</v>
      </c>
      <c r="H17" s="2" t="s">
        <v>29</v>
      </c>
      <c r="I17" s="2" t="s">
        <v>29</v>
      </c>
      <c r="J17" s="2" t="s">
        <v>29</v>
      </c>
      <c r="K17" s="2" t="s">
        <v>29</v>
      </c>
      <c r="L17" s="2" t="s">
        <v>29</v>
      </c>
      <c r="M17" s="2" t="s">
        <v>29</v>
      </c>
    </row>
    <row r="18" spans="1:13" x14ac:dyDescent="0.25">
      <c r="A18" s="2" t="s">
        <v>49</v>
      </c>
      <c r="B18">
        <f>B$4-B10</f>
        <v>1.1734489068690195</v>
      </c>
      <c r="C18" s="2">
        <f t="shared" ref="C18:M18" si="0">C$4-C10</f>
        <v>-0.34300547955704502</v>
      </c>
      <c r="D18" s="2">
        <f t="shared" si="0"/>
        <v>2.3166933616180772</v>
      </c>
      <c r="E18" s="2">
        <f t="shared" si="0"/>
        <v>1.64820627569169</v>
      </c>
      <c r="F18" s="2">
        <f t="shared" si="0"/>
        <v>0.29006552819207554</v>
      </c>
      <c r="G18" s="2">
        <f t="shared" si="0"/>
        <v>-0.83629828417320606</v>
      </c>
      <c r="H18" s="2">
        <f t="shared" si="0"/>
        <v>2.0087804279203816</v>
      </c>
      <c r="I18" s="2">
        <f t="shared" si="0"/>
        <v>-0.40863697198688698</v>
      </c>
      <c r="J18" s="2">
        <f t="shared" si="0"/>
        <v>2.6896379975374516</v>
      </c>
      <c r="K18" s="2">
        <f t="shared" si="0"/>
        <v>3.0949646745448178</v>
      </c>
      <c r="L18" s="2">
        <f t="shared" si="0"/>
        <v>2.9601291058689001</v>
      </c>
      <c r="M18" s="2">
        <f t="shared" si="0"/>
        <v>4.3750163555722787</v>
      </c>
    </row>
    <row r="19" spans="1:13" x14ac:dyDescent="0.25">
      <c r="A19" s="2" t="s">
        <v>50</v>
      </c>
      <c r="B19" s="2">
        <f>B5-B10</f>
        <v>36.726156859031647</v>
      </c>
      <c r="C19" s="2">
        <f t="shared" ref="C19:M19" si="1">C5-C10</f>
        <v>30.218782748975663</v>
      </c>
      <c r="D19" s="2">
        <f t="shared" si="1"/>
        <v>30.917072970062257</v>
      </c>
      <c r="E19" s="2">
        <f t="shared" si="1"/>
        <v>54.625025884371411</v>
      </c>
      <c r="F19" s="2">
        <f t="shared" si="1"/>
        <v>33.847884611175303</v>
      </c>
      <c r="G19" s="2">
        <f t="shared" si="1"/>
        <v>30.25432028038362</v>
      </c>
      <c r="H19" s="2">
        <f t="shared" si="1"/>
        <v>42.547319903977488</v>
      </c>
      <c r="I19" s="2">
        <f t="shared" si="1"/>
        <v>34.021201518823197</v>
      </c>
      <c r="J19" s="2">
        <f t="shared" si="1"/>
        <v>58.625569812990911</v>
      </c>
      <c r="K19" s="2">
        <f t="shared" si="1"/>
        <v>56.853155434573296</v>
      </c>
      <c r="L19" s="2">
        <f t="shared" si="1"/>
        <v>54.38662077415087</v>
      </c>
      <c r="M19" s="2">
        <f t="shared" si="1"/>
        <v>60.385302520000501</v>
      </c>
    </row>
    <row r="20" spans="1:13" x14ac:dyDescent="0.25">
      <c r="A20" s="2" t="s">
        <v>51</v>
      </c>
      <c r="B20" s="2">
        <f>B$6-B10</f>
        <v>7.5366153006647281</v>
      </c>
      <c r="C20" s="2">
        <f t="shared" ref="C20:M20" si="2">C$6-C10</f>
        <v>7.0727729884662676</v>
      </c>
      <c r="D20" s="2">
        <f t="shared" si="2"/>
        <v>7.9101512076869493</v>
      </c>
      <c r="E20" s="2">
        <f t="shared" si="2"/>
        <v>13.836257945938129</v>
      </c>
      <c r="F20" s="2">
        <f t="shared" si="2"/>
        <v>8.4119003175701916</v>
      </c>
      <c r="G20" s="2">
        <f t="shared" si="2"/>
        <v>12.416569819136303</v>
      </c>
      <c r="H20" s="2">
        <f t="shared" si="2"/>
        <v>6.7100018495659794</v>
      </c>
      <c r="I20" s="2">
        <f t="shared" si="2"/>
        <v>10.172452281375708</v>
      </c>
      <c r="J20" s="2">
        <f t="shared" si="2"/>
        <v>13.567729454244477</v>
      </c>
      <c r="K20" s="2">
        <f t="shared" si="2"/>
        <v>13.91986527536824</v>
      </c>
      <c r="L20" s="2">
        <f t="shared" si="2"/>
        <v>12.492358325027041</v>
      </c>
      <c r="M20" s="2">
        <f t="shared" si="2"/>
        <v>13.267803919009983</v>
      </c>
    </row>
    <row r="21" spans="1:13" x14ac:dyDescent="0.25">
      <c r="A21" s="2" t="s">
        <v>52</v>
      </c>
      <c r="B21" s="2">
        <f>B$7-B10</f>
        <v>12.928892420324754</v>
      </c>
      <c r="C21" s="2">
        <f t="shared" ref="C21:M21" si="3">C$7-C10</f>
        <v>13.34977326436019</v>
      </c>
      <c r="D21" s="2">
        <f t="shared" si="3"/>
        <v>12.501795708191246</v>
      </c>
      <c r="E21" s="2">
        <f t="shared" si="3"/>
        <v>22.224760412221617</v>
      </c>
      <c r="F21" s="2">
        <f t="shared" si="3"/>
        <v>14.323712035008684</v>
      </c>
      <c r="G21" s="2">
        <f t="shared" si="3"/>
        <v>20.267934887021219</v>
      </c>
      <c r="H21" s="2">
        <f t="shared" si="3"/>
        <v>15.757954029106523</v>
      </c>
      <c r="I21" s="2">
        <f t="shared" si="3"/>
        <v>17.145364016130678</v>
      </c>
      <c r="J21" s="2">
        <f t="shared" si="3"/>
        <v>21.149947047302433</v>
      </c>
      <c r="K21" s="2">
        <f t="shared" si="3"/>
        <v>20.072415824040668</v>
      </c>
      <c r="L21" s="2">
        <f t="shared" si="3"/>
        <v>20.567529176011373</v>
      </c>
      <c r="M21" s="2">
        <f t="shared" si="3"/>
        <v>24.377490365117708</v>
      </c>
    </row>
    <row r="22" spans="1:13" x14ac:dyDescent="0.25">
      <c r="A22" s="2" t="s">
        <v>53</v>
      </c>
      <c r="B22" s="2">
        <f>B$8-B11</f>
        <v>67.703342848250955</v>
      </c>
      <c r="C22" s="2">
        <f t="shared" ref="C22:M22" si="4">C$8-C11</f>
        <v>72.476819804379275</v>
      </c>
      <c r="D22" s="2">
        <f t="shared" si="4"/>
        <v>57.178382256025245</v>
      </c>
      <c r="E22" s="2">
        <f t="shared" si="4"/>
        <v>75.192052976916244</v>
      </c>
      <c r="F22" s="2">
        <f t="shared" si="4"/>
        <v>73.382380193656815</v>
      </c>
      <c r="G22" s="2">
        <f t="shared" si="4"/>
        <v>80.220743939204468</v>
      </c>
      <c r="H22" s="2">
        <f t="shared" si="4"/>
        <v>72.665286690253069</v>
      </c>
      <c r="I22" s="2">
        <f t="shared" si="4"/>
        <v>78.146575578547584</v>
      </c>
      <c r="J22" s="2">
        <f t="shared" si="4"/>
        <v>92.166181345217794</v>
      </c>
      <c r="K22" s="2">
        <f t="shared" si="4"/>
        <v>89.525956396067414</v>
      </c>
      <c r="L22" s="2">
        <f t="shared" si="4"/>
        <v>95.413371145937901</v>
      </c>
      <c r="M22" s="2">
        <f t="shared" si="4"/>
        <v>89.278040040770449</v>
      </c>
    </row>
    <row r="23" spans="1:13" x14ac:dyDescent="0.25">
      <c r="A23" s="2" t="s">
        <v>54</v>
      </c>
      <c r="B23" s="2">
        <f>B$9-B$13</f>
        <v>713.01454338143003</v>
      </c>
      <c r="C23" s="2">
        <f t="shared" ref="C23:M23" si="5">C$9-C$13</f>
        <v>381.63202111236757</v>
      </c>
      <c r="D23" s="2">
        <f t="shared" si="5"/>
        <v>413.06610711179002</v>
      </c>
      <c r="E23" s="2">
        <f t="shared" si="5"/>
        <v>250.7170005826072</v>
      </c>
      <c r="F23" s="2">
        <f t="shared" si="5"/>
        <v>344.94211383597536</v>
      </c>
      <c r="G23" s="2">
        <f t="shared" si="5"/>
        <v>593.45652049949524</v>
      </c>
      <c r="H23" s="2">
        <f t="shared" si="5"/>
        <v>669.6962579001796</v>
      </c>
      <c r="I23" s="2">
        <f t="shared" si="5"/>
        <v>345.74064882376405</v>
      </c>
      <c r="J23" s="2">
        <f t="shared" si="5"/>
        <v>366.41911183285185</v>
      </c>
      <c r="K23" s="2">
        <f t="shared" si="5"/>
        <v>381.49520735348852</v>
      </c>
      <c r="L23" s="2">
        <f t="shared" si="5"/>
        <v>407.8616399442206</v>
      </c>
      <c r="M23" s="2">
        <f t="shared" si="5"/>
        <v>396.15730507243052</v>
      </c>
    </row>
    <row r="24" spans="1:13" x14ac:dyDescent="0.25">
      <c r="A24" s="2"/>
      <c r="B24" s="2"/>
    </row>
    <row r="25" spans="1:13" x14ac:dyDescent="0.25">
      <c r="A25" s="2"/>
      <c r="B25" s="2"/>
    </row>
    <row r="26" spans="1:13" x14ac:dyDescent="0.25">
      <c r="A26" s="2"/>
      <c r="B26" s="2"/>
    </row>
    <row r="27" spans="1:13" x14ac:dyDescent="0.25">
      <c r="A27" s="2"/>
      <c r="B27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1"/>
  <sheetViews>
    <sheetView workbookViewId="0">
      <selection activeCell="N19" sqref="N19"/>
    </sheetView>
  </sheetViews>
  <sheetFormatPr defaultColWidth="8.85546875" defaultRowHeight="15" x14ac:dyDescent="0.25"/>
  <cols>
    <col min="1" max="2" width="9.140625" style="2"/>
    <col min="3" max="3" width="12.7109375" bestFit="1" customWidth="1"/>
    <col min="4" max="4" width="12" bestFit="1" customWidth="1"/>
    <col min="5" max="5" width="12.7109375" bestFit="1" customWidth="1"/>
    <col min="6" max="6" width="12" bestFit="1" customWidth="1"/>
    <col min="7" max="7" width="12.7109375" bestFit="1" customWidth="1"/>
    <col min="8" max="8" width="12" bestFit="1" customWidth="1"/>
    <col min="9" max="9" width="12.7109375" bestFit="1" customWidth="1"/>
    <col min="10" max="14" width="12" bestFit="1" customWidth="1"/>
  </cols>
  <sheetData>
    <row r="1" spans="1:17" s="2" customFormat="1" ht="18.75" x14ac:dyDescent="0.3">
      <c r="A1" s="23" t="s">
        <v>48</v>
      </c>
    </row>
    <row r="2" spans="1:17" x14ac:dyDescent="0.25"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2"/>
      <c r="P2" s="2"/>
      <c r="Q2" s="2"/>
    </row>
    <row r="3" spans="1:17" x14ac:dyDescent="0.25">
      <c r="C3" s="5">
        <v>942</v>
      </c>
      <c r="D3" s="5">
        <v>668</v>
      </c>
      <c r="E3" s="5">
        <v>649</v>
      </c>
      <c r="F3" s="5">
        <v>1178</v>
      </c>
      <c r="G3" s="5">
        <v>678</v>
      </c>
      <c r="H3" s="5">
        <v>905</v>
      </c>
      <c r="I3" s="5">
        <v>655</v>
      </c>
      <c r="J3" s="5">
        <v>712</v>
      </c>
      <c r="K3" s="5">
        <v>753</v>
      </c>
      <c r="L3" s="5">
        <v>866</v>
      </c>
      <c r="M3" s="5">
        <v>1150</v>
      </c>
      <c r="N3" s="5">
        <v>1000</v>
      </c>
      <c r="O3" s="6">
        <v>365450</v>
      </c>
      <c r="P3" s="2" t="s">
        <v>11</v>
      </c>
      <c r="Q3" s="2"/>
    </row>
    <row r="4" spans="1:17" x14ac:dyDescent="0.25">
      <c r="C4" s="5">
        <v>1923</v>
      </c>
      <c r="D4" s="5">
        <v>1384</v>
      </c>
      <c r="E4" s="5">
        <v>1294</v>
      </c>
      <c r="F4" s="5">
        <v>2103</v>
      </c>
      <c r="G4" s="5">
        <v>1594</v>
      </c>
      <c r="H4" s="5">
        <v>1903</v>
      </c>
      <c r="I4" s="5">
        <v>1345</v>
      </c>
      <c r="J4" s="5">
        <v>1347</v>
      </c>
      <c r="K4" s="5">
        <v>1473</v>
      </c>
      <c r="L4" s="5">
        <v>1614</v>
      </c>
      <c r="M4" s="5">
        <v>1964</v>
      </c>
      <c r="N4" s="5">
        <v>1957</v>
      </c>
      <c r="O4" s="6">
        <v>365450</v>
      </c>
      <c r="P4" s="2"/>
      <c r="Q4" s="2"/>
    </row>
    <row r="5" spans="1:17" x14ac:dyDescent="0.25">
      <c r="C5" s="5">
        <v>3076</v>
      </c>
      <c r="D5" s="5">
        <v>3045</v>
      </c>
      <c r="E5" s="5">
        <v>2034</v>
      </c>
      <c r="F5" s="5">
        <v>3453</v>
      </c>
      <c r="G5" s="5">
        <v>2285</v>
      </c>
      <c r="H5" s="5">
        <v>2575</v>
      </c>
      <c r="I5" s="5">
        <v>1914</v>
      </c>
      <c r="J5" s="5">
        <v>2142</v>
      </c>
      <c r="K5" s="5">
        <v>2270</v>
      </c>
      <c r="L5" s="5">
        <v>2676</v>
      </c>
      <c r="M5" s="5">
        <v>2907</v>
      </c>
      <c r="N5" s="5">
        <v>2964</v>
      </c>
      <c r="O5" s="6">
        <v>365450</v>
      </c>
      <c r="P5" s="2"/>
      <c r="Q5" s="2"/>
    </row>
    <row r="6" spans="1:17" x14ac:dyDescent="0.25">
      <c r="C6" s="7">
        <v>5080</v>
      </c>
      <c r="D6" s="7">
        <v>5484</v>
      </c>
      <c r="E6" s="5">
        <v>3384</v>
      </c>
      <c r="F6" s="7">
        <v>5693</v>
      </c>
      <c r="G6" s="7">
        <v>4177</v>
      </c>
      <c r="H6" s="7">
        <v>4443</v>
      </c>
      <c r="I6" s="5">
        <v>3523</v>
      </c>
      <c r="J6" s="5">
        <v>3705</v>
      </c>
      <c r="K6" s="5">
        <v>3931</v>
      </c>
      <c r="L6" s="7">
        <v>4478</v>
      </c>
      <c r="M6" s="7">
        <v>5045</v>
      </c>
      <c r="N6" s="7">
        <v>5041</v>
      </c>
      <c r="O6" s="6">
        <v>365450</v>
      </c>
      <c r="P6" s="2"/>
      <c r="Q6" s="2"/>
    </row>
    <row r="7" spans="1:17" x14ac:dyDescent="0.25">
      <c r="C7" s="8">
        <v>11839</v>
      </c>
      <c r="D7" s="8">
        <v>11523</v>
      </c>
      <c r="E7" s="9">
        <v>9028</v>
      </c>
      <c r="F7" s="8">
        <v>13362</v>
      </c>
      <c r="G7" s="9">
        <v>9851</v>
      </c>
      <c r="H7" s="9">
        <v>10083</v>
      </c>
      <c r="I7" s="9">
        <v>7843</v>
      </c>
      <c r="J7" s="9">
        <v>8373</v>
      </c>
      <c r="K7" s="9">
        <v>8404</v>
      </c>
      <c r="L7" s="9">
        <v>10260</v>
      </c>
      <c r="M7" s="8">
        <v>11465</v>
      </c>
      <c r="N7" s="8">
        <v>11752</v>
      </c>
      <c r="O7" s="6">
        <v>365450</v>
      </c>
      <c r="P7" s="2"/>
      <c r="Q7" s="2"/>
    </row>
    <row r="8" spans="1:17" x14ac:dyDescent="0.25">
      <c r="C8" s="12">
        <v>20771</v>
      </c>
      <c r="D8" s="10">
        <v>24696</v>
      </c>
      <c r="E8" s="17">
        <v>16500</v>
      </c>
      <c r="F8" s="11">
        <v>25925</v>
      </c>
      <c r="G8" s="10">
        <v>21602</v>
      </c>
      <c r="H8" s="12">
        <v>20806</v>
      </c>
      <c r="I8" s="17">
        <v>16941</v>
      </c>
      <c r="J8" s="17">
        <v>17584</v>
      </c>
      <c r="K8" s="17">
        <v>17686</v>
      </c>
      <c r="L8" s="12">
        <v>19375</v>
      </c>
      <c r="M8" s="12">
        <v>20342</v>
      </c>
      <c r="N8" s="12">
        <v>21197</v>
      </c>
      <c r="O8" s="6">
        <v>365450</v>
      </c>
      <c r="P8" s="2"/>
      <c r="Q8" s="2"/>
    </row>
    <row r="9" spans="1:17" x14ac:dyDescent="0.25">
      <c r="C9" s="14">
        <v>46565</v>
      </c>
      <c r="D9" s="14">
        <v>48803</v>
      </c>
      <c r="E9" s="14">
        <v>46925</v>
      </c>
      <c r="F9" s="14">
        <v>49035</v>
      </c>
      <c r="G9" s="15">
        <v>41352</v>
      </c>
      <c r="H9" s="16">
        <v>37956</v>
      </c>
      <c r="I9" s="1">
        <v>33420</v>
      </c>
      <c r="J9" s="18">
        <v>31302</v>
      </c>
      <c r="K9" s="1">
        <v>34487</v>
      </c>
      <c r="L9" s="16">
        <v>38382</v>
      </c>
      <c r="M9" s="15">
        <v>40630</v>
      </c>
      <c r="N9" s="13">
        <v>42681</v>
      </c>
      <c r="O9" s="6">
        <v>365450</v>
      </c>
      <c r="P9" s="2"/>
      <c r="Q9" s="2"/>
    </row>
    <row r="10" spans="1:17" x14ac:dyDescent="0.25">
      <c r="C10" s="5">
        <v>1280</v>
      </c>
      <c r="D10" s="5">
        <v>1435</v>
      </c>
      <c r="E10" s="5">
        <v>1381</v>
      </c>
      <c r="F10" s="5">
        <v>1411</v>
      </c>
      <c r="G10" s="5">
        <v>1257</v>
      </c>
      <c r="H10" s="5">
        <v>1151</v>
      </c>
      <c r="I10" s="5">
        <v>1031</v>
      </c>
      <c r="J10" s="5">
        <v>960</v>
      </c>
      <c r="K10" s="5">
        <v>1030</v>
      </c>
      <c r="L10" s="5">
        <v>946</v>
      </c>
      <c r="M10" s="5">
        <v>1258</v>
      </c>
      <c r="N10" s="5">
        <v>1097</v>
      </c>
      <c r="O10" s="6">
        <v>365450</v>
      </c>
      <c r="P10" s="2"/>
      <c r="Q10" s="2"/>
    </row>
    <row r="11" spans="1:17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15.75" x14ac:dyDescent="0.25">
      <c r="C13" s="20" t="s">
        <v>36</v>
      </c>
      <c r="D13" s="20" t="s">
        <v>37</v>
      </c>
      <c r="E13" s="20" t="s">
        <v>38</v>
      </c>
      <c r="F13" s="20" t="s">
        <v>39</v>
      </c>
      <c r="G13" s="20" t="s">
        <v>40</v>
      </c>
      <c r="H13" s="20" t="s">
        <v>41</v>
      </c>
      <c r="I13" s="20" t="s">
        <v>42</v>
      </c>
      <c r="J13" s="20" t="s">
        <v>43</v>
      </c>
      <c r="K13" s="20" t="s">
        <v>44</v>
      </c>
      <c r="L13" s="20" t="s">
        <v>45</v>
      </c>
      <c r="M13" s="20" t="s">
        <v>46</v>
      </c>
      <c r="N13" s="20" t="s">
        <v>47</v>
      </c>
      <c r="O13" s="2"/>
      <c r="P13" s="2"/>
      <c r="Q13" s="2"/>
    </row>
    <row r="14" spans="1:17" ht="15.75" x14ac:dyDescent="0.25">
      <c r="C14" s="20" t="s">
        <v>29</v>
      </c>
      <c r="D14" s="20" t="s">
        <v>29</v>
      </c>
      <c r="E14" s="20" t="s">
        <v>29</v>
      </c>
      <c r="F14" s="20" t="s">
        <v>29</v>
      </c>
      <c r="G14" s="20" t="s">
        <v>29</v>
      </c>
      <c r="H14" s="20" t="s">
        <v>29</v>
      </c>
      <c r="I14" s="20" t="s">
        <v>29</v>
      </c>
      <c r="J14" s="20" t="s">
        <v>29</v>
      </c>
      <c r="K14" s="20" t="s">
        <v>29</v>
      </c>
      <c r="L14" s="20" t="s">
        <v>29</v>
      </c>
      <c r="M14" s="20" t="s">
        <v>29</v>
      </c>
      <c r="N14" s="20" t="s">
        <v>29</v>
      </c>
      <c r="O14" s="2"/>
      <c r="P14" s="2"/>
      <c r="Q14" s="2"/>
    </row>
    <row r="15" spans="1:17" x14ac:dyDescent="0.25">
      <c r="A15" s="19" t="s">
        <v>14</v>
      </c>
      <c r="B15" s="19" t="s">
        <v>15</v>
      </c>
      <c r="C15" s="4">
        <v>1</v>
      </c>
      <c r="D15" s="4">
        <v>2</v>
      </c>
      <c r="E15" s="4">
        <v>3</v>
      </c>
      <c r="F15" s="4">
        <v>4</v>
      </c>
      <c r="G15" s="4">
        <v>5</v>
      </c>
      <c r="H15" s="4">
        <v>6</v>
      </c>
      <c r="I15" s="4">
        <v>7</v>
      </c>
      <c r="J15" s="4">
        <v>8</v>
      </c>
      <c r="K15" s="4">
        <v>9</v>
      </c>
      <c r="L15" s="4">
        <v>10</v>
      </c>
      <c r="M15" s="4">
        <v>11</v>
      </c>
      <c r="N15" s="4">
        <v>12</v>
      </c>
      <c r="O15" s="2"/>
      <c r="P15" s="2"/>
      <c r="Q15" s="2"/>
    </row>
    <row r="16" spans="1:17" x14ac:dyDescent="0.25">
      <c r="A16" s="19">
        <v>0</v>
      </c>
      <c r="B16" s="19">
        <v>0</v>
      </c>
      <c r="C16" s="5">
        <v>942</v>
      </c>
      <c r="D16" s="5">
        <v>668</v>
      </c>
      <c r="E16" s="5">
        <v>649</v>
      </c>
      <c r="F16" s="5">
        <v>1178</v>
      </c>
      <c r="G16" s="5">
        <v>678</v>
      </c>
      <c r="H16" s="5">
        <v>905</v>
      </c>
      <c r="I16" s="5">
        <v>655</v>
      </c>
      <c r="J16" s="5">
        <v>712</v>
      </c>
      <c r="K16" s="5">
        <v>753</v>
      </c>
      <c r="L16" s="5">
        <v>866</v>
      </c>
      <c r="M16" s="5">
        <v>1150</v>
      </c>
      <c r="N16" s="5">
        <v>1000</v>
      </c>
      <c r="O16" s="6">
        <v>365450</v>
      </c>
      <c r="P16" s="2" t="s">
        <v>11</v>
      </c>
      <c r="Q16" s="2"/>
    </row>
    <row r="17" spans="1:17" x14ac:dyDescent="0.25">
      <c r="A17" s="19">
        <v>2.5</v>
      </c>
      <c r="B17" s="19">
        <v>5.0000000000000001E-4</v>
      </c>
      <c r="C17" s="5">
        <v>1923</v>
      </c>
      <c r="D17" s="5">
        <v>1384</v>
      </c>
      <c r="E17" s="5">
        <v>1294</v>
      </c>
      <c r="F17" s="5">
        <v>2103</v>
      </c>
      <c r="G17" s="5">
        <v>1594</v>
      </c>
      <c r="H17" s="5">
        <v>1903</v>
      </c>
      <c r="I17" s="5">
        <v>1345</v>
      </c>
      <c r="J17" s="5">
        <v>1347</v>
      </c>
      <c r="K17" s="5">
        <v>1473</v>
      </c>
      <c r="L17" s="5">
        <v>1614</v>
      </c>
      <c r="M17" s="5">
        <v>1964</v>
      </c>
      <c r="N17" s="5">
        <v>1957</v>
      </c>
      <c r="O17" s="6">
        <v>365450</v>
      </c>
      <c r="P17" s="2"/>
      <c r="Q17" s="2"/>
    </row>
    <row r="18" spans="1:17" x14ac:dyDescent="0.25">
      <c r="A18" s="19">
        <v>5</v>
      </c>
      <c r="B18" s="19">
        <v>1E-3</v>
      </c>
      <c r="C18" s="5">
        <v>3076</v>
      </c>
      <c r="D18" s="5">
        <v>3045</v>
      </c>
      <c r="E18" s="5">
        <v>2034</v>
      </c>
      <c r="F18" s="5">
        <v>3453</v>
      </c>
      <c r="G18" s="5">
        <v>2285</v>
      </c>
      <c r="H18" s="5">
        <v>2575</v>
      </c>
      <c r="I18" s="5">
        <v>1914</v>
      </c>
      <c r="J18" s="5">
        <v>2142</v>
      </c>
      <c r="K18" s="5">
        <v>2270</v>
      </c>
      <c r="L18" s="5">
        <v>2676</v>
      </c>
      <c r="M18" s="5">
        <v>2907</v>
      </c>
      <c r="N18" s="5">
        <v>2964</v>
      </c>
      <c r="O18" s="6">
        <v>365450</v>
      </c>
      <c r="P18" s="2"/>
      <c r="Q18" s="2"/>
    </row>
    <row r="19" spans="1:17" x14ac:dyDescent="0.25">
      <c r="A19" s="19">
        <v>10</v>
      </c>
      <c r="B19" s="19">
        <v>2E-3</v>
      </c>
      <c r="C19" s="7">
        <v>5080</v>
      </c>
      <c r="D19" s="7">
        <v>5484</v>
      </c>
      <c r="E19" s="5">
        <v>3384</v>
      </c>
      <c r="F19" s="7">
        <v>5693</v>
      </c>
      <c r="G19" s="7">
        <v>4177</v>
      </c>
      <c r="H19" s="7">
        <v>4443</v>
      </c>
      <c r="I19" s="5">
        <v>3523</v>
      </c>
      <c r="J19" s="5">
        <v>3705</v>
      </c>
      <c r="K19" s="5">
        <v>3931</v>
      </c>
      <c r="L19" s="7">
        <v>4478</v>
      </c>
      <c r="M19" s="7">
        <v>5045</v>
      </c>
      <c r="N19" s="7">
        <v>5041</v>
      </c>
      <c r="O19" s="6">
        <v>365450</v>
      </c>
      <c r="P19" s="2"/>
    </row>
    <row r="20" spans="1:17" x14ac:dyDescent="0.25">
      <c r="A20" s="19">
        <v>25</v>
      </c>
      <c r="B20" s="19">
        <v>5.0000000000000001E-3</v>
      </c>
      <c r="C20" s="8">
        <v>11839</v>
      </c>
      <c r="D20" s="8">
        <v>11523</v>
      </c>
      <c r="E20" s="9">
        <v>9028</v>
      </c>
      <c r="F20" s="8">
        <v>13362</v>
      </c>
      <c r="G20" s="9">
        <v>9851</v>
      </c>
      <c r="H20" s="9">
        <v>10083</v>
      </c>
      <c r="I20" s="9">
        <v>7843</v>
      </c>
      <c r="J20" s="9">
        <v>8373</v>
      </c>
      <c r="K20" s="9">
        <v>8404</v>
      </c>
      <c r="L20" s="9">
        <v>10260</v>
      </c>
      <c r="M20" s="8">
        <v>11465</v>
      </c>
      <c r="N20" s="8">
        <v>11752</v>
      </c>
      <c r="O20" s="6">
        <v>365450</v>
      </c>
      <c r="P20" s="2"/>
    </row>
    <row r="21" spans="1:17" x14ac:dyDescent="0.25">
      <c r="A21" s="19">
        <v>50</v>
      </c>
      <c r="B21" s="19">
        <v>0.01</v>
      </c>
      <c r="C21" s="12">
        <v>20771</v>
      </c>
      <c r="D21" s="10">
        <v>24696</v>
      </c>
      <c r="E21" s="17">
        <v>16500</v>
      </c>
      <c r="F21" s="11">
        <v>25925</v>
      </c>
      <c r="G21" s="10">
        <v>21602</v>
      </c>
      <c r="H21" s="12">
        <v>20806</v>
      </c>
      <c r="I21" s="17">
        <v>16941</v>
      </c>
      <c r="J21" s="17">
        <v>17584</v>
      </c>
      <c r="K21" s="17">
        <v>17686</v>
      </c>
      <c r="L21" s="12">
        <v>19375</v>
      </c>
      <c r="M21" s="12">
        <v>20342</v>
      </c>
      <c r="N21" s="12">
        <v>21197</v>
      </c>
      <c r="O21" s="6">
        <v>365450</v>
      </c>
      <c r="P21" s="2"/>
    </row>
    <row r="22" spans="1:17" x14ac:dyDescent="0.25">
      <c r="A22" s="19">
        <v>100</v>
      </c>
      <c r="B22" s="19">
        <v>0.02</v>
      </c>
      <c r="C22" s="14">
        <v>46565</v>
      </c>
      <c r="D22" s="14">
        <v>48803</v>
      </c>
      <c r="E22" s="14">
        <v>46925</v>
      </c>
      <c r="F22" s="14">
        <v>49035</v>
      </c>
      <c r="G22" s="15">
        <v>41352</v>
      </c>
      <c r="H22" s="16">
        <v>37956</v>
      </c>
      <c r="I22" s="1">
        <v>33420</v>
      </c>
      <c r="J22" s="18">
        <v>31302</v>
      </c>
      <c r="K22" s="1">
        <v>34487</v>
      </c>
      <c r="L22" s="16">
        <v>38382</v>
      </c>
      <c r="M22" s="15">
        <v>40630</v>
      </c>
      <c r="N22" s="13">
        <v>42681</v>
      </c>
      <c r="O22" s="6">
        <v>365450</v>
      </c>
      <c r="P22" s="2"/>
    </row>
    <row r="23" spans="1:17" x14ac:dyDescent="0.25">
      <c r="A23" s="19" t="s">
        <v>16</v>
      </c>
      <c r="B23" s="19"/>
      <c r="C23" s="5">
        <v>1280</v>
      </c>
      <c r="D23" s="5">
        <v>1435</v>
      </c>
      <c r="E23" s="5">
        <v>1381</v>
      </c>
      <c r="F23" s="5">
        <v>1411</v>
      </c>
      <c r="G23" s="5">
        <v>1257</v>
      </c>
      <c r="H23" s="5">
        <v>1151</v>
      </c>
      <c r="I23" s="5">
        <v>1031</v>
      </c>
      <c r="J23" s="5">
        <v>960</v>
      </c>
      <c r="K23" s="5">
        <v>1030</v>
      </c>
      <c r="L23" s="5">
        <v>946</v>
      </c>
      <c r="M23" s="5">
        <v>1258</v>
      </c>
      <c r="N23" s="5">
        <v>1097</v>
      </c>
      <c r="O23" s="6">
        <v>365450</v>
      </c>
      <c r="P23" s="2"/>
    </row>
    <row r="24" spans="1:17" x14ac:dyDescent="0.2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6" spans="1:17" x14ac:dyDescent="0.25">
      <c r="B26" s="2" t="s">
        <v>30</v>
      </c>
      <c r="C26">
        <f>SLOPE(C16:C20,B16:B20)</f>
        <v>2185474.6835443038</v>
      </c>
      <c r="D26">
        <f>SLOPE(D16:D20,B16:B20)</f>
        <v>2198936.7088607596</v>
      </c>
      <c r="E26">
        <f>SLOPE(E16:E20,B16:B20)</f>
        <v>1691626.5822784808</v>
      </c>
      <c r="F26">
        <f>SLOPE(F16:F20,B16:B20)</f>
        <v>2459443.0379746836</v>
      </c>
      <c r="G26">
        <f>SLOPE(G16:G20,B16:B20)</f>
        <v>1841550.6329113923</v>
      </c>
      <c r="H26">
        <f>SLOPE(H16:H20,B16:B20)</f>
        <v>1834316.4556962023</v>
      </c>
      <c r="I26">
        <f>SLOPE(I16:I20,B16:B20)</f>
        <v>1447563.2911392404</v>
      </c>
      <c r="J26">
        <f>SLOPE(J16:J20,B16:B20)</f>
        <v>1545329.1139240505</v>
      </c>
      <c r="K26">
        <f>SLOPE(K16:K20,B16:B20)</f>
        <v>1536443.0379746833</v>
      </c>
      <c r="L26">
        <f>SLOPE(L16:L20,B16:B20)</f>
        <v>1893620.253164557</v>
      </c>
      <c r="M26">
        <f>SLOPE(M16:M20,B16:B20)</f>
        <v>2088689.8734177214</v>
      </c>
      <c r="N26">
        <f>SLOPE(N16:N20,B16:B20)</f>
        <v>2162702.531645569</v>
      </c>
    </row>
    <row r="27" spans="1:17" x14ac:dyDescent="0.25">
      <c r="B27" s="2" t="s">
        <v>31</v>
      </c>
      <c r="C27">
        <f>INTERCEPT(C16:C20,B16:B20)</f>
        <v>856.69303797468319</v>
      </c>
      <c r="D27">
        <f>INTERCEPT(D16:D20,B16:B20)</f>
        <v>682.60759493670867</v>
      </c>
      <c r="E27">
        <f>INTERCEPT(E16:E20,B16:B20)</f>
        <v>402.03481012658267</v>
      </c>
      <c r="F27">
        <f>INTERCEPT(F16:F20,B16:B20)</f>
        <v>976.74683544303753</v>
      </c>
      <c r="G27">
        <f>INTERCEPT(G16:G20,B16:B20)</f>
        <v>586.36392405063316</v>
      </c>
      <c r="H27">
        <f>INTERCEPT(H16:H20,B16:B20)</f>
        <v>863.46202531645577</v>
      </c>
      <c r="I27">
        <f>INTERCEPT(I16:I20,B16:B20)</f>
        <v>595.14240506329133</v>
      </c>
      <c r="J27">
        <f>INTERCEPT(J16:J20,B16:B20)</f>
        <v>628.7405063291144</v>
      </c>
      <c r="K27">
        <f>INTERCEPT(K16:K20,B16:B20)</f>
        <v>754.24683544303798</v>
      </c>
      <c r="L27">
        <f>INTERCEPT(L16:L20,B16:B20)</f>
        <v>759.6455696202529</v>
      </c>
      <c r="M27">
        <f>INTERCEPT(M16:M20,B16:B20)</f>
        <v>955.4272151898731</v>
      </c>
      <c r="N27">
        <f>INTERCEPT(N16:N20,B16:B20)</f>
        <v>866.20569620253264</v>
      </c>
    </row>
    <row r="28" spans="1:17" x14ac:dyDescent="0.25">
      <c r="B28" s="2" t="s">
        <v>32</v>
      </c>
      <c r="C28">
        <f>RSQ(C16:C20,B16:B20)</f>
        <v>0.99955050757477648</v>
      </c>
      <c r="D28">
        <f>RSQ(D16:D20,B16:B20)</f>
        <v>0.99515398824756329</v>
      </c>
      <c r="E28">
        <f>RSQ(E16:E20,B16:B20)</f>
        <v>0.99437242853589514</v>
      </c>
      <c r="F28">
        <f>RSQ(F16:F20,B16:B20)</f>
        <v>0.99895160973051378</v>
      </c>
      <c r="G28">
        <f>RSQ(G16:G20,B16:B20)</f>
        <v>0.99910215804055846</v>
      </c>
      <c r="H28">
        <f>RSQ(H16:H20,B16:B20)</f>
        <v>0.99921032270761534</v>
      </c>
      <c r="I28">
        <f>RSQ(I16:I20,B16:B20)</f>
        <v>0.99933594253256641</v>
      </c>
      <c r="J28">
        <f>RSQ(J16:J20,B16:B20)</f>
        <v>0.99969694408798981</v>
      </c>
      <c r="K28">
        <f>RSQ(K16:K20,B16:B20)</f>
        <v>0.99960553002485286</v>
      </c>
      <c r="L28">
        <f>RSQ(L16:L20,B16:B20)</f>
        <v>0.99953844553691518</v>
      </c>
      <c r="M28">
        <f>RSQ(M16:M20,B16:B20)</f>
        <v>0.99898518572542894</v>
      </c>
      <c r="N28">
        <f>RSQ(N16:N20,B16:B20)</f>
        <v>0.99932237175751715</v>
      </c>
    </row>
    <row r="29" spans="1:17" x14ac:dyDescent="0.25">
      <c r="B29" s="2" t="s">
        <v>33</v>
      </c>
      <c r="C29">
        <f>SLOPE(C19:C22,B19:B22)</f>
        <v>2297222.222222222</v>
      </c>
      <c r="D29">
        <f>SLOPE(D19:D22,B19:B22)</f>
        <v>2433319.9464524765</v>
      </c>
      <c r="E29">
        <f>SLOPE(E19:E22,B19:B22)</f>
        <v>2430606.4257028112</v>
      </c>
      <c r="F29">
        <f>SLOPE(F19:F22,B19:B22)</f>
        <v>2401645.2476572958</v>
      </c>
      <c r="G29">
        <f>SLOPE(G19:G22,B19:B22)</f>
        <v>2080779.1164658635</v>
      </c>
      <c r="H29">
        <f>SLOPE(H19:H22,B19:B22)</f>
        <v>1866489.9598393573</v>
      </c>
      <c r="I29">
        <f>SLOPE(I19:I22,B19:B22)</f>
        <v>1676552.8781793842</v>
      </c>
      <c r="J29">
        <f>SLOPE(J19:J22,B19:B22)</f>
        <v>1538088.3534136545</v>
      </c>
      <c r="K29">
        <f>SLOPE(K19:K22,B19:B22)</f>
        <v>1712358.7684069611</v>
      </c>
      <c r="L29">
        <f>SLOPE(L19:L22,B19:B22)</f>
        <v>1879878.1793842036</v>
      </c>
      <c r="M29">
        <f>SLOPE(M19:M22,B19:B22)</f>
        <v>1963729.5850066931</v>
      </c>
      <c r="N29">
        <f>SLOPE(N19:N22,B19:B22)</f>
        <v>2078850.066934404</v>
      </c>
    </row>
    <row r="30" spans="1:17" x14ac:dyDescent="0.25">
      <c r="B30" s="2" t="s">
        <v>34</v>
      </c>
      <c r="C30">
        <f>INTERCEPT(C19:C22,B19:B22)</f>
        <v>-185.55555555555839</v>
      </c>
      <c r="D30">
        <f>INTERCEPT(D19:D22,B19:B22)</f>
        <v>118.29049531458804</v>
      </c>
      <c r="E30">
        <f>INTERCEPT(E19:E22,B19:B22)</f>
        <v>-3523.8594377510053</v>
      </c>
      <c r="F30">
        <f>INTERCEPT(F19:F22,B19:B22)</f>
        <v>1288.5314591700117</v>
      </c>
      <c r="G30">
        <f>INTERCEPT(G19:G22,B19:B22)</f>
        <v>-1.7068273092409072</v>
      </c>
      <c r="H30">
        <f>INTERCEPT(H19:H22,B19:B22)</f>
        <v>1056.9678714859438</v>
      </c>
      <c r="I30">
        <f>INTERCEPT(I19:I22,B19:B22)</f>
        <v>-76.364123159306473</v>
      </c>
      <c r="J30">
        <f>INTERCEPT(J19:J22,B19:B22)</f>
        <v>1013.6827309236942</v>
      </c>
      <c r="K30">
        <f>INTERCEPT(K19:K22,B19:B22)</f>
        <v>287.68139223560684</v>
      </c>
      <c r="L30">
        <f>INTERCEPT(L19:L22,B19:B22)</f>
        <v>734.8768406961135</v>
      </c>
      <c r="M30">
        <f>INTERCEPT(M19:M22,B19:B22)</f>
        <v>1206.0013386880855</v>
      </c>
      <c r="N30">
        <f>INTERCEPT(N19:N22,B19:B22)</f>
        <v>938.3868808567604</v>
      </c>
    </row>
    <row r="31" spans="1:17" x14ac:dyDescent="0.25">
      <c r="B31" s="2" t="s">
        <v>35</v>
      </c>
      <c r="C31">
        <f>RSQ(C19:C22,B19:B22)</f>
        <v>0.99449730239745537</v>
      </c>
      <c r="D31">
        <f>RSQ(D19:D22,B19:B22)</f>
        <v>0.99919606772506453</v>
      </c>
      <c r="E31" s="27">
        <f>RSQ(E19:E22,B19:B22)</f>
        <v>0.97692592906839226</v>
      </c>
      <c r="F31">
        <f>RSQ(F19:F22,B19:B22)</f>
        <v>0.99941567084625738</v>
      </c>
      <c r="G31">
        <f>RSQ(G19:G22,B19:B22)</f>
        <v>0.9987571579121125</v>
      </c>
      <c r="H31">
        <f>RSQ(H19:H22,B19:B22)</f>
        <v>0.99758473496029942</v>
      </c>
      <c r="I31">
        <f>RSQ(I19:I22,B19:B22)</f>
        <v>0.99935268991648241</v>
      </c>
      <c r="J31">
        <f>RSQ(J19:J22,B19:B22)</f>
        <v>0.99572528103277491</v>
      </c>
      <c r="K31">
        <f>RSQ(K19:K22,B19:B22)</f>
        <v>0.99940865543080704</v>
      </c>
      <c r="L31">
        <f>RSQ(L19:L22,B19:B22)</f>
        <v>0.99993376743939433</v>
      </c>
      <c r="M31">
        <f>RSQ(M19:M22,B19:B22)</f>
        <v>0.99934035871223992</v>
      </c>
      <c r="N31">
        <f>RSQ(N19:N22,B19:B22)</f>
        <v>0.99939680727187763</v>
      </c>
    </row>
  </sheetData>
  <pageMargins left="0.7" right="0.7" top="0.75" bottom="0.75" header="0.3" footer="0.3"/>
  <pageSetup scale="66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1"/>
  <sheetViews>
    <sheetView topLeftCell="A6" workbookViewId="0">
      <selection activeCell="B16" sqref="B16:C22"/>
    </sheetView>
  </sheetViews>
  <sheetFormatPr defaultColWidth="8.85546875" defaultRowHeight="15" x14ac:dyDescent="0.25"/>
  <cols>
    <col min="1" max="2" width="9.140625" style="2"/>
    <col min="3" max="7" width="12.7109375" bestFit="1" customWidth="1"/>
    <col min="8" max="8" width="12" bestFit="1" customWidth="1"/>
    <col min="9" max="9" width="12.7109375" bestFit="1" customWidth="1"/>
    <col min="10" max="10" width="12" bestFit="1" customWidth="1"/>
    <col min="11" max="12" width="12.7109375" bestFit="1" customWidth="1"/>
    <col min="13" max="13" width="12" bestFit="1" customWidth="1"/>
  </cols>
  <sheetData>
    <row r="1" spans="1:16" s="2" customFormat="1" ht="18.75" x14ac:dyDescent="0.3">
      <c r="A1" s="23" t="s">
        <v>48</v>
      </c>
    </row>
    <row r="2" spans="1:16" x14ac:dyDescent="0.25"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2"/>
      <c r="P2" s="2" t="s">
        <v>12</v>
      </c>
    </row>
    <row r="3" spans="1:16" x14ac:dyDescent="0.25">
      <c r="C3" s="5">
        <v>22</v>
      </c>
      <c r="D3" s="5">
        <v>36</v>
      </c>
      <c r="E3" s="5">
        <v>14</v>
      </c>
      <c r="F3" s="5">
        <v>37</v>
      </c>
      <c r="G3" s="5">
        <v>25</v>
      </c>
      <c r="H3" s="5">
        <v>12</v>
      </c>
      <c r="I3" s="5">
        <v>21</v>
      </c>
      <c r="J3" s="5">
        <v>22</v>
      </c>
      <c r="K3" s="5">
        <v>8</v>
      </c>
      <c r="L3" s="5">
        <v>22</v>
      </c>
      <c r="M3" s="5">
        <v>27</v>
      </c>
      <c r="N3" s="5">
        <v>21</v>
      </c>
      <c r="O3" s="6">
        <v>365450</v>
      </c>
      <c r="P3" s="2"/>
    </row>
    <row r="4" spans="1:16" x14ac:dyDescent="0.25">
      <c r="C4" s="5">
        <v>866</v>
      </c>
      <c r="D4" s="5">
        <v>858</v>
      </c>
      <c r="E4" s="5">
        <v>841</v>
      </c>
      <c r="F4" s="5">
        <v>1022</v>
      </c>
      <c r="G4" s="5">
        <v>515</v>
      </c>
      <c r="H4" s="5">
        <v>886</v>
      </c>
      <c r="I4" s="5">
        <v>657</v>
      </c>
      <c r="J4" s="5">
        <v>994</v>
      </c>
      <c r="K4" s="5">
        <v>498</v>
      </c>
      <c r="L4" s="5">
        <v>1110</v>
      </c>
      <c r="M4" s="5">
        <v>1110</v>
      </c>
      <c r="N4" s="5">
        <v>1153</v>
      </c>
      <c r="O4" s="6">
        <v>365450</v>
      </c>
      <c r="P4" s="2"/>
    </row>
    <row r="5" spans="1:16" x14ac:dyDescent="0.25">
      <c r="C5" s="5">
        <v>1892</v>
      </c>
      <c r="D5" s="5">
        <v>1690</v>
      </c>
      <c r="E5" s="5">
        <v>1836</v>
      </c>
      <c r="F5" s="5">
        <v>2161</v>
      </c>
      <c r="G5" s="5">
        <v>704</v>
      </c>
      <c r="H5" s="5">
        <v>788</v>
      </c>
      <c r="I5" s="5">
        <v>1489</v>
      </c>
      <c r="J5" s="5">
        <v>2083</v>
      </c>
      <c r="K5" s="5">
        <v>740</v>
      </c>
      <c r="L5" s="5">
        <v>2259</v>
      </c>
      <c r="M5" s="5">
        <v>2148</v>
      </c>
      <c r="N5" s="5">
        <v>2406</v>
      </c>
      <c r="O5" s="6">
        <v>365450</v>
      </c>
      <c r="P5" s="2"/>
    </row>
    <row r="6" spans="1:16" x14ac:dyDescent="0.25">
      <c r="C6" s="5">
        <v>3256</v>
      </c>
      <c r="D6" s="7">
        <v>3662</v>
      </c>
      <c r="E6" s="7">
        <v>4344</v>
      </c>
      <c r="F6" s="7">
        <v>4772</v>
      </c>
      <c r="G6" s="5">
        <v>2939</v>
      </c>
      <c r="H6" s="5">
        <v>1665</v>
      </c>
      <c r="I6" s="5">
        <v>2812</v>
      </c>
      <c r="J6" s="7">
        <v>3982</v>
      </c>
      <c r="K6" s="5">
        <v>1965</v>
      </c>
      <c r="L6" s="7">
        <v>4324</v>
      </c>
      <c r="M6" s="7">
        <v>4512</v>
      </c>
      <c r="N6" s="7">
        <v>4557</v>
      </c>
      <c r="O6" s="6">
        <v>365450</v>
      </c>
      <c r="P6" s="2"/>
    </row>
    <row r="7" spans="1:16" x14ac:dyDescent="0.25">
      <c r="C7" s="8">
        <v>10884</v>
      </c>
      <c r="D7" s="9">
        <v>9587</v>
      </c>
      <c r="E7" s="8">
        <v>10578</v>
      </c>
      <c r="F7" s="8">
        <v>12060</v>
      </c>
      <c r="G7" s="9">
        <v>7061</v>
      </c>
      <c r="H7" s="7">
        <v>3887</v>
      </c>
      <c r="I7" s="9">
        <v>6998</v>
      </c>
      <c r="J7" s="9">
        <v>10120</v>
      </c>
      <c r="K7" s="9">
        <v>7828</v>
      </c>
      <c r="L7" s="8">
        <v>11253</v>
      </c>
      <c r="M7" s="7">
        <v>6240</v>
      </c>
      <c r="N7" s="8">
        <v>12413</v>
      </c>
      <c r="O7" s="6">
        <v>365450</v>
      </c>
      <c r="P7" s="2"/>
    </row>
    <row r="8" spans="1:16" x14ac:dyDescent="0.25">
      <c r="C8" s="12">
        <v>19403</v>
      </c>
      <c r="D8" s="10">
        <v>23126</v>
      </c>
      <c r="E8" s="12">
        <v>20576</v>
      </c>
      <c r="F8" s="11">
        <v>25329</v>
      </c>
      <c r="G8" s="8">
        <v>13159</v>
      </c>
      <c r="H8" s="9">
        <v>7614</v>
      </c>
      <c r="I8" s="17">
        <v>15413</v>
      </c>
      <c r="J8" s="12">
        <v>20257</v>
      </c>
      <c r="K8" s="17">
        <v>15086</v>
      </c>
      <c r="L8" s="10">
        <v>22766</v>
      </c>
      <c r="M8" s="10">
        <v>22097</v>
      </c>
      <c r="N8" s="10">
        <v>24016</v>
      </c>
      <c r="O8" s="6">
        <v>365450</v>
      </c>
      <c r="P8" s="2"/>
    </row>
    <row r="9" spans="1:16" x14ac:dyDescent="0.25">
      <c r="C9" s="13">
        <v>42695</v>
      </c>
      <c r="D9" s="14">
        <v>48490</v>
      </c>
      <c r="E9" s="15">
        <v>40770</v>
      </c>
      <c r="F9" s="14">
        <v>48107</v>
      </c>
      <c r="G9" s="11">
        <v>25239</v>
      </c>
      <c r="H9" s="8">
        <v>12588</v>
      </c>
      <c r="I9" s="1">
        <v>34051</v>
      </c>
      <c r="J9" s="15">
        <v>38622</v>
      </c>
      <c r="K9" s="17">
        <v>16764</v>
      </c>
      <c r="L9" s="15">
        <v>41177</v>
      </c>
      <c r="M9" s="12">
        <v>20682</v>
      </c>
      <c r="N9" s="13">
        <v>44933</v>
      </c>
      <c r="O9" s="6">
        <v>365450</v>
      </c>
      <c r="P9" s="2"/>
    </row>
    <row r="10" spans="1:16" x14ac:dyDescent="0.25">
      <c r="C10" s="5">
        <v>75</v>
      </c>
      <c r="D10" s="5">
        <v>27</v>
      </c>
      <c r="E10" s="5">
        <v>24</v>
      </c>
      <c r="F10" s="5">
        <v>34</v>
      </c>
      <c r="G10" s="5">
        <v>27</v>
      </c>
      <c r="H10" s="5">
        <v>9</v>
      </c>
      <c r="I10" s="5">
        <v>25</v>
      </c>
      <c r="J10" s="5">
        <v>28</v>
      </c>
      <c r="K10" s="5">
        <v>41</v>
      </c>
      <c r="L10" s="5">
        <v>20</v>
      </c>
      <c r="M10" s="5">
        <v>36</v>
      </c>
      <c r="N10" s="5">
        <v>38</v>
      </c>
      <c r="O10" s="6">
        <v>365450</v>
      </c>
      <c r="P10" s="2"/>
    </row>
    <row r="11" spans="1:16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.75" x14ac:dyDescent="0.25">
      <c r="C13" s="20" t="s">
        <v>36</v>
      </c>
      <c r="D13" s="20" t="s">
        <v>37</v>
      </c>
      <c r="E13" s="20" t="s">
        <v>38</v>
      </c>
      <c r="F13" s="20" t="s">
        <v>39</v>
      </c>
      <c r="G13" s="20" t="s">
        <v>40</v>
      </c>
      <c r="H13" s="20" t="s">
        <v>41</v>
      </c>
      <c r="I13" s="20" t="s">
        <v>42</v>
      </c>
      <c r="J13" s="20" t="s">
        <v>43</v>
      </c>
      <c r="K13" s="20" t="s">
        <v>44</v>
      </c>
      <c r="L13" s="20" t="s">
        <v>45</v>
      </c>
      <c r="M13" s="20" t="s">
        <v>46</v>
      </c>
      <c r="N13" s="20" t="s">
        <v>47</v>
      </c>
    </row>
    <row r="14" spans="1:16" ht="15.75" x14ac:dyDescent="0.25">
      <c r="C14" s="20" t="s">
        <v>29</v>
      </c>
      <c r="D14" s="20" t="s">
        <v>29</v>
      </c>
      <c r="E14" s="20" t="s">
        <v>29</v>
      </c>
      <c r="F14" s="20" t="s">
        <v>29</v>
      </c>
      <c r="G14" s="20" t="s">
        <v>29</v>
      </c>
      <c r="H14" s="20" t="s">
        <v>29</v>
      </c>
      <c r="I14" s="20" t="s">
        <v>29</v>
      </c>
      <c r="J14" s="20" t="s">
        <v>29</v>
      </c>
      <c r="K14" s="20" t="s">
        <v>29</v>
      </c>
      <c r="L14" s="20" t="s">
        <v>29</v>
      </c>
      <c r="M14" s="20" t="s">
        <v>29</v>
      </c>
      <c r="N14" s="20" t="s">
        <v>29</v>
      </c>
    </row>
    <row r="15" spans="1:16" x14ac:dyDescent="0.25">
      <c r="A15" s="19" t="s">
        <v>14</v>
      </c>
      <c r="B15" s="19" t="s">
        <v>15</v>
      </c>
      <c r="C15" s="4">
        <v>1</v>
      </c>
      <c r="D15" s="4">
        <v>2</v>
      </c>
      <c r="E15" s="4">
        <v>3</v>
      </c>
      <c r="F15" s="4">
        <v>4</v>
      </c>
      <c r="G15" s="4">
        <v>5</v>
      </c>
      <c r="H15" s="4">
        <v>6</v>
      </c>
      <c r="I15" s="4">
        <v>7</v>
      </c>
      <c r="J15" s="4">
        <v>8</v>
      </c>
      <c r="K15" s="4">
        <v>9</v>
      </c>
      <c r="L15" s="4">
        <v>10</v>
      </c>
      <c r="M15" s="4">
        <v>11</v>
      </c>
      <c r="N15" s="4">
        <v>12</v>
      </c>
      <c r="O15" s="2"/>
      <c r="P15" s="2" t="s">
        <v>12</v>
      </c>
    </row>
    <row r="16" spans="1:16" x14ac:dyDescent="0.25">
      <c r="A16" s="19">
        <v>0</v>
      </c>
      <c r="B16" s="19">
        <v>0</v>
      </c>
      <c r="C16" s="5">
        <v>22</v>
      </c>
      <c r="D16" s="5">
        <v>36</v>
      </c>
      <c r="E16" s="5">
        <v>14</v>
      </c>
      <c r="F16" s="5">
        <v>37</v>
      </c>
      <c r="G16" s="5">
        <v>25</v>
      </c>
      <c r="H16" s="5">
        <v>12</v>
      </c>
      <c r="I16" s="5">
        <v>21</v>
      </c>
      <c r="J16" s="5">
        <v>22</v>
      </c>
      <c r="K16" s="5">
        <v>8</v>
      </c>
      <c r="L16" s="5">
        <v>22</v>
      </c>
      <c r="M16" s="5">
        <v>27</v>
      </c>
      <c r="N16" s="5">
        <v>21</v>
      </c>
      <c r="O16" s="6">
        <v>365450</v>
      </c>
      <c r="P16" s="2"/>
    </row>
    <row r="17" spans="1:16" x14ac:dyDescent="0.25">
      <c r="A17" s="19">
        <v>2.5</v>
      </c>
      <c r="B17" s="19">
        <v>5.0000000000000001E-4</v>
      </c>
      <c r="C17" s="5">
        <v>866</v>
      </c>
      <c r="D17" s="5">
        <v>858</v>
      </c>
      <c r="E17" s="5">
        <v>841</v>
      </c>
      <c r="F17" s="5">
        <v>1022</v>
      </c>
      <c r="G17" s="5">
        <v>515</v>
      </c>
      <c r="H17" s="5">
        <v>886</v>
      </c>
      <c r="I17" s="5">
        <v>657</v>
      </c>
      <c r="J17" s="5">
        <v>994</v>
      </c>
      <c r="K17" s="5">
        <v>498</v>
      </c>
      <c r="L17" s="5">
        <v>1110</v>
      </c>
      <c r="M17" s="5">
        <v>1110</v>
      </c>
      <c r="N17" s="5">
        <v>1153</v>
      </c>
      <c r="O17" s="6">
        <v>365450</v>
      </c>
      <c r="P17" s="2"/>
    </row>
    <row r="18" spans="1:16" x14ac:dyDescent="0.25">
      <c r="A18" s="19">
        <v>5</v>
      </c>
      <c r="B18" s="19">
        <v>1E-3</v>
      </c>
      <c r="C18" s="5">
        <v>1892</v>
      </c>
      <c r="D18" s="5">
        <v>1690</v>
      </c>
      <c r="E18" s="5">
        <v>1836</v>
      </c>
      <c r="F18" s="5">
        <v>2161</v>
      </c>
      <c r="G18" s="5">
        <v>704</v>
      </c>
      <c r="H18" s="5">
        <v>788</v>
      </c>
      <c r="I18" s="5">
        <v>1489</v>
      </c>
      <c r="J18" s="5">
        <v>2083</v>
      </c>
      <c r="K18" s="5">
        <v>740</v>
      </c>
      <c r="L18" s="5">
        <v>2259</v>
      </c>
      <c r="M18" s="5">
        <v>2148</v>
      </c>
      <c r="N18" s="5">
        <v>2406</v>
      </c>
      <c r="O18" s="6">
        <v>365450</v>
      </c>
      <c r="P18" s="2"/>
    </row>
    <row r="19" spans="1:16" x14ac:dyDescent="0.25">
      <c r="A19" s="19">
        <v>10</v>
      </c>
      <c r="B19" s="19">
        <v>2E-3</v>
      </c>
      <c r="C19" s="5">
        <v>3256</v>
      </c>
      <c r="D19" s="7">
        <v>3662</v>
      </c>
      <c r="E19" s="7">
        <v>4344</v>
      </c>
      <c r="F19" s="7">
        <v>4772</v>
      </c>
      <c r="G19" s="5">
        <v>2939</v>
      </c>
      <c r="H19" s="5">
        <v>1665</v>
      </c>
      <c r="I19" s="5">
        <v>2812</v>
      </c>
      <c r="J19" s="7">
        <v>3982</v>
      </c>
      <c r="K19" s="5">
        <v>1965</v>
      </c>
      <c r="L19" s="7">
        <v>4324</v>
      </c>
      <c r="M19" s="7">
        <v>4512</v>
      </c>
      <c r="N19" s="7">
        <v>4557</v>
      </c>
      <c r="O19" s="6">
        <v>365450</v>
      </c>
      <c r="P19" s="2"/>
    </row>
    <row r="20" spans="1:16" x14ac:dyDescent="0.25">
      <c r="A20" s="19">
        <v>25</v>
      </c>
      <c r="B20" s="19">
        <v>5.0000000000000001E-3</v>
      </c>
      <c r="C20" s="8">
        <v>10884</v>
      </c>
      <c r="D20" s="9">
        <v>9587</v>
      </c>
      <c r="E20" s="8">
        <v>10578</v>
      </c>
      <c r="F20" s="8">
        <v>12060</v>
      </c>
      <c r="G20" s="9">
        <v>7061</v>
      </c>
      <c r="H20" s="7">
        <v>3887</v>
      </c>
      <c r="I20" s="9">
        <v>6998</v>
      </c>
      <c r="J20" s="9">
        <v>10120</v>
      </c>
      <c r="K20" s="9">
        <v>7828</v>
      </c>
      <c r="L20" s="8">
        <v>11253</v>
      </c>
      <c r="M20" s="7">
        <v>6240</v>
      </c>
      <c r="N20" s="8">
        <v>12413</v>
      </c>
      <c r="O20" s="6">
        <v>365450</v>
      </c>
      <c r="P20" s="2"/>
    </row>
    <row r="21" spans="1:16" x14ac:dyDescent="0.25">
      <c r="A21" s="19">
        <v>50</v>
      </c>
      <c r="B21" s="19">
        <v>0.01</v>
      </c>
      <c r="C21" s="12">
        <v>19403</v>
      </c>
      <c r="D21" s="10">
        <v>23126</v>
      </c>
      <c r="E21" s="12">
        <v>20576</v>
      </c>
      <c r="F21" s="11">
        <v>25329</v>
      </c>
      <c r="G21" s="8">
        <v>13159</v>
      </c>
      <c r="H21" s="9">
        <v>7614</v>
      </c>
      <c r="I21" s="17">
        <v>15413</v>
      </c>
      <c r="J21" s="12">
        <v>20257</v>
      </c>
      <c r="K21" s="17">
        <v>15086</v>
      </c>
      <c r="L21" s="10">
        <v>22766</v>
      </c>
      <c r="M21" s="10">
        <v>22097</v>
      </c>
      <c r="N21" s="10">
        <v>24016</v>
      </c>
      <c r="O21" s="6">
        <v>365450</v>
      </c>
      <c r="P21" s="2"/>
    </row>
    <row r="22" spans="1:16" x14ac:dyDescent="0.25">
      <c r="A22" s="19">
        <v>100</v>
      </c>
      <c r="B22" s="19">
        <v>0.02</v>
      </c>
      <c r="C22" s="13">
        <v>42695</v>
      </c>
      <c r="D22" s="14">
        <v>48490</v>
      </c>
      <c r="E22" s="15">
        <v>40770</v>
      </c>
      <c r="F22" s="14">
        <v>48107</v>
      </c>
      <c r="G22" s="11">
        <v>25239</v>
      </c>
      <c r="H22" s="8">
        <v>12588</v>
      </c>
      <c r="I22" s="1">
        <v>34051</v>
      </c>
      <c r="J22" s="15">
        <v>38622</v>
      </c>
      <c r="K22" s="17">
        <v>16764</v>
      </c>
      <c r="L22" s="15">
        <v>41177</v>
      </c>
      <c r="M22" s="12">
        <v>20682</v>
      </c>
      <c r="N22" s="13">
        <v>44933</v>
      </c>
      <c r="O22" s="6">
        <v>365450</v>
      </c>
      <c r="P22" s="2"/>
    </row>
    <row r="23" spans="1:16" x14ac:dyDescent="0.25">
      <c r="A23" s="19" t="s">
        <v>16</v>
      </c>
      <c r="B23" s="19"/>
      <c r="C23" s="5">
        <v>75</v>
      </c>
      <c r="D23" s="5">
        <v>27</v>
      </c>
      <c r="E23" s="5">
        <v>24</v>
      </c>
      <c r="F23" s="5">
        <v>34</v>
      </c>
      <c r="G23" s="5">
        <v>27</v>
      </c>
      <c r="H23" s="5">
        <v>9</v>
      </c>
      <c r="I23" s="5">
        <v>25</v>
      </c>
      <c r="J23" s="5">
        <v>28</v>
      </c>
      <c r="K23" s="5">
        <v>41</v>
      </c>
      <c r="L23" s="5">
        <v>20</v>
      </c>
      <c r="M23" s="5">
        <v>36</v>
      </c>
      <c r="N23" s="5">
        <v>38</v>
      </c>
      <c r="O23" s="6">
        <v>365450</v>
      </c>
      <c r="P23" s="2"/>
    </row>
    <row r="26" spans="1:16" x14ac:dyDescent="0.25">
      <c r="B26" s="2" t="s">
        <v>30</v>
      </c>
      <c r="C26">
        <f>SLOPE(C16:C20,B16:B20)</f>
        <v>2183101.265822785</v>
      </c>
      <c r="D26">
        <f>SLOPE(D16:D20,B16:B20)</f>
        <v>1927968.3544303796</v>
      </c>
      <c r="E26">
        <f>SLOPE(E16:E20,B16:B20)</f>
        <v>2145088.6075949362</v>
      </c>
      <c r="F26">
        <f>SLOPE(F16:F20,B16:B20)</f>
        <v>2432126.5822784808</v>
      </c>
      <c r="G26">
        <f>SLOPE(G16:G20,B16:B20)</f>
        <v>1457575.9493670885</v>
      </c>
      <c r="H26">
        <f>SLOPE(H16:H20,B16:B20)</f>
        <v>739962.02531645563</v>
      </c>
      <c r="I26">
        <f>SLOPE(I16:I20,B16:B20)</f>
        <v>1396873.417721519</v>
      </c>
      <c r="J26">
        <f>SLOPE(J16:J20,B16:B20)</f>
        <v>2019132.9113924049</v>
      </c>
      <c r="K26">
        <f>SLOPE(K16:K20,B16:B20)</f>
        <v>1600803.7974683542</v>
      </c>
      <c r="L26">
        <f>SLOPE(L16:L20,B16:B20)</f>
        <v>2245658.2278481009</v>
      </c>
      <c r="M26">
        <f>SLOPE(M16:M20,B16:B20)</f>
        <v>1206588.6075949369</v>
      </c>
      <c r="N26">
        <f>SLOPE(N16:N20,B16:B20)</f>
        <v>2482689.8734177216</v>
      </c>
    </row>
    <row r="27" spans="1:16" x14ac:dyDescent="0.25">
      <c r="B27" s="2" t="s">
        <v>31</v>
      </c>
      <c r="C27">
        <f>INTERCEPT(C16:C20,B16:B20)</f>
        <v>-327.27215189873459</v>
      </c>
      <c r="D27">
        <f>INTERCEPT(D16:D20,B16:B20)</f>
        <v>-110.94620253164567</v>
      </c>
      <c r="E27">
        <f>INTERCEPT(E16:E20,B16:B20)</f>
        <v>-124.05063291139186</v>
      </c>
      <c r="F27">
        <f>INTERCEPT(F16:F20,B16:B20)</f>
        <v>-124.21518987341778</v>
      </c>
      <c r="G27">
        <f>INTERCEPT(G16:G20,B16:B20)</f>
        <v>-229.07911392405049</v>
      </c>
      <c r="H27">
        <f>INTERCEPT(H16:H20,B16:B20)</f>
        <v>189.66455696202524</v>
      </c>
      <c r="I27">
        <f>INTERCEPT(I16:I20,B16:B20)</f>
        <v>20.715189873417785</v>
      </c>
      <c r="J27">
        <f>INTERCEPT(J16:J20,B16:B20)</f>
        <v>7.6740506329110758</v>
      </c>
      <c r="K27">
        <f>INTERCEPT(K16:K20,B16:B20)</f>
        <v>-513.56645569620241</v>
      </c>
      <c r="L27">
        <f>INTERCEPT(L16:L20,B16:B20)</f>
        <v>-24.018987341772117</v>
      </c>
      <c r="M27">
        <f>INTERCEPT(M16:M20,B16:B20)</f>
        <v>756.19936708860723</v>
      </c>
      <c r="N27">
        <f>INTERCEPT(N16:N20,B16:B20)</f>
        <v>-110.5727848101269</v>
      </c>
    </row>
    <row r="28" spans="1:16" x14ac:dyDescent="0.25">
      <c r="B28" s="2" t="s">
        <v>32</v>
      </c>
      <c r="C28">
        <f>RSQ(C16:C20,B16:B20)</f>
        <v>0.98904452487939887</v>
      </c>
      <c r="D28">
        <f>RSQ(D16:D20,B16:B20)</f>
        <v>0.99918309035928032</v>
      </c>
      <c r="E28">
        <f>RSQ(E16:E20,B16:B20)</f>
        <v>0.99866704546619234</v>
      </c>
      <c r="F28">
        <f>RSQ(F16:F20,B16:B20)</f>
        <v>0.99942223330533908</v>
      </c>
      <c r="G28">
        <f>RSQ(G16:G20,B16:B20)</f>
        <v>0.98811164834684284</v>
      </c>
      <c r="H28">
        <f>RSQ(H16:H20,B16:B20)</f>
        <v>0.9820466672821655</v>
      </c>
      <c r="I28">
        <f>RSQ(I16:I20,B16:B20)</f>
        <v>0.99970755245738396</v>
      </c>
      <c r="J28">
        <f>RSQ(J16:J20,B16:B20)</f>
        <v>0.99987164695157915</v>
      </c>
      <c r="K28">
        <f>RSQ(K16:K20,B16:B20)</f>
        <v>0.97416130620835528</v>
      </c>
      <c r="L28">
        <f>RSQ(L16:L20,B16:B20)</f>
        <v>0.99966693256965966</v>
      </c>
      <c r="M28" s="21">
        <f>RSQ(M16:M20,B16:B20)</f>
        <v>0.89382253793738187</v>
      </c>
      <c r="N28">
        <f>RSQ(N16:N20,B16:B20)</f>
        <v>0.99877168125912541</v>
      </c>
    </row>
    <row r="29" spans="1:16" x14ac:dyDescent="0.25">
      <c r="B29" s="2" t="s">
        <v>33</v>
      </c>
      <c r="C29">
        <f>SLOPE(C19:C22,B19:B22)</f>
        <v>2161502.0080321282</v>
      </c>
      <c r="D29">
        <f>SLOPE(D19:D22,B19:B22)</f>
        <v>2523789.8259705491</v>
      </c>
      <c r="E29">
        <f>SLOPE(E19:E22,B19:B22)</f>
        <v>2020128.5140562248</v>
      </c>
      <c r="F29">
        <f>SLOPE(F19:F22,B19:B22)</f>
        <v>2411218.2061579647</v>
      </c>
      <c r="G29">
        <f>SLOPE(G19:G22,B19:B22)</f>
        <v>1230904.9531459168</v>
      </c>
      <c r="H29">
        <f>SLOPE(H19:H22,B19:B22)</f>
        <v>602091.03078982595</v>
      </c>
      <c r="I29">
        <f>SLOPE(I19:I22,B19:B22)</f>
        <v>1753571.6198125838</v>
      </c>
      <c r="J29">
        <f>SLOPE(J19:J22,B19:B22)</f>
        <v>1919677.3761713523</v>
      </c>
      <c r="K29">
        <f>SLOPE(K19:K22,B19:B22)</f>
        <v>771149.93306559569</v>
      </c>
      <c r="L29">
        <f>SLOPE(L19:L22,B19:B22)</f>
        <v>2037767.0682730922</v>
      </c>
      <c r="M29">
        <f>SLOPE(M19:M22,B19:B22)</f>
        <v>962100.40160642576</v>
      </c>
      <c r="N29">
        <f>SLOPE(N19:N22,B19:B22)</f>
        <v>2223551.5394912981</v>
      </c>
    </row>
    <row r="30" spans="1:16" x14ac:dyDescent="0.25">
      <c r="B30" s="2" t="s">
        <v>34</v>
      </c>
      <c r="C30">
        <f>INTERCEPT(C19:C22,B19:B22)</f>
        <v>-934.39357429718802</v>
      </c>
      <c r="D30">
        <f>INTERCEPT(D19:D22,B19:B22)</f>
        <v>-2128.8058902275843</v>
      </c>
      <c r="E30">
        <f>INTERCEPT(E19:E22,B19:B22)</f>
        <v>380.81124497991914</v>
      </c>
      <c r="F30">
        <f>INTERCEPT(F19:F22,B19:B22)</f>
        <v>263.23159303882494</v>
      </c>
      <c r="G30">
        <f>INTERCEPT(G19:G22,B19:B22)</f>
        <v>713.62918340026772</v>
      </c>
      <c r="H30">
        <f>INTERCEPT(H19:H22,B19:B22)</f>
        <v>869.15796519410924</v>
      </c>
      <c r="I30">
        <f>INTERCEPT(I19:I22,B19:B22)</f>
        <v>-1402.037483266402</v>
      </c>
      <c r="J30">
        <f>INTERCEPT(J19:J22,B19:B22)</f>
        <v>488.23427041498871</v>
      </c>
      <c r="K30">
        <f>INTERCEPT(K19:K22,B19:B22)</f>
        <v>3277.6131191432387</v>
      </c>
      <c r="L30">
        <f>INTERCEPT(L19:L22,B19:B22)</f>
        <v>1030.6546184738945</v>
      </c>
      <c r="M30">
        <f>INTERCEPT(M19:M22,B19:B22)</f>
        <v>4483.3212851405606</v>
      </c>
      <c r="N30">
        <f>INTERCEPT(N19:N22,B19:B22)</f>
        <v>911.89825970548918</v>
      </c>
    </row>
    <row r="31" spans="1:16" x14ac:dyDescent="0.25">
      <c r="B31" s="2" t="s">
        <v>35</v>
      </c>
      <c r="C31">
        <f>RSQ(C19:C22,B19:B22)</f>
        <v>0.9967655198075156</v>
      </c>
      <c r="D31">
        <f>RSQ(D19:D22,B19:B22)</f>
        <v>0.99883382695690526</v>
      </c>
      <c r="E31">
        <f>RSQ(E19:E22,B19:B22)</f>
        <v>0.99997969247537544</v>
      </c>
      <c r="F31">
        <f>RSQ(F19:F22,B19:B22)</f>
        <v>0.99887779294610379</v>
      </c>
      <c r="G31">
        <f>RSQ(G19:G22,B19:B22)</f>
        <v>0.99957510524015658</v>
      </c>
      <c r="H31">
        <f>RSQ(H19:H22,B19:B22)</f>
        <v>0.98839049509845944</v>
      </c>
      <c r="I31">
        <f>RSQ(I19:I22,B19:B22)</f>
        <v>0.99774133964283629</v>
      </c>
      <c r="J31">
        <f>RSQ(J19:J22,B19:B22)</f>
        <v>0.9992519340079471</v>
      </c>
      <c r="K31" s="21">
        <f>RSQ(K19:K22,B19:B22)</f>
        <v>0.79198852013272192</v>
      </c>
      <c r="L31">
        <f>RSQ(L19:L22,B19:B22)</f>
        <v>0.99636762302663762</v>
      </c>
      <c r="M31" s="21">
        <f>RSQ(M19:M22,B19:B22)</f>
        <v>0.66761372919016737</v>
      </c>
      <c r="N31">
        <f>RSQ(N19:N22,B19:B22)</f>
        <v>0.99811146002821149</v>
      </c>
    </row>
  </sheetData>
  <pageMargins left="0.7" right="0.7" top="0.75" bottom="0.75" header="0.3" footer="0.3"/>
  <pageSetup scale="66" fitToHeight="0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9"/>
  <sheetViews>
    <sheetView topLeftCell="A7" zoomScaleNormal="100" workbookViewId="0">
      <selection activeCell="N37" sqref="N37"/>
    </sheetView>
  </sheetViews>
  <sheetFormatPr defaultColWidth="8.85546875" defaultRowHeight="15" x14ac:dyDescent="0.25"/>
  <cols>
    <col min="1" max="1" width="17.7109375" bestFit="1" customWidth="1"/>
    <col min="2" max="3" width="12.7109375" bestFit="1" customWidth="1"/>
    <col min="4" max="4" width="10.140625" bestFit="1" customWidth="1"/>
    <col min="5" max="5" width="11.28515625" bestFit="1" customWidth="1"/>
    <col min="6" max="6" width="10.28515625" bestFit="1" customWidth="1"/>
    <col min="7" max="7" width="12.28515625" bestFit="1" customWidth="1"/>
    <col min="8" max="10" width="12.140625" bestFit="1" customWidth="1"/>
    <col min="11" max="13" width="9.85546875" bestFit="1" customWidth="1"/>
    <col min="14" max="14" width="9.140625" bestFit="1" customWidth="1"/>
  </cols>
  <sheetData>
    <row r="1" spans="1:15" s="2" customFormat="1" ht="18.75" x14ac:dyDescent="0.3">
      <c r="A1" s="23" t="s">
        <v>48</v>
      </c>
    </row>
    <row r="2" spans="1:15" s="2" customFormat="1" ht="15.75" x14ac:dyDescent="0.25">
      <c r="B2" s="20" t="s">
        <v>36</v>
      </c>
      <c r="C2" s="20" t="s">
        <v>37</v>
      </c>
      <c r="D2" s="20" t="s">
        <v>38</v>
      </c>
      <c r="E2" s="20" t="s">
        <v>39</v>
      </c>
      <c r="F2" s="20" t="s">
        <v>40</v>
      </c>
      <c r="G2" s="20" t="s">
        <v>41</v>
      </c>
      <c r="H2" s="20" t="s">
        <v>42</v>
      </c>
      <c r="I2" s="20" t="s">
        <v>43</v>
      </c>
      <c r="J2" s="20" t="s">
        <v>44</v>
      </c>
      <c r="K2" s="20" t="s">
        <v>45</v>
      </c>
      <c r="L2" s="20" t="s">
        <v>46</v>
      </c>
      <c r="M2" s="20" t="s">
        <v>47</v>
      </c>
    </row>
    <row r="3" spans="1:15" s="2" customFormat="1" ht="15.75" x14ac:dyDescent="0.25">
      <c r="B3" s="20" t="s">
        <v>29</v>
      </c>
      <c r="C3" s="20" t="s">
        <v>29</v>
      </c>
      <c r="D3" s="20" t="s">
        <v>29</v>
      </c>
      <c r="E3" s="20" t="s">
        <v>29</v>
      </c>
      <c r="F3" s="20" t="s">
        <v>29</v>
      </c>
      <c r="G3" s="20" t="s">
        <v>29</v>
      </c>
      <c r="H3" s="20" t="s">
        <v>29</v>
      </c>
      <c r="I3" s="20" t="s">
        <v>29</v>
      </c>
      <c r="J3" s="20" t="s">
        <v>29</v>
      </c>
      <c r="K3" s="20" t="s">
        <v>29</v>
      </c>
      <c r="L3" s="20" t="s">
        <v>29</v>
      </c>
      <c r="M3" s="20" t="s">
        <v>29</v>
      </c>
    </row>
    <row r="4" spans="1:15" x14ac:dyDescent="0.25">
      <c r="A4" s="3"/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  <c r="N4" s="2"/>
      <c r="O4" s="2"/>
    </row>
    <row r="5" spans="1:15" x14ac:dyDescent="0.25">
      <c r="A5" s="4" t="s">
        <v>0</v>
      </c>
      <c r="B5" s="5">
        <v>498</v>
      </c>
      <c r="C5" s="5">
        <v>676</v>
      </c>
      <c r="D5" s="5">
        <v>998</v>
      </c>
      <c r="E5" s="5">
        <v>664</v>
      </c>
      <c r="F5" s="5">
        <v>271</v>
      </c>
      <c r="G5" s="5">
        <v>1236</v>
      </c>
      <c r="H5" s="5">
        <v>1087</v>
      </c>
      <c r="I5" s="5">
        <v>873</v>
      </c>
      <c r="J5" s="5">
        <v>1280</v>
      </c>
      <c r="K5" s="5">
        <v>1168</v>
      </c>
      <c r="L5" s="5">
        <v>1211</v>
      </c>
      <c r="M5" s="5">
        <v>1267</v>
      </c>
      <c r="N5" s="6">
        <v>365450</v>
      </c>
      <c r="O5" s="2" t="s">
        <v>13</v>
      </c>
    </row>
    <row r="6" spans="1:15" x14ac:dyDescent="0.25">
      <c r="A6" s="4" t="s">
        <v>2</v>
      </c>
      <c r="B6" s="5">
        <v>2996</v>
      </c>
      <c r="C6" s="5">
        <v>2798</v>
      </c>
      <c r="D6" s="5">
        <v>3329</v>
      </c>
      <c r="E6" s="5">
        <v>3537</v>
      </c>
      <c r="F6" s="5">
        <v>1866</v>
      </c>
      <c r="G6" s="7">
        <v>6297</v>
      </c>
      <c r="H6" s="7">
        <v>5984</v>
      </c>
      <c r="I6" s="5">
        <v>3051</v>
      </c>
      <c r="J6" s="9">
        <v>7675</v>
      </c>
      <c r="K6" s="9">
        <v>7892</v>
      </c>
      <c r="L6" s="9">
        <v>8167</v>
      </c>
      <c r="M6" s="9">
        <v>8475</v>
      </c>
      <c r="N6" s="6">
        <v>365450</v>
      </c>
      <c r="O6" s="2"/>
    </row>
    <row r="7" spans="1:15" x14ac:dyDescent="0.25">
      <c r="A7" s="4" t="s">
        <v>3</v>
      </c>
      <c r="B7" s="5">
        <v>1121</v>
      </c>
      <c r="C7" s="5">
        <v>987</v>
      </c>
      <c r="D7" s="5">
        <v>1358</v>
      </c>
      <c r="E7" s="5">
        <v>1504</v>
      </c>
      <c r="F7" s="5">
        <v>1771</v>
      </c>
      <c r="G7" s="5">
        <v>2194</v>
      </c>
      <c r="H7" s="5">
        <v>2229</v>
      </c>
      <c r="I7" s="5">
        <v>1979</v>
      </c>
      <c r="J7" s="5">
        <v>2519</v>
      </c>
      <c r="K7" s="5">
        <v>2614</v>
      </c>
      <c r="L7" s="5">
        <v>2834</v>
      </c>
      <c r="M7" s="5">
        <v>2749</v>
      </c>
      <c r="N7" s="6">
        <v>365450</v>
      </c>
    </row>
    <row r="8" spans="1:15" x14ac:dyDescent="0.25">
      <c r="A8" s="4" t="s">
        <v>4</v>
      </c>
      <c r="B8" s="5">
        <v>1723</v>
      </c>
      <c r="C8" s="5">
        <v>1231</v>
      </c>
      <c r="D8" s="5">
        <v>1202</v>
      </c>
      <c r="E8" s="5">
        <v>2483</v>
      </c>
      <c r="F8" s="5">
        <v>2515</v>
      </c>
      <c r="G8" s="5">
        <v>2504</v>
      </c>
      <c r="H8" s="5">
        <v>2412</v>
      </c>
      <c r="I8" s="5">
        <v>1236</v>
      </c>
      <c r="J8" s="5">
        <v>2913</v>
      </c>
      <c r="K8" s="5">
        <v>2926</v>
      </c>
      <c r="L8" s="5">
        <v>3192</v>
      </c>
      <c r="M8" s="5">
        <v>3261</v>
      </c>
      <c r="N8" s="6">
        <v>365450</v>
      </c>
      <c r="O8" s="2"/>
    </row>
    <row r="9" spans="1:15" x14ac:dyDescent="0.25">
      <c r="A9" s="4" t="s">
        <v>5</v>
      </c>
      <c r="B9" s="32">
        <v>10373</v>
      </c>
      <c r="C9" s="31">
        <v>6055</v>
      </c>
      <c r="D9" s="32">
        <v>7251</v>
      </c>
      <c r="E9" s="33">
        <v>12990</v>
      </c>
      <c r="F9" s="33">
        <v>10699</v>
      </c>
      <c r="G9" s="32">
        <v>10440</v>
      </c>
      <c r="H9" s="32">
        <v>8288</v>
      </c>
      <c r="I9" s="32">
        <v>7916</v>
      </c>
      <c r="J9" s="32">
        <v>10319</v>
      </c>
      <c r="K9" s="33">
        <v>11506</v>
      </c>
      <c r="L9" s="33">
        <v>11610</v>
      </c>
      <c r="M9" s="33">
        <v>11777</v>
      </c>
      <c r="N9" s="6">
        <v>365450</v>
      </c>
      <c r="O9" s="2"/>
    </row>
    <row r="10" spans="1:15" x14ac:dyDescent="0.25">
      <c r="A10" s="4" t="s">
        <v>6</v>
      </c>
      <c r="B10" s="34">
        <v>31818</v>
      </c>
      <c r="C10" s="40">
        <v>18945</v>
      </c>
      <c r="D10" s="36">
        <v>25383</v>
      </c>
      <c r="E10" s="38">
        <v>44143</v>
      </c>
      <c r="F10" s="35">
        <v>35306</v>
      </c>
      <c r="G10" s="34">
        <v>31640</v>
      </c>
      <c r="H10" s="35">
        <v>35781</v>
      </c>
      <c r="I10" s="34">
        <v>34084</v>
      </c>
      <c r="J10" s="39">
        <v>46413</v>
      </c>
      <c r="K10" s="39">
        <v>47726</v>
      </c>
      <c r="L10" s="39">
        <v>47728</v>
      </c>
      <c r="M10" s="39">
        <v>45077</v>
      </c>
      <c r="N10" s="6">
        <v>365450</v>
      </c>
    </row>
    <row r="11" spans="1:15" x14ac:dyDescent="0.25">
      <c r="A11" s="4" t="s">
        <v>7</v>
      </c>
      <c r="B11" s="5">
        <v>508</v>
      </c>
      <c r="C11" s="5">
        <v>458</v>
      </c>
      <c r="D11" s="5">
        <v>492</v>
      </c>
      <c r="E11" s="5">
        <v>1106</v>
      </c>
      <c r="F11" s="5">
        <v>1015</v>
      </c>
      <c r="G11" s="5">
        <v>882</v>
      </c>
      <c r="H11" s="5">
        <v>883</v>
      </c>
      <c r="I11" s="5">
        <v>802</v>
      </c>
      <c r="J11" s="5">
        <v>1017</v>
      </c>
      <c r="K11" s="5">
        <v>923</v>
      </c>
      <c r="L11" s="5">
        <v>923</v>
      </c>
      <c r="M11" s="5">
        <v>910</v>
      </c>
      <c r="N11" s="6">
        <v>365450</v>
      </c>
      <c r="O11" s="2"/>
    </row>
    <row r="12" spans="1:15" x14ac:dyDescent="0.25">
      <c r="A12" s="4" t="s">
        <v>8</v>
      </c>
      <c r="B12" s="5">
        <v>793</v>
      </c>
      <c r="C12" s="5">
        <v>439</v>
      </c>
      <c r="D12" s="5">
        <v>529</v>
      </c>
      <c r="E12" s="5">
        <v>1086</v>
      </c>
      <c r="F12" s="5">
        <v>1160</v>
      </c>
      <c r="G12" s="5">
        <v>900</v>
      </c>
      <c r="H12" s="5">
        <v>864</v>
      </c>
      <c r="I12" s="5">
        <v>869</v>
      </c>
      <c r="J12" s="5">
        <v>892</v>
      </c>
      <c r="K12" s="5">
        <v>794</v>
      </c>
      <c r="L12" s="5">
        <v>903</v>
      </c>
      <c r="M12" s="5">
        <v>894</v>
      </c>
      <c r="N12" s="6">
        <v>365450</v>
      </c>
      <c r="O12" s="2"/>
    </row>
    <row r="13" spans="1:15" s="2" customFormat="1" x14ac:dyDescent="0.2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6"/>
    </row>
    <row r="14" spans="1:15" s="2" customFormat="1" ht="25.5" x14ac:dyDescent="0.25">
      <c r="A14" s="24" t="s">
        <v>63</v>
      </c>
      <c r="B14" s="2">
        <v>0.15034333212865933</v>
      </c>
      <c r="C14" s="2">
        <v>0.16135084427767341</v>
      </c>
      <c r="D14" s="2">
        <v>0.14766138384228861</v>
      </c>
      <c r="E14" s="2">
        <v>0.15946969696969709</v>
      </c>
      <c r="F14">
        <v>0.14762269938650335</v>
      </c>
      <c r="G14">
        <v>0.15450483991064778</v>
      </c>
      <c r="H14">
        <v>0.14554857776135949</v>
      </c>
      <c r="I14">
        <v>0.1409660107334523</v>
      </c>
      <c r="J14">
        <v>0.13078089461713407</v>
      </c>
      <c r="K14">
        <v>0.15765422696115752</v>
      </c>
      <c r="L14">
        <v>0.15971439308530658</v>
      </c>
      <c r="M14">
        <v>0.15852713178294603</v>
      </c>
      <c r="N14" s="6"/>
    </row>
    <row r="15" spans="1:1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25">
      <c r="A16" s="24" t="s">
        <v>11</v>
      </c>
      <c r="N16" s="2"/>
    </row>
    <row r="17" spans="1:13" x14ac:dyDescent="0.25">
      <c r="A17" t="s">
        <v>30</v>
      </c>
      <c r="B17">
        <v>2185474.6835443038</v>
      </c>
      <c r="C17">
        <v>2198936.7088607596</v>
      </c>
      <c r="D17">
        <v>1691626.5822784808</v>
      </c>
      <c r="E17">
        <v>2459443.0379746836</v>
      </c>
      <c r="F17">
        <v>1841550.6329113923</v>
      </c>
      <c r="G17">
        <v>1834316.4556962023</v>
      </c>
      <c r="H17">
        <v>1447563.2911392404</v>
      </c>
      <c r="I17">
        <v>1545329.1139240505</v>
      </c>
      <c r="J17">
        <v>1536443.0379746833</v>
      </c>
      <c r="K17">
        <v>1893620.253164557</v>
      </c>
      <c r="L17">
        <v>2088689.8734177214</v>
      </c>
      <c r="M17">
        <v>2162702.531645569</v>
      </c>
    </row>
    <row r="18" spans="1:13" x14ac:dyDescent="0.25">
      <c r="A18" t="s">
        <v>31</v>
      </c>
      <c r="B18">
        <v>856.69303797468319</v>
      </c>
      <c r="C18">
        <v>682.60759493670867</v>
      </c>
      <c r="D18">
        <v>402.03481012658267</v>
      </c>
      <c r="E18">
        <v>976.74683544303753</v>
      </c>
      <c r="F18">
        <v>586.36392405063316</v>
      </c>
      <c r="G18">
        <v>863.46202531645577</v>
      </c>
      <c r="H18">
        <v>595.14240506329133</v>
      </c>
      <c r="I18">
        <v>628.7405063291144</v>
      </c>
      <c r="J18">
        <v>754.24683544303798</v>
      </c>
      <c r="K18">
        <v>759.6455696202529</v>
      </c>
      <c r="L18">
        <v>955.4272151898731</v>
      </c>
      <c r="M18">
        <v>866.20569620253264</v>
      </c>
    </row>
    <row r="19" spans="1:13" x14ac:dyDescent="0.25">
      <c r="A19" t="s">
        <v>32</v>
      </c>
      <c r="B19">
        <v>0.99955050757477648</v>
      </c>
      <c r="C19">
        <v>0.99515398824756329</v>
      </c>
      <c r="D19">
        <v>0.99437242853589514</v>
      </c>
      <c r="E19">
        <v>0.99895160973051378</v>
      </c>
      <c r="F19">
        <v>0.99910215804055846</v>
      </c>
      <c r="G19">
        <v>0.99921032270761534</v>
      </c>
      <c r="H19">
        <v>0.99933594253256641</v>
      </c>
      <c r="I19">
        <v>0.99969694408798981</v>
      </c>
      <c r="J19">
        <v>0.99960553002485286</v>
      </c>
      <c r="K19">
        <v>0.99953844553691518</v>
      </c>
      <c r="L19">
        <v>0.99898518572542894</v>
      </c>
      <c r="M19">
        <v>0.99932237175751715</v>
      </c>
    </row>
    <row r="20" spans="1:13" x14ac:dyDescent="0.25">
      <c r="A20" t="s">
        <v>33</v>
      </c>
      <c r="B20">
        <v>2297222.222222222</v>
      </c>
      <c r="C20">
        <v>2433319.9464524765</v>
      </c>
      <c r="D20">
        <v>2430606.4257028112</v>
      </c>
      <c r="E20">
        <v>2401645.2476572958</v>
      </c>
      <c r="F20">
        <v>2080779.1164658635</v>
      </c>
      <c r="G20">
        <v>1866489.9598393573</v>
      </c>
      <c r="H20">
        <v>1676552.8781793842</v>
      </c>
      <c r="I20">
        <v>1538088.3534136545</v>
      </c>
      <c r="J20">
        <v>1712358.7684069611</v>
      </c>
      <c r="K20">
        <v>1879878.1793842036</v>
      </c>
      <c r="L20">
        <v>1963729.5850066931</v>
      </c>
      <c r="M20">
        <v>2078850.066934404</v>
      </c>
    </row>
    <row r="21" spans="1:13" x14ac:dyDescent="0.25">
      <c r="A21" t="s">
        <v>34</v>
      </c>
      <c r="B21">
        <v>-185.55555555555839</v>
      </c>
      <c r="C21">
        <v>118.29049531458804</v>
      </c>
      <c r="D21">
        <v>-3523.8594377510053</v>
      </c>
      <c r="E21">
        <v>1288.5314591700117</v>
      </c>
      <c r="F21">
        <v>-1.7068273092409072</v>
      </c>
      <c r="G21">
        <v>1056.9678714859438</v>
      </c>
      <c r="H21">
        <v>-76.364123159306473</v>
      </c>
      <c r="I21">
        <v>1013.6827309236942</v>
      </c>
      <c r="J21">
        <v>287.68139223560684</v>
      </c>
      <c r="K21">
        <v>734.8768406961135</v>
      </c>
      <c r="L21">
        <v>1206.0013386880855</v>
      </c>
      <c r="M21">
        <v>938.3868808567604</v>
      </c>
    </row>
    <row r="22" spans="1:13" x14ac:dyDescent="0.25">
      <c r="A22" t="s">
        <v>35</v>
      </c>
      <c r="B22">
        <v>0.99449730239745537</v>
      </c>
      <c r="C22">
        <v>0.99919606772506453</v>
      </c>
      <c r="D22" s="27">
        <v>0.97692592906839226</v>
      </c>
      <c r="E22">
        <v>0.99941567084625738</v>
      </c>
      <c r="F22">
        <v>0.9987571579121125</v>
      </c>
      <c r="G22">
        <v>0.99758473496029942</v>
      </c>
      <c r="H22">
        <v>0.99935268991648241</v>
      </c>
      <c r="I22">
        <v>0.99572528103277491</v>
      </c>
      <c r="J22">
        <v>0.99940865543080704</v>
      </c>
      <c r="K22">
        <v>0.99993376743939433</v>
      </c>
      <c r="L22">
        <v>0.99934035871223992</v>
      </c>
      <c r="M22">
        <v>0.99939680727187763</v>
      </c>
    </row>
    <row r="24" spans="1:13" x14ac:dyDescent="0.25">
      <c r="A24" t="s">
        <v>12</v>
      </c>
    </row>
    <row r="25" spans="1:13" x14ac:dyDescent="0.25">
      <c r="A25" t="s">
        <v>30</v>
      </c>
      <c r="B25">
        <v>2183101.265822785</v>
      </c>
      <c r="C25">
        <v>1927968.3544303796</v>
      </c>
      <c r="D25">
        <v>2145088.6075949362</v>
      </c>
      <c r="E25">
        <v>2432126.5822784808</v>
      </c>
      <c r="F25">
        <v>1457575.9493670885</v>
      </c>
      <c r="G25">
        <v>739962.02531645563</v>
      </c>
      <c r="H25">
        <v>1396873.417721519</v>
      </c>
      <c r="I25">
        <v>2019132.9113924049</v>
      </c>
      <c r="J25">
        <v>1600803.7974683542</v>
      </c>
      <c r="K25">
        <v>2245658.2278481009</v>
      </c>
      <c r="L25">
        <v>1206588.6075949369</v>
      </c>
      <c r="M25">
        <v>2482689.8734177216</v>
      </c>
    </row>
    <row r="26" spans="1:13" x14ac:dyDescent="0.25">
      <c r="A26" t="s">
        <v>31</v>
      </c>
      <c r="B26">
        <v>-327.27215189873459</v>
      </c>
      <c r="C26">
        <v>-110.94620253164567</v>
      </c>
      <c r="D26">
        <v>-124.05063291139186</v>
      </c>
      <c r="E26">
        <v>-124.21518987341778</v>
      </c>
      <c r="F26">
        <v>-229.07911392405049</v>
      </c>
      <c r="G26">
        <v>189.66455696202524</v>
      </c>
      <c r="H26">
        <v>20.715189873417785</v>
      </c>
      <c r="I26">
        <v>7.6740506329110758</v>
      </c>
      <c r="J26">
        <v>-513.56645569620241</v>
      </c>
      <c r="K26">
        <v>-24.018987341772117</v>
      </c>
      <c r="L26">
        <v>756.19936708860723</v>
      </c>
      <c r="M26">
        <v>-110.5727848101269</v>
      </c>
    </row>
    <row r="27" spans="1:13" x14ac:dyDescent="0.25">
      <c r="A27" t="s">
        <v>32</v>
      </c>
      <c r="B27" s="27">
        <v>0.98904452487939887</v>
      </c>
      <c r="C27">
        <v>0.99918309035928032</v>
      </c>
      <c r="D27">
        <v>0.99866704546619234</v>
      </c>
      <c r="E27">
        <v>0.99942223330533908</v>
      </c>
      <c r="F27" s="27">
        <v>0.98811164834684284</v>
      </c>
      <c r="G27" s="27">
        <v>0.9820466672821655</v>
      </c>
      <c r="H27">
        <v>0.99970755245738396</v>
      </c>
      <c r="I27">
        <v>0.99987164695157915</v>
      </c>
      <c r="J27" s="27">
        <v>0.97416130620835528</v>
      </c>
      <c r="K27">
        <v>0.99966693256965966</v>
      </c>
      <c r="L27" s="27">
        <v>0.89382253793738187</v>
      </c>
      <c r="M27">
        <v>0.99877168125912541</v>
      </c>
    </row>
    <row r="28" spans="1:13" x14ac:dyDescent="0.25">
      <c r="A28" t="s">
        <v>33</v>
      </c>
      <c r="B28">
        <v>2161502.0080321282</v>
      </c>
      <c r="C28">
        <v>2523789.8259705491</v>
      </c>
      <c r="D28">
        <v>2020128.5140562248</v>
      </c>
      <c r="E28">
        <v>2411218.2061579647</v>
      </c>
      <c r="F28">
        <v>1230904.9531459168</v>
      </c>
      <c r="G28">
        <v>602091.03078982595</v>
      </c>
      <c r="H28">
        <v>1753571.6198125838</v>
      </c>
      <c r="I28">
        <v>1919677.3761713523</v>
      </c>
      <c r="J28">
        <v>771149.93306559569</v>
      </c>
      <c r="K28">
        <v>2037767.0682730922</v>
      </c>
      <c r="L28">
        <v>962100.40160642576</v>
      </c>
      <c r="M28">
        <v>2223551.5394912981</v>
      </c>
    </row>
    <row r="29" spans="1:13" x14ac:dyDescent="0.25">
      <c r="A29" t="s">
        <v>34</v>
      </c>
      <c r="B29">
        <v>-934.39357429718802</v>
      </c>
      <c r="C29">
        <v>-2128.8058902275843</v>
      </c>
      <c r="D29">
        <v>380.81124497991914</v>
      </c>
      <c r="E29">
        <v>263.23159303882494</v>
      </c>
      <c r="F29">
        <v>713.62918340026772</v>
      </c>
      <c r="G29">
        <v>869.15796519410924</v>
      </c>
      <c r="H29">
        <v>-1402.037483266402</v>
      </c>
      <c r="I29">
        <v>488.23427041498871</v>
      </c>
      <c r="J29">
        <v>3277.6131191432387</v>
      </c>
      <c r="K29">
        <v>1030.6546184738945</v>
      </c>
      <c r="L29">
        <v>4483.3212851405606</v>
      </c>
      <c r="M29">
        <v>911.89825970548918</v>
      </c>
    </row>
    <row r="30" spans="1:13" x14ac:dyDescent="0.25">
      <c r="A30" t="s">
        <v>35</v>
      </c>
      <c r="B30">
        <v>0.9967655198075156</v>
      </c>
      <c r="C30">
        <v>0.99883382695690526</v>
      </c>
      <c r="D30">
        <v>0.99997969247537544</v>
      </c>
      <c r="E30">
        <v>0.99887779294610379</v>
      </c>
      <c r="F30">
        <v>0.99957510524015658</v>
      </c>
      <c r="G30">
        <v>0.98839049509845944</v>
      </c>
      <c r="H30">
        <v>0.99774133964283629</v>
      </c>
      <c r="I30">
        <v>0.9992519340079471</v>
      </c>
      <c r="J30" s="27">
        <v>0.79198852013272192</v>
      </c>
      <c r="K30">
        <v>0.99636762302663762</v>
      </c>
      <c r="L30" s="27">
        <v>0.66761372919016737</v>
      </c>
      <c r="M30">
        <v>0.99811146002821149</v>
      </c>
    </row>
    <row r="32" spans="1:13" x14ac:dyDescent="0.25">
      <c r="A32" s="2" t="s">
        <v>49</v>
      </c>
      <c r="B32">
        <f>(B5-B18)/B17</f>
        <v>-1.6412591766698989E-4</v>
      </c>
      <c r="C32" s="2">
        <f t="shared" ref="C32:M32" si="0">(C5-C18)/C17</f>
        <v>-3.0049045568628367E-6</v>
      </c>
      <c r="D32" s="2">
        <f t="shared" si="0"/>
        <v>3.5230304141396361E-4</v>
      </c>
      <c r="E32" s="2">
        <f t="shared" si="0"/>
        <v>-1.2716165026557398E-4</v>
      </c>
      <c r="F32" s="2">
        <f t="shared" si="0"/>
        <v>-1.7124911930988277E-4</v>
      </c>
      <c r="G32" s="2">
        <f t="shared" si="0"/>
        <v>2.0309362298238226E-4</v>
      </c>
      <c r="H32" s="2">
        <f t="shared" si="0"/>
        <v>3.3978313621756324E-4</v>
      </c>
      <c r="I32" s="2">
        <f t="shared" si="0"/>
        <v>1.5806308926040878E-4</v>
      </c>
      <c r="J32" s="2">
        <f t="shared" si="0"/>
        <v>3.4218851695927638E-4</v>
      </c>
      <c r="K32" s="2">
        <f t="shared" si="0"/>
        <v>2.1564747720527301E-4</v>
      </c>
      <c r="L32" s="2">
        <f t="shared" si="0"/>
        <v>1.2236033125967782E-4</v>
      </c>
      <c r="M32" s="2">
        <f t="shared" si="0"/>
        <v>1.8532104990532785E-4</v>
      </c>
    </row>
    <row r="33" spans="1:13" x14ac:dyDescent="0.25">
      <c r="A33" s="2" t="s">
        <v>50</v>
      </c>
      <c r="B33">
        <f>(B6-B18)/B17</f>
        <v>9.7887519728935297E-4</v>
      </c>
      <c r="C33" s="2">
        <f t="shared" ref="C33:M33" si="1">(C6-C18)/C17</f>
        <v>9.6200695387874461E-4</v>
      </c>
      <c r="D33" s="2">
        <f t="shared" si="1"/>
        <v>1.7302667270285136E-3</v>
      </c>
      <c r="E33" s="2">
        <f t="shared" si="1"/>
        <v>1.0409890064643637E-3</v>
      </c>
      <c r="F33" s="2">
        <f t="shared" si="1"/>
        <v>6.948687986527588E-4</v>
      </c>
      <c r="G33" s="2">
        <f t="shared" si="1"/>
        <v>2.9621595324026474E-3</v>
      </c>
      <c r="H33" s="2">
        <f t="shared" si="1"/>
        <v>3.7227094856043552E-3</v>
      </c>
      <c r="I33" s="2">
        <f t="shared" si="1"/>
        <v>1.5674715967267632E-3</v>
      </c>
      <c r="J33" s="2">
        <f t="shared" si="1"/>
        <v>4.5043994430667578E-3</v>
      </c>
      <c r="K33" s="2">
        <f t="shared" si="1"/>
        <v>3.7665178213321213E-3</v>
      </c>
      <c r="L33" s="2">
        <f t="shared" si="1"/>
        <v>3.4526776217906571E-3</v>
      </c>
      <c r="M33" s="2">
        <f t="shared" si="1"/>
        <v>3.5181880968197907E-3</v>
      </c>
    </row>
    <row r="34" spans="1:13" x14ac:dyDescent="0.25">
      <c r="A34" s="2" t="s">
        <v>51</v>
      </c>
      <c r="B34" s="2">
        <f>(B7-B18)/B17</f>
        <v>1.2093801132332302E-4</v>
      </c>
      <c r="C34" s="2">
        <f t="shared" ref="C34:M34" si="2">(C8-C18)/C17</f>
        <v>2.4938980865320417E-4</v>
      </c>
      <c r="D34" s="2">
        <f t="shared" si="2"/>
        <v>4.7289703191819704E-4</v>
      </c>
      <c r="E34" s="2">
        <f t="shared" si="2"/>
        <v>6.1243669452793695E-4</v>
      </c>
      <c r="F34" s="2">
        <f t="shared" si="2"/>
        <v>1.0472891928582475E-3</v>
      </c>
      <c r="G34" s="2">
        <f t="shared" si="2"/>
        <v>8.9435929639571879E-4</v>
      </c>
      <c r="H34" s="2">
        <f t="shared" si="2"/>
        <v>1.2551144437400257E-3</v>
      </c>
      <c r="I34" s="2">
        <f t="shared" si="2"/>
        <v>3.9296450717146784E-4</v>
      </c>
      <c r="J34" s="2">
        <f t="shared" si="2"/>
        <v>1.405032995823001E-3</v>
      </c>
      <c r="K34" s="2">
        <f t="shared" si="2"/>
        <v>1.1440279151848981E-3</v>
      </c>
      <c r="L34" s="2">
        <f t="shared" si="2"/>
        <v>1.0708017562944493E-3</v>
      </c>
      <c r="M34" s="2">
        <f t="shared" si="2"/>
        <v>1.107315624204362E-3</v>
      </c>
    </row>
    <row r="35" spans="1:13" x14ac:dyDescent="0.25">
      <c r="A35" s="2" t="s">
        <v>52</v>
      </c>
      <c r="B35" s="2">
        <f>(B8-B18)/B17</f>
        <v>3.963930438308164E-4</v>
      </c>
      <c r="C35" s="2">
        <f t="shared" ref="C35:M35" si="3">(C9-C18)/C17</f>
        <v>2.4431773699601649E-3</v>
      </c>
      <c r="D35" s="2">
        <f t="shared" si="3"/>
        <v>4.0487453091736288E-3</v>
      </c>
      <c r="E35" s="2">
        <f t="shared" si="3"/>
        <v>4.8845421418866062E-3</v>
      </c>
      <c r="F35" s="2">
        <f t="shared" si="3"/>
        <v>5.4913700960596643E-3</v>
      </c>
      <c r="G35" s="2">
        <f t="shared" si="3"/>
        <v>5.2207665394621528E-3</v>
      </c>
      <c r="H35" s="2">
        <f t="shared" si="3"/>
        <v>5.3143497365717163E-3</v>
      </c>
      <c r="I35" s="2">
        <f t="shared" si="3"/>
        <v>4.715668285810241E-3</v>
      </c>
      <c r="J35" s="2">
        <f t="shared" si="3"/>
        <v>6.2252572520782017E-3</v>
      </c>
      <c r="K35" s="2">
        <f t="shared" si="3"/>
        <v>5.6750314179523512E-3</v>
      </c>
      <c r="L35" s="2">
        <f t="shared" si="3"/>
        <v>5.1010793514194904E-3</v>
      </c>
      <c r="M35" s="2">
        <f t="shared" si="3"/>
        <v>5.0449815192548011E-3</v>
      </c>
    </row>
    <row r="36" spans="1:13" x14ac:dyDescent="0.25">
      <c r="A36" s="2" t="s">
        <v>53</v>
      </c>
      <c r="B36" s="2">
        <f>(B$9-B$21)/B$20</f>
        <v>4.596227327690449E-3</v>
      </c>
      <c r="C36" s="2">
        <f t="shared" ref="C36:M36" si="4">(C$9-C$21)/C$20</f>
        <v>2.439757054283185E-3</v>
      </c>
      <c r="D36" s="2">
        <f t="shared" si="4"/>
        <v>4.4329922458077303E-3</v>
      </c>
      <c r="E36" s="2">
        <f t="shared" si="4"/>
        <v>4.8722718529076179E-3</v>
      </c>
      <c r="F36" s="2">
        <f t="shared" si="4"/>
        <v>5.1426442829184326E-3</v>
      </c>
      <c r="G36" s="2">
        <f t="shared" si="4"/>
        <v>5.0271002418473352E-3</v>
      </c>
      <c r="H36" s="2">
        <f t="shared" si="4"/>
        <v>4.9890249404136921E-3</v>
      </c>
      <c r="I36" s="2">
        <f t="shared" si="4"/>
        <v>4.4875947820274481E-3</v>
      </c>
      <c r="J36" s="2">
        <f t="shared" si="4"/>
        <v>5.8581874270990028E-3</v>
      </c>
      <c r="K36" s="2">
        <f t="shared" si="4"/>
        <v>5.7296921031511783E-3</v>
      </c>
      <c r="L36" s="2">
        <f t="shared" si="4"/>
        <v>5.2980811313063014E-3</v>
      </c>
      <c r="M36" s="2">
        <f t="shared" si="4"/>
        <v>5.2137541285632513E-3</v>
      </c>
    </row>
    <row r="37" spans="1:13" x14ac:dyDescent="0.25">
      <c r="A37" s="2" t="s">
        <v>54</v>
      </c>
      <c r="B37" s="2">
        <f>(B$10-B$29)/B$28</f>
        <v>1.5152608441995194E-2</v>
      </c>
      <c r="C37" s="2">
        <f t="shared" ref="C37:M37" si="5">(C$10-C$29)/C$28</f>
        <v>8.3500637308906809E-3</v>
      </c>
      <c r="D37" s="2">
        <f t="shared" si="5"/>
        <v>1.237653376062599E-2</v>
      </c>
      <c r="E37" s="2">
        <f t="shared" si="5"/>
        <v>1.8198173974838718E-2</v>
      </c>
      <c r="F37" s="2">
        <f t="shared" si="5"/>
        <v>2.8103202223851154E-2</v>
      </c>
      <c r="G37" s="2">
        <f t="shared" si="5"/>
        <v>5.1106627505213872E-2</v>
      </c>
      <c r="H37" s="2">
        <f t="shared" si="5"/>
        <v>2.1204173849050094E-2</v>
      </c>
      <c r="I37" s="2">
        <f t="shared" si="5"/>
        <v>1.7500735356161333E-2</v>
      </c>
      <c r="J37" s="2">
        <f t="shared" si="5"/>
        <v>5.5936446378693487E-2</v>
      </c>
      <c r="K37" s="2">
        <f t="shared" si="5"/>
        <v>2.2914957312122099E-2</v>
      </c>
      <c r="L37" s="2">
        <f t="shared" si="5"/>
        <v>4.4948197342661429E-2</v>
      </c>
      <c r="M37" s="2">
        <f t="shared" si="5"/>
        <v>1.9862414230523553E-2</v>
      </c>
    </row>
    <row r="38" spans="1:13" x14ac:dyDescent="0.25">
      <c r="A38" s="2" t="s">
        <v>55</v>
      </c>
      <c r="B38">
        <f>(B$11-B18)/B17</f>
        <v>-1.5955025267517107E-4</v>
      </c>
      <c r="C38" s="2">
        <f t="shared" ref="C38:M38" si="6">(C$11-C18)/C17</f>
        <v>-1.0214372884478104E-4</v>
      </c>
      <c r="D38" s="2">
        <f t="shared" si="6"/>
        <v>5.3182653202482596E-5</v>
      </c>
      <c r="E38" s="2">
        <f t="shared" si="6"/>
        <v>5.2553835385185672E-5</v>
      </c>
      <c r="F38" s="2">
        <f t="shared" si="6"/>
        <v>2.3275823552660962E-4</v>
      </c>
      <c r="G38" s="2">
        <f t="shared" si="6"/>
        <v>1.0106203117775701E-5</v>
      </c>
      <c r="H38" s="2">
        <f t="shared" si="6"/>
        <v>1.9885665566316145E-4</v>
      </c>
      <c r="I38" s="2">
        <f t="shared" si="6"/>
        <v>1.1211818382876913E-4</v>
      </c>
      <c r="J38" s="2">
        <f t="shared" si="6"/>
        <v>1.7101393156971142E-4</v>
      </c>
      <c r="K38" s="2">
        <f t="shared" si="6"/>
        <v>8.6265675552822411E-5</v>
      </c>
      <c r="L38" s="2">
        <f t="shared" si="6"/>
        <v>-1.552514597909764E-5</v>
      </c>
      <c r="M38" s="2">
        <f t="shared" si="6"/>
        <v>2.0249804657205869E-5</v>
      </c>
    </row>
    <row r="39" spans="1:13" x14ac:dyDescent="0.25">
      <c r="A39" s="2" t="s">
        <v>56</v>
      </c>
      <c r="B39" s="2">
        <f>(B$11-B$21)/B$20</f>
        <v>3.0191051995163368E-4</v>
      </c>
      <c r="C39" s="2">
        <f t="shared" ref="C39:M39" si="7">(C$11-C$21)/C$20</f>
        <v>1.3960741380543589E-4</v>
      </c>
      <c r="D39" s="2">
        <f t="shared" si="7"/>
        <v>1.6522047318252347E-3</v>
      </c>
      <c r="E39" s="2">
        <f t="shared" si="7"/>
        <v>-7.6002673312415081E-5</v>
      </c>
      <c r="F39" s="2">
        <f t="shared" si="7"/>
        <v>4.8861833496103364E-4</v>
      </c>
      <c r="G39" s="2">
        <f t="shared" si="7"/>
        <v>-9.3741662291611075E-5</v>
      </c>
      <c r="H39" s="2">
        <f t="shared" si="7"/>
        <v>5.7222419623358784E-4</v>
      </c>
      <c r="I39" s="2">
        <f t="shared" si="7"/>
        <v>-1.3762715935913735E-4</v>
      </c>
      <c r="J39" s="2">
        <f t="shared" si="7"/>
        <v>4.2591460459123976E-4</v>
      </c>
      <c r="K39" s="2">
        <f t="shared" si="7"/>
        <v>1.000719947531443E-4</v>
      </c>
      <c r="L39" s="2">
        <f t="shared" si="7"/>
        <v>-1.4411421045383953E-4</v>
      </c>
      <c r="M39" s="2">
        <f t="shared" si="7"/>
        <v>-1.3655088122166205E-5</v>
      </c>
    </row>
    <row r="40" spans="1:13" x14ac:dyDescent="0.25">
      <c r="A40" s="2" t="s">
        <v>57</v>
      </c>
      <c r="B40" s="2">
        <f>(B$11-B26)/B25</f>
        <v>3.8260806540457498E-4</v>
      </c>
      <c r="C40" s="2">
        <f t="shared" ref="C40:L40" si="8">(C$11-C26)/C25</f>
        <v>2.9510142177605476E-4</v>
      </c>
      <c r="D40" s="2">
        <f t="shared" si="8"/>
        <v>2.8719122871204145E-4</v>
      </c>
      <c r="E40" s="2">
        <f t="shared" si="8"/>
        <v>5.0581873445127985E-4</v>
      </c>
      <c r="F40" s="2">
        <f t="shared" si="8"/>
        <v>8.5352609890706349E-4</v>
      </c>
      <c r="G40" s="2">
        <f t="shared" si="8"/>
        <v>9.3563645072446426E-4</v>
      </c>
      <c r="H40" s="2">
        <f t="shared" si="8"/>
        <v>6.1729631274183745E-4</v>
      </c>
      <c r="I40" s="2">
        <f t="shared" si="8"/>
        <v>3.9339953545669142E-4</v>
      </c>
      <c r="J40" s="2">
        <f t="shared" si="8"/>
        <v>9.5612370367734569E-4</v>
      </c>
      <c r="K40" s="2">
        <f t="shared" si="8"/>
        <v>4.2171109369979766E-4</v>
      </c>
      <c r="L40" s="2">
        <f t="shared" si="8"/>
        <v>1.3824151153214709E-4</v>
      </c>
      <c r="M40" s="2">
        <f>(M$11-M26)/M25</f>
        <v>4.1107542095267241E-4</v>
      </c>
    </row>
    <row r="41" spans="1:13" x14ac:dyDescent="0.25">
      <c r="A41" s="2" t="s">
        <v>58</v>
      </c>
      <c r="B41" s="2">
        <f>(B$11-B29)/B28</f>
        <v>6.6731077229503484E-4</v>
      </c>
      <c r="C41" s="2">
        <f t="shared" ref="C41:M41" si="9">(C$11-C29)/C28</f>
        <v>1.0249688241107009E-3</v>
      </c>
      <c r="D41" s="2">
        <f t="shared" si="9"/>
        <v>5.5040436411060042E-5</v>
      </c>
      <c r="E41" s="2">
        <f t="shared" si="9"/>
        <v>3.4951975926892254E-4</v>
      </c>
      <c r="F41" s="2">
        <f t="shared" si="9"/>
        <v>2.4483678924964606E-4</v>
      </c>
      <c r="G41" s="2">
        <f t="shared" si="9"/>
        <v>2.1329058479819103E-5</v>
      </c>
      <c r="H41" s="2">
        <f t="shared" si="9"/>
        <v>1.3030762230918289E-3</v>
      </c>
      <c r="I41" s="2">
        <f t="shared" si="9"/>
        <v>1.6344711537455981E-4</v>
      </c>
      <c r="J41" s="2">
        <f t="shared" si="9"/>
        <v>-2.9314832592366264E-3</v>
      </c>
      <c r="K41" s="2">
        <f t="shared" si="9"/>
        <v>-5.282969783446669E-5</v>
      </c>
      <c r="L41" s="2">
        <f t="shared" si="9"/>
        <v>-3.7005714571949739E-3</v>
      </c>
      <c r="M41" s="2">
        <f t="shared" si="9"/>
        <v>-8.5370618660067719E-7</v>
      </c>
    </row>
    <row r="43" spans="1:13" x14ac:dyDescent="0.25">
      <c r="A43" t="s">
        <v>60</v>
      </c>
      <c r="B43" t="s">
        <v>61</v>
      </c>
    </row>
    <row r="44" spans="1:13" x14ac:dyDescent="0.25">
      <c r="B44">
        <f t="shared" ref="B44:M44" si="10">B32*91</f>
        <v>-1.493545850769608E-2</v>
      </c>
      <c r="C44" s="2">
        <f t="shared" si="10"/>
        <v>-2.7344631467451816E-4</v>
      </c>
      <c r="D44" s="2">
        <f t="shared" si="10"/>
        <v>3.2059576768670689E-2</v>
      </c>
      <c r="E44" s="2">
        <f t="shared" si="10"/>
        <v>-1.1571710174167232E-2</v>
      </c>
      <c r="F44" s="2">
        <f t="shared" si="10"/>
        <v>-1.5583669857199332E-2</v>
      </c>
      <c r="G44" s="2">
        <f t="shared" si="10"/>
        <v>1.8481519691396785E-2</v>
      </c>
      <c r="H44" s="2">
        <f t="shared" si="10"/>
        <v>3.0920265395798254E-2</v>
      </c>
      <c r="I44" s="2">
        <f t="shared" si="10"/>
        <v>1.4383741122697198E-2</v>
      </c>
      <c r="J44" s="2">
        <f t="shared" si="10"/>
        <v>3.1139155043294151E-2</v>
      </c>
      <c r="K44" s="2">
        <f t="shared" si="10"/>
        <v>1.9623920425679845E-2</v>
      </c>
      <c r="L44" s="2">
        <f t="shared" si="10"/>
        <v>1.1134790144630683E-2</v>
      </c>
      <c r="M44" s="2">
        <f t="shared" si="10"/>
        <v>1.6864215541384835E-2</v>
      </c>
    </row>
    <row r="45" spans="1:13" x14ac:dyDescent="0.25">
      <c r="B45" s="2">
        <f t="shared" ref="B45:M45" si="11">B33*91</f>
        <v>8.9077642953331121E-2</v>
      </c>
      <c r="C45" s="2">
        <f t="shared" si="11"/>
        <v>8.7542632802965759E-2</v>
      </c>
      <c r="D45" s="2">
        <f t="shared" si="11"/>
        <v>0.15745427215959473</v>
      </c>
      <c r="E45" s="2">
        <f t="shared" si="11"/>
        <v>9.4729999588257105E-2</v>
      </c>
      <c r="F45" s="2">
        <f t="shared" si="11"/>
        <v>6.3233060677401046E-2</v>
      </c>
      <c r="G45" s="2">
        <f t="shared" si="11"/>
        <v>0.2695565174486409</v>
      </c>
      <c r="H45" s="2">
        <f t="shared" si="11"/>
        <v>0.33876656318999632</v>
      </c>
      <c r="I45" s="2">
        <f t="shared" si="11"/>
        <v>0.14263991530213546</v>
      </c>
      <c r="J45" s="2">
        <f t="shared" si="11"/>
        <v>0.40990034931907499</v>
      </c>
      <c r="K45" s="2">
        <f t="shared" si="11"/>
        <v>0.34275312174122302</v>
      </c>
      <c r="L45" s="2">
        <f t="shared" si="11"/>
        <v>0.31419366358294981</v>
      </c>
      <c r="M45" s="2">
        <f t="shared" si="11"/>
        <v>0.32015511681060094</v>
      </c>
    </row>
    <row r="46" spans="1:13" x14ac:dyDescent="0.25">
      <c r="B46" s="2">
        <f t="shared" ref="B46:M46" si="12">B34*91</f>
        <v>1.1005359030422395E-2</v>
      </c>
      <c r="C46" s="2">
        <f t="shared" si="12"/>
        <v>2.2694472587441578E-2</v>
      </c>
      <c r="D46" s="2">
        <f t="shared" si="12"/>
        <v>4.3033629904555934E-2</v>
      </c>
      <c r="E46" s="2">
        <f t="shared" si="12"/>
        <v>5.573173920204226E-2</v>
      </c>
      <c r="F46" s="2">
        <f t="shared" si="12"/>
        <v>9.530331655010052E-2</v>
      </c>
      <c r="G46" s="2">
        <f t="shared" si="12"/>
        <v>8.1386695972010412E-2</v>
      </c>
      <c r="H46" s="2">
        <f t="shared" si="12"/>
        <v>0.11421541438034234</v>
      </c>
      <c r="I46" s="2">
        <f t="shared" si="12"/>
        <v>3.5759770152603572E-2</v>
      </c>
      <c r="J46" s="2">
        <f t="shared" si="12"/>
        <v>0.12785800261989308</v>
      </c>
      <c r="K46" s="2">
        <f t="shared" si="12"/>
        <v>0.10410654028182573</v>
      </c>
      <c r="L46" s="2">
        <f t="shared" si="12"/>
        <v>9.7442959822794883E-2</v>
      </c>
      <c r="M46" s="2">
        <f t="shared" si="12"/>
        <v>0.10076572180259695</v>
      </c>
    </row>
    <row r="47" spans="1:13" x14ac:dyDescent="0.25">
      <c r="B47" s="2">
        <f t="shared" ref="B47:M47" si="13">B35*91</f>
        <v>3.6071766988604294E-2</v>
      </c>
      <c r="C47" s="2">
        <f t="shared" si="13"/>
        <v>0.22232914066637499</v>
      </c>
      <c r="D47" s="2">
        <f t="shared" si="13"/>
        <v>0.36843582313480022</v>
      </c>
      <c r="E47" s="2">
        <f t="shared" si="13"/>
        <v>0.44449333491168114</v>
      </c>
      <c r="F47" s="2">
        <f t="shared" si="13"/>
        <v>0.49971467874142944</v>
      </c>
      <c r="G47" s="2">
        <f t="shared" si="13"/>
        <v>0.47508975509105589</v>
      </c>
      <c r="H47" s="2">
        <f t="shared" si="13"/>
        <v>0.48360582602802615</v>
      </c>
      <c r="I47" s="2">
        <f t="shared" si="13"/>
        <v>0.42912581400873195</v>
      </c>
      <c r="J47" s="2">
        <f t="shared" si="13"/>
        <v>0.56649840993911638</v>
      </c>
      <c r="K47" s="2">
        <f t="shared" si="13"/>
        <v>0.51642785903366395</v>
      </c>
      <c r="L47" s="2">
        <f t="shared" si="13"/>
        <v>0.46419822097917363</v>
      </c>
      <c r="M47" s="2">
        <f t="shared" si="13"/>
        <v>0.45909331825218691</v>
      </c>
    </row>
    <row r="48" spans="1:13" x14ac:dyDescent="0.25">
      <c r="B48" s="2">
        <f t="shared" ref="B48:M48" si="14">B36*91</f>
        <v>0.41825668681983086</v>
      </c>
      <c r="C48" s="2">
        <f t="shared" si="14"/>
        <v>0.22201789193976984</v>
      </c>
      <c r="D48" s="2">
        <f t="shared" si="14"/>
        <v>0.40340229436850344</v>
      </c>
      <c r="E48" s="2">
        <f t="shared" si="14"/>
        <v>0.4433767386145932</v>
      </c>
      <c r="F48" s="2">
        <f t="shared" si="14"/>
        <v>0.46798062974557736</v>
      </c>
      <c r="G48" s="2">
        <f t="shared" si="14"/>
        <v>0.45746612200810749</v>
      </c>
      <c r="H48" s="2">
        <f t="shared" si="14"/>
        <v>0.45400126957764597</v>
      </c>
      <c r="I48" s="2">
        <f t="shared" si="14"/>
        <v>0.40837112516449781</v>
      </c>
      <c r="J48" s="2">
        <f t="shared" si="14"/>
        <v>0.53309505586600925</v>
      </c>
      <c r="K48" s="2">
        <f t="shared" si="14"/>
        <v>0.5214019813867572</v>
      </c>
      <c r="L48" s="2">
        <f t="shared" si="14"/>
        <v>0.48212538294887342</v>
      </c>
      <c r="M48" s="2">
        <f t="shared" si="14"/>
        <v>0.47445162569925586</v>
      </c>
    </row>
    <row r="49" spans="1:13" x14ac:dyDescent="0.25">
      <c r="B49" s="2">
        <f t="shared" ref="B49:M49" si="15">B37*91</f>
        <v>1.3788873682215625</v>
      </c>
      <c r="C49" s="2">
        <f t="shared" si="15"/>
        <v>0.75985579951105198</v>
      </c>
      <c r="D49" s="2">
        <f t="shared" si="15"/>
        <v>1.1262645722169651</v>
      </c>
      <c r="E49" s="2">
        <f t="shared" si="15"/>
        <v>1.6560338317103234</v>
      </c>
      <c r="F49" s="2">
        <f t="shared" si="15"/>
        <v>2.5573914023704551</v>
      </c>
      <c r="G49" s="2">
        <f t="shared" si="15"/>
        <v>4.6507031029744628</v>
      </c>
      <c r="H49" s="2">
        <f t="shared" si="15"/>
        <v>1.9295798202635586</v>
      </c>
      <c r="I49" s="2">
        <f t="shared" si="15"/>
        <v>1.5925669174106813</v>
      </c>
      <c r="J49" s="2">
        <f t="shared" si="15"/>
        <v>5.0902166204611072</v>
      </c>
      <c r="K49" s="2">
        <f t="shared" si="15"/>
        <v>2.0852611154031111</v>
      </c>
      <c r="L49" s="2">
        <f t="shared" si="15"/>
        <v>4.0902859581821902</v>
      </c>
      <c r="M49" s="2">
        <f t="shared" si="15"/>
        <v>1.8074796949776433</v>
      </c>
    </row>
    <row r="50" spans="1:13" x14ac:dyDescent="0.25">
      <c r="B50" s="2">
        <f t="shared" ref="B50:M50" si="16">B38*91</f>
        <v>-1.4519072993440567E-2</v>
      </c>
      <c r="C50" s="2">
        <f t="shared" si="16"/>
        <v>-9.2950793248750743E-3</v>
      </c>
      <c r="D50" s="2">
        <f t="shared" si="16"/>
        <v>4.8396214414259163E-3</v>
      </c>
      <c r="E50" s="2">
        <f t="shared" si="16"/>
        <v>4.7823990200518965E-3</v>
      </c>
      <c r="F50" s="2">
        <f t="shared" si="16"/>
        <v>2.1180999432921475E-2</v>
      </c>
      <c r="G50" s="2">
        <f t="shared" si="16"/>
        <v>9.1966448371758882E-4</v>
      </c>
      <c r="H50" s="2">
        <f t="shared" si="16"/>
        <v>1.8095955665347694E-2</v>
      </c>
      <c r="I50" s="2">
        <f t="shared" si="16"/>
        <v>1.020275472841799E-2</v>
      </c>
      <c r="J50" s="2">
        <f t="shared" si="16"/>
        <v>1.556226777284374E-2</v>
      </c>
      <c r="K50" s="2">
        <f t="shared" si="16"/>
        <v>7.8501764753068394E-3</v>
      </c>
      <c r="L50" s="2">
        <f t="shared" si="16"/>
        <v>-1.4127882840978853E-3</v>
      </c>
      <c r="M50" s="2">
        <f t="shared" si="16"/>
        <v>1.8427322238057341E-3</v>
      </c>
    </row>
    <row r="51" spans="1:13" x14ac:dyDescent="0.25">
      <c r="B51" s="2">
        <f t="shared" ref="B51:M51" si="17">B39*91</f>
        <v>2.7473857315598666E-2</v>
      </c>
      <c r="C51" s="2">
        <f t="shared" si="17"/>
        <v>1.2704274656294666E-2</v>
      </c>
      <c r="D51" s="2">
        <f t="shared" si="17"/>
        <v>0.15035063059609635</v>
      </c>
      <c r="E51" s="2">
        <f t="shared" si="17"/>
        <v>-6.9162432714297726E-3</v>
      </c>
      <c r="F51" s="2">
        <f t="shared" si="17"/>
        <v>4.4464268481454058E-2</v>
      </c>
      <c r="G51" s="2">
        <f t="shared" si="17"/>
        <v>-8.5304912685366073E-3</v>
      </c>
      <c r="H51" s="2">
        <f t="shared" si="17"/>
        <v>5.2072401857256492E-2</v>
      </c>
      <c r="I51" s="2">
        <f t="shared" si="17"/>
        <v>-1.25240715016815E-2</v>
      </c>
      <c r="J51" s="2">
        <f t="shared" si="17"/>
        <v>3.875822901780282E-2</v>
      </c>
      <c r="K51" s="2">
        <f t="shared" si="17"/>
        <v>9.1065515225361316E-3</v>
      </c>
      <c r="L51" s="2">
        <f t="shared" si="17"/>
        <v>-1.3114393151299397E-2</v>
      </c>
      <c r="M51" s="2">
        <f t="shared" si="17"/>
        <v>-1.2426130191171246E-3</v>
      </c>
    </row>
    <row r="52" spans="1:13" x14ac:dyDescent="0.25">
      <c r="B52" s="2">
        <f t="shared" ref="B52:M52" si="18">B40*91</f>
        <v>3.4817333951816326E-2</v>
      </c>
      <c r="C52" s="2">
        <f t="shared" si="18"/>
        <v>2.6854229381620982E-2</v>
      </c>
      <c r="D52" s="2">
        <f t="shared" si="18"/>
        <v>2.6134401812795773E-2</v>
      </c>
      <c r="E52" s="2">
        <f t="shared" si="18"/>
        <v>4.6029504835066466E-2</v>
      </c>
      <c r="F52" s="2">
        <f t="shared" si="18"/>
        <v>7.7670875000542774E-2</v>
      </c>
      <c r="G52" s="2">
        <f t="shared" si="18"/>
        <v>8.5142917015926245E-2</v>
      </c>
      <c r="H52" s="2">
        <f t="shared" si="18"/>
        <v>5.617396445950721E-2</v>
      </c>
      <c r="I52" s="2">
        <f t="shared" si="18"/>
        <v>3.5799357726558921E-2</v>
      </c>
      <c r="J52" s="2">
        <f t="shared" si="18"/>
        <v>8.7007257034638463E-2</v>
      </c>
      <c r="K52" s="2">
        <f t="shared" si="18"/>
        <v>3.8375709526681588E-2</v>
      </c>
      <c r="L52" s="2">
        <f t="shared" si="18"/>
        <v>1.2579977549425385E-2</v>
      </c>
      <c r="M52" s="2">
        <f t="shared" si="18"/>
        <v>3.7407863306693191E-2</v>
      </c>
    </row>
    <row r="53" spans="1:13" x14ac:dyDescent="0.25">
      <c r="B53" s="2">
        <f t="shared" ref="B53:M53" si="19">B41*91</f>
        <v>6.0725280278848173E-2</v>
      </c>
      <c r="C53" s="2">
        <f t="shared" si="19"/>
        <v>9.3272162994073787E-2</v>
      </c>
      <c r="D53" s="2">
        <f t="shared" si="19"/>
        <v>5.0086797134064635E-3</v>
      </c>
      <c r="E53" s="2">
        <f t="shared" si="19"/>
        <v>3.1806298093471949E-2</v>
      </c>
      <c r="F53" s="2">
        <f t="shared" si="19"/>
        <v>2.2280147821717791E-2</v>
      </c>
      <c r="G53" s="2">
        <f t="shared" si="19"/>
        <v>1.9409443216635385E-3</v>
      </c>
      <c r="H53" s="2">
        <f t="shared" si="19"/>
        <v>0.11857993630135642</v>
      </c>
      <c r="I53" s="2">
        <f t="shared" si="19"/>
        <v>1.4873687499084942E-2</v>
      </c>
      <c r="J53" s="2">
        <f t="shared" si="19"/>
        <v>-0.266764976590533</v>
      </c>
      <c r="K53" s="2">
        <f t="shared" si="19"/>
        <v>-4.8075025029364685E-3</v>
      </c>
      <c r="L53" s="2">
        <f t="shared" si="19"/>
        <v>-0.33675200260474264</v>
      </c>
      <c r="M53" s="2">
        <f t="shared" si="19"/>
        <v>-7.7687262980661624E-5</v>
      </c>
    </row>
    <row r="55" spans="1:13" x14ac:dyDescent="0.25">
      <c r="A55" t="s">
        <v>62</v>
      </c>
    </row>
    <row r="56" spans="1:13" x14ac:dyDescent="0.25">
      <c r="B56">
        <f>B44/(3*(2.75/(1+B14))*0.8)</f>
        <v>-2.6031674403958248E-3</v>
      </c>
      <c r="C56" s="2">
        <f t="shared" ref="C56:C65" si="20">C44/(3*(2.75/(1+$C$14))*0.8)</f>
        <v>-4.8116228547253027E-5</v>
      </c>
      <c r="D56" s="2">
        <f t="shared" ref="D56:D65" si="21">D44/(3*(2.75/(1+$D$14))*0.8)</f>
        <v>5.5747785211713169E-3</v>
      </c>
      <c r="E56" s="2">
        <f t="shared" ref="E56:E65" si="22">E44/(3*(2.75/(1+$E$14))*0.8)</f>
        <v>-2.0328859528883094E-3</v>
      </c>
      <c r="F56" s="2">
        <f t="shared" ref="F56:F65" si="23">F44/(3*(2.75/(1+$F$14))*0.8)</f>
        <v>-2.7097232224041184E-3</v>
      </c>
      <c r="G56" s="2">
        <f t="shared" ref="G56:G65" si="24">G44/(3*(2.75/(1+$G$14))*0.8)</f>
        <v>3.2328793837305345E-3</v>
      </c>
      <c r="H56" s="2">
        <f t="shared" ref="H56:H65" si="25">H44/(3*(2.75/(1+$H$14))*0.8)</f>
        <v>5.3667675830546156E-3</v>
      </c>
      <c r="I56" s="2">
        <f t="shared" ref="I56:I65" si="26">I44/(3*(2.75/(1+$I$14))*0.8)</f>
        <v>2.4865696557858376E-3</v>
      </c>
      <c r="J56" s="2">
        <f t="shared" ref="J56:J65" si="27">J44/(3*(2.75/(1+$J$14))*0.8)</f>
        <v>5.3350850905269391E-3</v>
      </c>
      <c r="K56" s="2">
        <f t="shared" ref="K56:K65" si="28">K44/(3*(2.75/(1+$K$14))*0.8)</f>
        <v>3.4420779439905563E-3</v>
      </c>
      <c r="L56" s="2">
        <f t="shared" ref="L56:L65" si="29">L44/(3*(2.75/(1+$L$14))*0.8)</f>
        <v>1.9565418779867614E-3</v>
      </c>
      <c r="M56" s="2">
        <f t="shared" ref="M56:M65" si="30">M44/(3*(2.75/(1+$M$14))*0.8)</f>
        <v>2.9602501910499933E-3</v>
      </c>
    </row>
    <row r="57" spans="1:13" x14ac:dyDescent="0.25">
      <c r="B57" s="2">
        <f t="shared" ref="B57:B65" si="31">B45/(3*(2.75/(1+$B$14))*0.8)</f>
        <v>1.5525738274712412E-2</v>
      </c>
      <c r="C57" s="2">
        <f t="shared" si="20"/>
        <v>1.5404198563032519E-2</v>
      </c>
      <c r="D57" s="2">
        <f t="shared" si="21"/>
        <v>2.7379422405842551E-2</v>
      </c>
      <c r="E57" s="2">
        <f t="shared" si="22"/>
        <v>1.6641903623717577E-2</v>
      </c>
      <c r="F57" s="2">
        <f t="shared" si="23"/>
        <v>1.0995105421980234E-2</v>
      </c>
      <c r="G57" s="2">
        <f t="shared" si="24"/>
        <v>4.7152167276350736E-2</v>
      </c>
      <c r="H57" s="2">
        <f t="shared" si="25"/>
        <v>5.879902343263696E-2</v>
      </c>
      <c r="I57" s="2">
        <f t="shared" si="26"/>
        <v>2.4658681080853787E-2</v>
      </c>
      <c r="J57" s="2">
        <f t="shared" si="27"/>
        <v>7.0228406622257475E-2</v>
      </c>
      <c r="K57" s="2">
        <f t="shared" si="28"/>
        <v>6.0119636392099864E-2</v>
      </c>
      <c r="L57" s="2">
        <f t="shared" si="29"/>
        <v>5.5208320283840859E-2</v>
      </c>
      <c r="M57" s="2">
        <f t="shared" si="30"/>
        <v>5.6198240788518115E-2</v>
      </c>
    </row>
    <row r="58" spans="1:13" x14ac:dyDescent="0.25">
      <c r="B58" s="2">
        <f t="shared" si="31"/>
        <v>1.918172936110353E-3</v>
      </c>
      <c r="C58" s="2">
        <f t="shared" si="20"/>
        <v>3.9933704393729985E-3</v>
      </c>
      <c r="D58" s="2">
        <f t="shared" si="21"/>
        <v>7.4830356436393275E-3</v>
      </c>
      <c r="E58" s="2">
        <f t="shared" si="22"/>
        <v>9.7907973885130502E-3</v>
      </c>
      <c r="F58" s="2">
        <f t="shared" si="23"/>
        <v>1.657155293935042E-2</v>
      </c>
      <c r="G58" s="2">
        <f t="shared" si="24"/>
        <v>1.4236565818791277E-2</v>
      </c>
      <c r="H58" s="2">
        <f t="shared" si="25"/>
        <v>1.9824137197246284E-2</v>
      </c>
      <c r="I58" s="2">
        <f t="shared" si="26"/>
        <v>6.1819215599638287E-3</v>
      </c>
      <c r="J58" s="2">
        <f t="shared" si="27"/>
        <v>2.1905967664618567E-2</v>
      </c>
      <c r="K58" s="2">
        <f t="shared" si="28"/>
        <v>1.8260511577508725E-2</v>
      </c>
      <c r="L58" s="2">
        <f t="shared" si="29"/>
        <v>1.7122121668383106E-2</v>
      </c>
      <c r="M58" s="2">
        <f t="shared" si="30"/>
        <v>1.7687851918484987E-2</v>
      </c>
    </row>
    <row r="59" spans="1:13" x14ac:dyDescent="0.25">
      <c r="B59" s="2">
        <f t="shared" si="31"/>
        <v>6.2871085808241878E-3</v>
      </c>
      <c r="C59" s="2">
        <f t="shared" si="20"/>
        <v>3.9121535639458208E-2</v>
      </c>
      <c r="D59" s="2">
        <f t="shared" si="21"/>
        <v>6.4066601005448115E-2</v>
      </c>
      <c r="E59" s="2">
        <f t="shared" si="22"/>
        <v>7.8087356414408643E-2</v>
      </c>
      <c r="F59" s="2">
        <f t="shared" si="23"/>
        <v>8.6891501293984624E-2</v>
      </c>
      <c r="G59" s="2">
        <f t="shared" si="24"/>
        <v>8.3105063885543687E-2</v>
      </c>
      <c r="H59" s="2">
        <f t="shared" si="25"/>
        <v>8.3938479727804952E-2</v>
      </c>
      <c r="I59" s="2">
        <f t="shared" si="26"/>
        <v>7.4184540623073988E-2</v>
      </c>
      <c r="J59" s="2">
        <f t="shared" si="27"/>
        <v>9.7058421028808767E-2</v>
      </c>
      <c r="K59" s="2">
        <f t="shared" si="28"/>
        <v>9.0582559686488165E-2</v>
      </c>
      <c r="L59" s="2">
        <f t="shared" si="29"/>
        <v>8.1566266380930522E-2</v>
      </c>
      <c r="M59" s="2">
        <f t="shared" si="30"/>
        <v>8.0586676547791114E-2</v>
      </c>
    </row>
    <row r="60" spans="1:13" x14ac:dyDescent="0.25">
      <c r="B60" s="2">
        <f t="shared" si="31"/>
        <v>7.2899816788093541E-2</v>
      </c>
      <c r="C60" s="2">
        <f t="shared" si="20"/>
        <v>3.9066767613484994E-2</v>
      </c>
      <c r="D60" s="2">
        <f t="shared" si="21"/>
        <v>7.0146853848501653E-2</v>
      </c>
      <c r="E60" s="2">
        <f t="shared" si="22"/>
        <v>7.7891195873465907E-2</v>
      </c>
      <c r="F60" s="2">
        <f t="shared" si="23"/>
        <v>8.1373514177153813E-2</v>
      </c>
      <c r="G60" s="2">
        <f t="shared" si="24"/>
        <v>8.0022250295987113E-2</v>
      </c>
      <c r="H60" s="2">
        <f t="shared" si="25"/>
        <v>7.8800077070685426E-2</v>
      </c>
      <c r="I60" s="2">
        <f t="shared" si="26"/>
        <v>7.0596602057222485E-2</v>
      </c>
      <c r="J60" s="2">
        <f t="shared" si="27"/>
        <v>9.1335409725475297E-2</v>
      </c>
      <c r="K60" s="2">
        <f t="shared" si="28"/>
        <v>9.1455031469439743E-2</v>
      </c>
      <c r="L60" s="2">
        <f t="shared" si="29"/>
        <v>8.4716325132965731E-2</v>
      </c>
      <c r="M60" s="2">
        <f t="shared" si="30"/>
        <v>8.3282588044108305E-2</v>
      </c>
    </row>
    <row r="61" spans="1:13" x14ac:dyDescent="0.25">
      <c r="B61" s="2">
        <f t="shared" si="31"/>
        <v>0.24033240754395604</v>
      </c>
      <c r="C61" s="2">
        <f t="shared" si="20"/>
        <v>0.13370593549870405</v>
      </c>
      <c r="D61" s="2">
        <f t="shared" si="21"/>
        <v>0.19584399356410082</v>
      </c>
      <c r="E61" s="2">
        <f t="shared" si="22"/>
        <v>0.29092743106435381</v>
      </c>
      <c r="F61" s="2">
        <f t="shared" si="23"/>
        <v>0.44468491281457828</v>
      </c>
      <c r="G61" s="2">
        <f t="shared" si="24"/>
        <v>0.81352412748052794</v>
      </c>
      <c r="H61" s="2">
        <f t="shared" si="25"/>
        <v>0.33491324526968769</v>
      </c>
      <c r="I61" s="2">
        <f t="shared" si="26"/>
        <v>0.27531283675517215</v>
      </c>
      <c r="J61" s="2">
        <f t="shared" si="27"/>
        <v>0.87210904604242656</v>
      </c>
      <c r="K61" s="2">
        <f t="shared" si="28"/>
        <v>0.36575929463093182</v>
      </c>
      <c r="L61" s="2">
        <f t="shared" si="29"/>
        <v>0.71872174205130468</v>
      </c>
      <c r="M61" s="2">
        <f t="shared" si="30"/>
        <v>0.31727488890581262</v>
      </c>
    </row>
    <row r="62" spans="1:13" x14ac:dyDescent="0.25">
      <c r="B62" s="2">
        <f t="shared" si="31"/>
        <v>-2.5305937585899472E-3</v>
      </c>
      <c r="C62" s="2">
        <f t="shared" si="20"/>
        <v>-1.6355830638744868E-3</v>
      </c>
      <c r="D62" s="2">
        <f t="shared" si="21"/>
        <v>8.4155252132419374E-4</v>
      </c>
      <c r="E62" s="2">
        <f t="shared" si="22"/>
        <v>8.4015859735874984E-4</v>
      </c>
      <c r="F62" s="2">
        <f t="shared" si="23"/>
        <v>3.6829993552898997E-3</v>
      </c>
      <c r="G62" s="2">
        <f t="shared" si="24"/>
        <v>1.6087228750695203E-4</v>
      </c>
      <c r="H62" s="2">
        <f t="shared" si="25"/>
        <v>3.1408782235866155E-3</v>
      </c>
      <c r="I62" s="2">
        <f t="shared" si="26"/>
        <v>1.7637873274204457E-3</v>
      </c>
      <c r="J62" s="2">
        <f t="shared" si="27"/>
        <v>2.6662901627950964E-3</v>
      </c>
      <c r="K62" s="2">
        <f t="shared" si="28"/>
        <v>1.3769378756106068E-3</v>
      </c>
      <c r="L62" s="2">
        <f t="shared" si="29"/>
        <v>-2.482471071894865E-4</v>
      </c>
      <c r="M62" s="2">
        <f t="shared" si="30"/>
        <v>3.2346292089237381E-4</v>
      </c>
    </row>
    <row r="63" spans="1:13" x14ac:dyDescent="0.25">
      <c r="B63" s="2">
        <f t="shared" si="31"/>
        <v>4.7885406925535024E-3</v>
      </c>
      <c r="C63" s="2">
        <f t="shared" si="20"/>
        <v>2.2354727421247363E-3</v>
      </c>
      <c r="D63" s="2">
        <f t="shared" si="21"/>
        <v>2.6144183753254044E-2</v>
      </c>
      <c r="E63" s="2">
        <f t="shared" si="22"/>
        <v>-1.2150264378929371E-3</v>
      </c>
      <c r="F63" s="2">
        <f t="shared" si="23"/>
        <v>7.7315460334746247E-3</v>
      </c>
      <c r="G63" s="2">
        <f t="shared" si="24"/>
        <v>-1.4921959782334901E-3</v>
      </c>
      <c r="H63" s="2">
        <f t="shared" si="25"/>
        <v>9.0381008921512334E-3</v>
      </c>
      <c r="I63" s="2">
        <f t="shared" si="26"/>
        <v>-2.1650818029415237E-3</v>
      </c>
      <c r="J63" s="2">
        <f t="shared" si="27"/>
        <v>6.6404643761404291E-3</v>
      </c>
      <c r="K63" s="2">
        <f t="shared" si="28"/>
        <v>1.5973087671368967E-3</v>
      </c>
      <c r="L63" s="2">
        <f t="shared" si="29"/>
        <v>-2.304386438506255E-3</v>
      </c>
      <c r="M63" s="2">
        <f t="shared" si="30"/>
        <v>-2.1812134802331963E-4</v>
      </c>
    </row>
    <row r="64" spans="1:13" x14ac:dyDescent="0.25">
      <c r="B64" s="2">
        <f t="shared" si="31"/>
        <v>6.0684678718134384E-3</v>
      </c>
      <c r="C64" s="2">
        <f t="shared" si="20"/>
        <v>4.7253306007230041E-3</v>
      </c>
      <c r="D64" s="2">
        <f t="shared" si="21"/>
        <v>4.544461174297517E-3</v>
      </c>
      <c r="E64" s="2">
        <f t="shared" si="22"/>
        <v>8.0863357610272309E-3</v>
      </c>
      <c r="F64" s="2">
        <f t="shared" si="23"/>
        <v>1.3505584732096147E-2</v>
      </c>
      <c r="G64" s="2">
        <f t="shared" si="24"/>
        <v>1.4893622693787498E-2</v>
      </c>
      <c r="H64" s="2">
        <f t="shared" si="25"/>
        <v>9.7500007717887319E-3</v>
      </c>
      <c r="I64" s="2">
        <f t="shared" si="26"/>
        <v>6.1887652078926854E-3</v>
      </c>
      <c r="J64" s="2">
        <f t="shared" si="27"/>
        <v>1.4906991507244153E-2</v>
      </c>
      <c r="K64" s="2">
        <f t="shared" si="28"/>
        <v>6.7311821736661375E-3</v>
      </c>
      <c r="L64" s="2">
        <f t="shared" si="29"/>
        <v>2.21048197405434E-3</v>
      </c>
      <c r="M64" s="2">
        <f t="shared" si="30"/>
        <v>6.5663673610351176E-3</v>
      </c>
    </row>
    <row r="65" spans="1:13" x14ac:dyDescent="0.25">
      <c r="B65" s="2">
        <f t="shared" si="31"/>
        <v>1.0584078978851056E-2</v>
      </c>
      <c r="C65" s="2">
        <f t="shared" si="20"/>
        <v>1.6412379581935206E-2</v>
      </c>
      <c r="D65" s="2">
        <f t="shared" si="21"/>
        <v>8.7094974107740299E-4</v>
      </c>
      <c r="E65" s="2">
        <f t="shared" si="22"/>
        <v>5.5876422442675423E-3</v>
      </c>
      <c r="F65" s="2">
        <f t="shared" si="23"/>
        <v>3.8741217251348622E-3</v>
      </c>
      <c r="G65" s="2">
        <f t="shared" si="24"/>
        <v>3.3951963838752187E-4</v>
      </c>
      <c r="H65" s="2">
        <f t="shared" si="25"/>
        <v>2.0581678391068399E-2</v>
      </c>
      <c r="I65" s="2">
        <f t="shared" si="26"/>
        <v>2.5712684682919641E-3</v>
      </c>
      <c r="J65" s="2">
        <f t="shared" si="27"/>
        <v>-4.5704960436600259E-2</v>
      </c>
      <c r="K65" s="2">
        <f t="shared" si="28"/>
        <v>-8.4324630206829515E-4</v>
      </c>
      <c r="L65" s="2">
        <f t="shared" si="29"/>
        <v>-5.9172143078942536E-2</v>
      </c>
      <c r="M65" s="2">
        <f t="shared" si="30"/>
        <v>-1.3636788175311114E-5</v>
      </c>
    </row>
    <row r="66" spans="1:13" x14ac:dyDescent="0.25">
      <c r="B66" s="2"/>
    </row>
    <row r="67" spans="1:13" x14ac:dyDescent="0.25">
      <c r="A67" t="s">
        <v>64</v>
      </c>
      <c r="B67" s="2" t="s">
        <v>65</v>
      </c>
    </row>
    <row r="68" spans="1:13" ht="15.75" x14ac:dyDescent="0.25">
      <c r="B68" s="20" t="s">
        <v>36</v>
      </c>
      <c r="C68" s="20" t="s">
        <v>37</v>
      </c>
      <c r="D68" s="20" t="s">
        <v>38</v>
      </c>
      <c r="E68" s="20" t="s">
        <v>39</v>
      </c>
      <c r="F68" s="20" t="s">
        <v>40</v>
      </c>
      <c r="G68" s="20" t="s">
        <v>41</v>
      </c>
      <c r="H68" s="20" t="s">
        <v>42</v>
      </c>
      <c r="I68" s="20" t="s">
        <v>43</v>
      </c>
      <c r="J68" s="20" t="s">
        <v>44</v>
      </c>
      <c r="K68" s="20" t="s">
        <v>45</v>
      </c>
      <c r="L68" s="20" t="s">
        <v>46</v>
      </c>
      <c r="M68" s="20" t="s">
        <v>47</v>
      </c>
    </row>
    <row r="69" spans="1:13" ht="15.75" x14ac:dyDescent="0.25">
      <c r="B69" s="20" t="s">
        <v>29</v>
      </c>
      <c r="C69" s="20" t="s">
        <v>29</v>
      </c>
      <c r="D69" s="20" t="s">
        <v>29</v>
      </c>
      <c r="E69" s="20" t="s">
        <v>29</v>
      </c>
      <c r="F69" s="20" t="s">
        <v>29</v>
      </c>
      <c r="G69" s="20" t="s">
        <v>29</v>
      </c>
      <c r="H69" s="20" t="s">
        <v>29</v>
      </c>
      <c r="I69" s="20" t="s">
        <v>29</v>
      </c>
      <c r="J69" s="20" t="s">
        <v>29</v>
      </c>
      <c r="K69" s="20" t="s">
        <v>29</v>
      </c>
      <c r="L69" s="20" t="s">
        <v>29</v>
      </c>
      <c r="M69" s="20" t="s">
        <v>29</v>
      </c>
    </row>
    <row r="70" spans="1:13" x14ac:dyDescent="0.25">
      <c r="A70" s="2" t="s">
        <v>49</v>
      </c>
      <c r="B70">
        <f>B56*1000</f>
        <v>-2.6031674403958247</v>
      </c>
      <c r="C70" s="2">
        <f t="shared" ref="C70:M70" si="32">C56*1000</f>
        <v>-4.8116228547253025E-2</v>
      </c>
      <c r="D70" s="2">
        <f t="shared" si="32"/>
        <v>5.574778521171317</v>
      </c>
      <c r="E70" s="2">
        <f t="shared" si="32"/>
        <v>-2.0328859528883094</v>
      </c>
      <c r="F70" s="2">
        <f t="shared" si="32"/>
        <v>-2.7097232224041186</v>
      </c>
      <c r="G70" s="2">
        <f t="shared" si="32"/>
        <v>3.2328793837305345</v>
      </c>
      <c r="H70" s="2">
        <f t="shared" si="32"/>
        <v>5.3667675830546155</v>
      </c>
      <c r="I70" s="2">
        <f t="shared" si="32"/>
        <v>2.4865696557858374</v>
      </c>
      <c r="J70" s="2">
        <f t="shared" si="32"/>
        <v>5.3350850905269391</v>
      </c>
      <c r="K70" s="2">
        <f t="shared" si="32"/>
        <v>3.4420779439905562</v>
      </c>
      <c r="L70" s="2">
        <f t="shared" si="32"/>
        <v>1.9565418779867614</v>
      </c>
      <c r="M70" s="2">
        <f t="shared" si="32"/>
        <v>2.9602501910499934</v>
      </c>
    </row>
    <row r="71" spans="1:13" x14ac:dyDescent="0.25">
      <c r="A71" s="2" t="s">
        <v>50</v>
      </c>
      <c r="B71" s="2">
        <f>B57*1000</f>
        <v>15.525738274712412</v>
      </c>
      <c r="C71" s="2">
        <f t="shared" ref="C71:M71" si="33">C57*1000</f>
        <v>15.404198563032519</v>
      </c>
      <c r="D71" s="2">
        <f t="shared" si="33"/>
        <v>27.379422405842551</v>
      </c>
      <c r="E71" s="2">
        <f t="shared" si="33"/>
        <v>16.641903623717578</v>
      </c>
      <c r="F71" s="2">
        <f t="shared" si="33"/>
        <v>10.995105421980234</v>
      </c>
      <c r="G71" s="2">
        <f t="shared" si="33"/>
        <v>47.152167276350738</v>
      </c>
      <c r="H71" s="2">
        <f t="shared" si="33"/>
        <v>58.799023432636957</v>
      </c>
      <c r="I71" s="2">
        <f t="shared" si="33"/>
        <v>24.658681080853786</v>
      </c>
      <c r="J71" s="2">
        <f t="shared" si="33"/>
        <v>70.228406622257481</v>
      </c>
      <c r="K71" s="2">
        <f t="shared" si="33"/>
        <v>60.119636392099864</v>
      </c>
      <c r="L71" s="2">
        <f t="shared" si="33"/>
        <v>55.208320283840855</v>
      </c>
      <c r="M71" s="2">
        <f t="shared" si="33"/>
        <v>56.198240788518113</v>
      </c>
    </row>
    <row r="72" spans="1:13" x14ac:dyDescent="0.25">
      <c r="A72" s="2" t="s">
        <v>51</v>
      </c>
      <c r="B72" s="2">
        <f t="shared" ref="B72:M79" si="34">B58*1000</f>
        <v>1.918172936110353</v>
      </c>
      <c r="C72" s="2">
        <f t="shared" si="34"/>
        <v>3.9933704393729985</v>
      </c>
      <c r="D72" s="2">
        <f t="shared" si="34"/>
        <v>7.4830356436393277</v>
      </c>
      <c r="E72" s="2">
        <f t="shared" si="34"/>
        <v>9.7907973885130506</v>
      </c>
      <c r="F72" s="2">
        <f t="shared" si="34"/>
        <v>16.571552939350418</v>
      </c>
      <c r="G72" s="2">
        <f t="shared" si="34"/>
        <v>14.236565818791277</v>
      </c>
      <c r="H72" s="2">
        <f t="shared" si="34"/>
        <v>19.824137197246284</v>
      </c>
      <c r="I72" s="2">
        <f t="shared" si="34"/>
        <v>6.1819215599638291</v>
      </c>
      <c r="J72" s="2">
        <f t="shared" si="34"/>
        <v>21.905967664618569</v>
      </c>
      <c r="K72" s="2">
        <f t="shared" si="34"/>
        <v>18.260511577508726</v>
      </c>
      <c r="L72" s="2">
        <f t="shared" si="34"/>
        <v>17.122121668383105</v>
      </c>
      <c r="M72" s="2">
        <f t="shared" si="34"/>
        <v>17.687851918484988</v>
      </c>
    </row>
    <row r="73" spans="1:13" x14ac:dyDescent="0.25">
      <c r="A73" s="2" t="s">
        <v>52</v>
      </c>
      <c r="B73" s="2">
        <f t="shared" si="34"/>
        <v>6.2871085808241878</v>
      </c>
      <c r="C73" s="2">
        <f t="shared" si="34"/>
        <v>39.121535639458209</v>
      </c>
      <c r="D73" s="2">
        <f t="shared" si="34"/>
        <v>64.066601005448121</v>
      </c>
      <c r="E73" s="2">
        <f t="shared" si="34"/>
        <v>78.087356414408646</v>
      </c>
      <c r="F73" s="2">
        <f t="shared" si="34"/>
        <v>86.891501293984618</v>
      </c>
      <c r="G73" s="2">
        <f t="shared" si="34"/>
        <v>83.105063885543686</v>
      </c>
      <c r="H73" s="2">
        <f t="shared" si="34"/>
        <v>83.938479727804946</v>
      </c>
      <c r="I73" s="2">
        <f t="shared" si="34"/>
        <v>74.184540623073985</v>
      </c>
      <c r="J73" s="2">
        <f t="shared" si="34"/>
        <v>97.058421028808766</v>
      </c>
      <c r="K73" s="2">
        <f t="shared" si="34"/>
        <v>90.582559686488167</v>
      </c>
      <c r="L73" s="2">
        <f t="shared" si="34"/>
        <v>81.566266380930529</v>
      </c>
      <c r="M73" s="2">
        <f t="shared" si="34"/>
        <v>80.586676547791114</v>
      </c>
    </row>
    <row r="74" spans="1:13" x14ac:dyDescent="0.25">
      <c r="A74" s="2" t="s">
        <v>53</v>
      </c>
      <c r="B74" s="2">
        <f t="shared" si="34"/>
        <v>72.899816788093545</v>
      </c>
      <c r="C74" s="2">
        <f t="shared" si="34"/>
        <v>39.066767613484991</v>
      </c>
      <c r="D74" s="2">
        <f t="shared" si="34"/>
        <v>70.14685384850165</v>
      </c>
      <c r="E74" s="2">
        <f t="shared" si="34"/>
        <v>77.891195873465904</v>
      </c>
      <c r="F74" s="2">
        <f t="shared" si="34"/>
        <v>81.373514177153808</v>
      </c>
      <c r="G74" s="2">
        <f t="shared" si="34"/>
        <v>80.022250295987106</v>
      </c>
      <c r="H74" s="2">
        <f t="shared" si="34"/>
        <v>78.800077070685433</v>
      </c>
      <c r="I74" s="2">
        <f t="shared" si="34"/>
        <v>70.596602057222483</v>
      </c>
      <c r="J74" s="2">
        <f t="shared" si="34"/>
        <v>91.335409725475301</v>
      </c>
      <c r="K74" s="2">
        <f t="shared" si="34"/>
        <v>91.455031469439746</v>
      </c>
      <c r="L74" s="2">
        <f t="shared" si="34"/>
        <v>84.716325132965736</v>
      </c>
      <c r="M74" s="2">
        <f t="shared" si="34"/>
        <v>83.282588044108309</v>
      </c>
    </row>
    <row r="75" spans="1:13" x14ac:dyDescent="0.25">
      <c r="A75" s="2" t="s">
        <v>54</v>
      </c>
      <c r="B75" s="2">
        <f t="shared" si="34"/>
        <v>240.33240754395604</v>
      </c>
      <c r="C75" s="2">
        <f t="shared" si="34"/>
        <v>133.70593549870404</v>
      </c>
      <c r="D75" s="2">
        <f t="shared" si="34"/>
        <v>195.84399356410083</v>
      </c>
      <c r="E75" s="2">
        <f t="shared" si="34"/>
        <v>290.92743106435381</v>
      </c>
      <c r="F75" s="2">
        <f t="shared" si="34"/>
        <v>444.6849128145783</v>
      </c>
      <c r="G75" s="2">
        <f t="shared" si="34"/>
        <v>813.52412748052791</v>
      </c>
      <c r="H75" s="2">
        <f t="shared" si="34"/>
        <v>334.91324526968771</v>
      </c>
      <c r="I75" s="2">
        <f t="shared" si="34"/>
        <v>275.31283675517216</v>
      </c>
      <c r="J75" s="2">
        <f t="shared" si="34"/>
        <v>872.1090460424266</v>
      </c>
      <c r="K75" s="2">
        <f t="shared" si="34"/>
        <v>365.75929463093183</v>
      </c>
      <c r="L75" s="2">
        <f t="shared" si="34"/>
        <v>718.72174205130466</v>
      </c>
      <c r="M75" s="2">
        <f t="shared" si="34"/>
        <v>317.27488890581265</v>
      </c>
    </row>
    <row r="76" spans="1:13" x14ac:dyDescent="0.25">
      <c r="A76" s="2" t="s">
        <v>55</v>
      </c>
      <c r="B76" s="2">
        <f t="shared" si="34"/>
        <v>-2.5305937585899474</v>
      </c>
      <c r="C76" s="2">
        <f t="shared" si="34"/>
        <v>-1.6355830638744868</v>
      </c>
      <c r="D76" s="2">
        <f t="shared" si="34"/>
        <v>0.84155252132419378</v>
      </c>
      <c r="E76" s="2">
        <f t="shared" si="34"/>
        <v>0.84015859735874987</v>
      </c>
      <c r="F76" s="2">
        <f t="shared" si="34"/>
        <v>3.6829993552898999</v>
      </c>
      <c r="G76" s="2">
        <f t="shared" si="34"/>
        <v>0.16087228750695204</v>
      </c>
      <c r="H76" s="2">
        <f t="shared" si="34"/>
        <v>3.1408782235866157</v>
      </c>
      <c r="I76" s="2">
        <f t="shared" si="34"/>
        <v>1.7637873274204456</v>
      </c>
      <c r="J76" s="2">
        <f t="shared" si="34"/>
        <v>2.6662901627950966</v>
      </c>
      <c r="K76" s="2">
        <f t="shared" si="34"/>
        <v>1.3769378756106068</v>
      </c>
      <c r="L76" s="2">
        <f t="shared" si="34"/>
        <v>-0.2482471071894865</v>
      </c>
      <c r="M76" s="2">
        <f t="shared" si="34"/>
        <v>0.32346292089237383</v>
      </c>
    </row>
    <row r="77" spans="1:13" x14ac:dyDescent="0.25">
      <c r="A77" s="2" t="s">
        <v>56</v>
      </c>
      <c r="B77" s="2">
        <f t="shared" si="34"/>
        <v>4.7885406925535028</v>
      </c>
      <c r="C77" s="2">
        <f t="shared" si="34"/>
        <v>2.2354727421247365</v>
      </c>
      <c r="D77" s="2">
        <f t="shared" si="34"/>
        <v>26.144183753254044</v>
      </c>
      <c r="E77" s="2">
        <f t="shared" si="34"/>
        <v>-1.2150264378929372</v>
      </c>
      <c r="F77" s="2">
        <f t="shared" si="34"/>
        <v>7.7315460334746247</v>
      </c>
      <c r="G77" s="2">
        <f t="shared" si="34"/>
        <v>-1.4921959782334902</v>
      </c>
      <c r="H77" s="2">
        <f t="shared" si="34"/>
        <v>9.0381008921512329</v>
      </c>
      <c r="I77" s="2">
        <f t="shared" si="34"/>
        <v>-2.1650818029415237</v>
      </c>
      <c r="J77" s="2">
        <f t="shared" si="34"/>
        <v>6.6404643761404287</v>
      </c>
      <c r="K77" s="2">
        <f t="shared" si="34"/>
        <v>1.5973087671368966</v>
      </c>
      <c r="L77" s="2">
        <f t="shared" si="34"/>
        <v>-2.3043864385062549</v>
      </c>
      <c r="M77" s="2">
        <f t="shared" si="34"/>
        <v>-0.21812134802331962</v>
      </c>
    </row>
    <row r="78" spans="1:13" x14ac:dyDescent="0.25">
      <c r="A78" s="2" t="s">
        <v>57</v>
      </c>
      <c r="B78" s="2">
        <f t="shared" si="34"/>
        <v>6.0684678718134384</v>
      </c>
      <c r="C78" s="2">
        <f t="shared" si="34"/>
        <v>4.7253306007230043</v>
      </c>
      <c r="D78" s="2">
        <f t="shared" si="34"/>
        <v>4.5444611742975169</v>
      </c>
      <c r="E78" s="2">
        <f t="shared" si="34"/>
        <v>8.0863357610272306</v>
      </c>
      <c r="F78" s="2">
        <f t="shared" si="34"/>
        <v>13.505584732096146</v>
      </c>
      <c r="G78" s="2">
        <f t="shared" si="34"/>
        <v>14.893622693787499</v>
      </c>
      <c r="H78" s="2">
        <f t="shared" si="34"/>
        <v>9.7500007717887325</v>
      </c>
      <c r="I78" s="2">
        <f t="shared" si="34"/>
        <v>6.1887652078926854</v>
      </c>
      <c r="J78" s="2">
        <f t="shared" si="34"/>
        <v>14.906991507244152</v>
      </c>
      <c r="K78" s="2">
        <f t="shared" si="34"/>
        <v>6.7311821736661379</v>
      </c>
      <c r="L78" s="2">
        <f t="shared" si="34"/>
        <v>2.21048197405434</v>
      </c>
      <c r="M78" s="2">
        <f t="shared" si="34"/>
        <v>6.5663673610351179</v>
      </c>
    </row>
    <row r="79" spans="1:13" x14ac:dyDescent="0.25">
      <c r="A79" s="2" t="s">
        <v>58</v>
      </c>
      <c r="B79" s="2">
        <f t="shared" si="34"/>
        <v>10.584078978851055</v>
      </c>
      <c r="C79" s="2">
        <f t="shared" si="34"/>
        <v>16.412379581935205</v>
      </c>
      <c r="D79" s="2">
        <f t="shared" si="34"/>
        <v>0.87094974107740297</v>
      </c>
      <c r="E79" s="2">
        <f t="shared" si="34"/>
        <v>5.587642244267542</v>
      </c>
      <c r="F79" s="2">
        <f t="shared" si="34"/>
        <v>3.8741217251348621</v>
      </c>
      <c r="G79" s="2">
        <f t="shared" si="34"/>
        <v>0.33951963838752186</v>
      </c>
      <c r="H79" s="2">
        <f t="shared" si="34"/>
        <v>20.581678391068397</v>
      </c>
      <c r="I79" s="2">
        <f t="shared" si="34"/>
        <v>2.5712684682919642</v>
      </c>
      <c r="J79" s="2">
        <f t="shared" si="34"/>
        <v>-45.70496043660026</v>
      </c>
      <c r="K79" s="2">
        <f t="shared" si="34"/>
        <v>-0.84324630206829521</v>
      </c>
      <c r="L79" s="2">
        <f t="shared" si="34"/>
        <v>-59.17214307894254</v>
      </c>
      <c r="M79" s="2">
        <f t="shared" si="34"/>
        <v>-1.3636788175311113E-2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47A9-63ED-5B45-9E11-6FAE1AC1DF41}">
  <dimension ref="A2:M24"/>
  <sheetViews>
    <sheetView workbookViewId="0">
      <selection activeCell="A24" sqref="A24"/>
    </sheetView>
  </sheetViews>
  <sheetFormatPr defaultColWidth="11.42578125" defaultRowHeight="15" x14ac:dyDescent="0.25"/>
  <cols>
    <col min="1" max="1" width="17.7109375" bestFit="1" customWidth="1"/>
  </cols>
  <sheetData>
    <row r="2" spans="1:13" x14ac:dyDescent="0.25">
      <c r="B2" t="s">
        <v>36</v>
      </c>
      <c r="C2" t="s">
        <v>37</v>
      </c>
      <c r="D2" t="s">
        <v>38</v>
      </c>
      <c r="E2" t="s">
        <v>39</v>
      </c>
      <c r="F2" t="s">
        <v>40</v>
      </c>
      <c r="G2" t="s">
        <v>41</v>
      </c>
      <c r="H2" t="s">
        <v>42</v>
      </c>
      <c r="I2" t="s">
        <v>43</v>
      </c>
      <c r="J2" t="s">
        <v>44</v>
      </c>
      <c r="K2" t="s">
        <v>45</v>
      </c>
      <c r="L2" t="s">
        <v>46</v>
      </c>
      <c r="M2" t="s">
        <v>47</v>
      </c>
    </row>
    <row r="3" spans="1:13" x14ac:dyDescent="0.25">
      <c r="B3" t="s">
        <v>29</v>
      </c>
      <c r="C3" t="s">
        <v>29</v>
      </c>
      <c r="D3" t="s">
        <v>29</v>
      </c>
      <c r="E3" t="s">
        <v>29</v>
      </c>
      <c r="F3" t="s">
        <v>29</v>
      </c>
      <c r="G3" t="s">
        <v>29</v>
      </c>
      <c r="H3" t="s">
        <v>29</v>
      </c>
      <c r="I3" t="s">
        <v>29</v>
      </c>
      <c r="J3" t="s">
        <v>29</v>
      </c>
      <c r="K3" t="s">
        <v>29</v>
      </c>
      <c r="L3" t="s">
        <v>29</v>
      </c>
      <c r="M3" t="s">
        <v>29</v>
      </c>
    </row>
    <row r="4" spans="1:13" x14ac:dyDescent="0.25">
      <c r="A4" t="s">
        <v>49</v>
      </c>
      <c r="B4">
        <v>-2.6031674403958247</v>
      </c>
      <c r="C4">
        <v>-4.8116228547253025E-2</v>
      </c>
      <c r="D4">
        <v>5.574778521171317</v>
      </c>
      <c r="E4">
        <v>-2.0328859528883094</v>
      </c>
      <c r="F4">
        <v>-2.7097232224041186</v>
      </c>
      <c r="G4">
        <v>3.2328793837305345</v>
      </c>
      <c r="H4">
        <v>5.3667675830546155</v>
      </c>
      <c r="I4">
        <v>2.4865696557858374</v>
      </c>
      <c r="J4">
        <v>5.3350850905269391</v>
      </c>
      <c r="K4">
        <v>3.4420779439905562</v>
      </c>
      <c r="L4">
        <v>1.9565418779867614</v>
      </c>
      <c r="M4">
        <v>2.9602501910499934</v>
      </c>
    </row>
    <row r="5" spans="1:13" x14ac:dyDescent="0.25">
      <c r="A5" t="s">
        <v>50</v>
      </c>
      <c r="B5">
        <v>15.525738274712412</v>
      </c>
      <c r="C5">
        <v>15.404198563032519</v>
      </c>
      <c r="D5">
        <v>27.379422405842551</v>
      </c>
      <c r="E5">
        <v>16.641903623717578</v>
      </c>
      <c r="F5">
        <v>10.995105421980234</v>
      </c>
      <c r="G5">
        <v>47.152167276350738</v>
      </c>
      <c r="H5">
        <v>58.799023432636957</v>
      </c>
      <c r="I5">
        <v>24.658681080853786</v>
      </c>
      <c r="J5">
        <v>70.228406622257481</v>
      </c>
      <c r="K5">
        <v>60.119636392099864</v>
      </c>
      <c r="L5">
        <v>55.208320283840855</v>
      </c>
      <c r="M5">
        <v>56.198240788518113</v>
      </c>
    </row>
    <row r="6" spans="1:13" x14ac:dyDescent="0.25">
      <c r="A6" t="s">
        <v>51</v>
      </c>
      <c r="B6">
        <v>1.918172936110353</v>
      </c>
      <c r="C6">
        <v>3.9933704393729985</v>
      </c>
      <c r="D6">
        <v>7.4830356436393277</v>
      </c>
      <c r="E6">
        <v>9.7907973885130506</v>
      </c>
      <c r="F6">
        <v>16.571552939350418</v>
      </c>
      <c r="G6">
        <v>14.236565818791277</v>
      </c>
      <c r="H6">
        <v>19.824137197246284</v>
      </c>
      <c r="I6">
        <v>6.1819215599638291</v>
      </c>
      <c r="J6">
        <v>21.905967664618569</v>
      </c>
      <c r="K6">
        <v>18.260511577508726</v>
      </c>
      <c r="L6">
        <v>17.122121668383105</v>
      </c>
      <c r="M6">
        <v>17.687851918484988</v>
      </c>
    </row>
    <row r="7" spans="1:13" x14ac:dyDescent="0.25">
      <c r="A7" t="s">
        <v>52</v>
      </c>
      <c r="B7">
        <v>6.2871085808241878</v>
      </c>
      <c r="C7">
        <v>39.121535639458209</v>
      </c>
      <c r="D7">
        <v>64.066601005448121</v>
      </c>
      <c r="E7">
        <v>78.087356414408646</v>
      </c>
      <c r="F7">
        <v>86.891501293984618</v>
      </c>
      <c r="G7">
        <v>83.105063885543686</v>
      </c>
      <c r="H7">
        <v>83.938479727804946</v>
      </c>
      <c r="I7">
        <v>74.184540623073985</v>
      </c>
      <c r="J7">
        <v>97.058421028808766</v>
      </c>
      <c r="K7">
        <v>90.582559686488167</v>
      </c>
      <c r="L7">
        <v>81.566266380930529</v>
      </c>
      <c r="M7">
        <v>80.586676547791114</v>
      </c>
    </row>
    <row r="8" spans="1:13" x14ac:dyDescent="0.25">
      <c r="A8" t="s">
        <v>53</v>
      </c>
      <c r="B8">
        <v>72.899816788093545</v>
      </c>
      <c r="C8">
        <v>39.066767613484991</v>
      </c>
      <c r="D8">
        <v>70.14685384850165</v>
      </c>
      <c r="E8">
        <v>77.891195873465904</v>
      </c>
      <c r="F8">
        <v>81.373514177153808</v>
      </c>
      <c r="G8">
        <v>80.022250295987106</v>
      </c>
      <c r="H8">
        <v>78.800077070685433</v>
      </c>
      <c r="I8">
        <v>70.596602057222483</v>
      </c>
      <c r="J8">
        <v>91.335409725475301</v>
      </c>
      <c r="K8">
        <v>91.455031469439746</v>
      </c>
      <c r="L8">
        <v>84.716325132965736</v>
      </c>
      <c r="M8">
        <v>83.282588044108309</v>
      </c>
    </row>
    <row r="9" spans="1:13" x14ac:dyDescent="0.25">
      <c r="A9" t="s">
        <v>54</v>
      </c>
      <c r="B9">
        <v>240.33240754395604</v>
      </c>
      <c r="C9">
        <v>133.70593549870404</v>
      </c>
      <c r="D9">
        <v>195.84399356410083</v>
      </c>
      <c r="E9">
        <v>290.92743106435381</v>
      </c>
      <c r="F9">
        <v>444.6849128145783</v>
      </c>
      <c r="G9">
        <v>813.52412748052791</v>
      </c>
      <c r="H9">
        <v>334.91324526968771</v>
      </c>
      <c r="I9">
        <v>275.31283675517216</v>
      </c>
      <c r="J9">
        <v>872.1090460424266</v>
      </c>
      <c r="K9">
        <v>365.75929463093183</v>
      </c>
      <c r="L9">
        <v>718.72174205130466</v>
      </c>
      <c r="M9">
        <v>317.27488890581265</v>
      </c>
    </row>
    <row r="10" spans="1:13" x14ac:dyDescent="0.25">
      <c r="A10" t="s">
        <v>55</v>
      </c>
      <c r="B10">
        <v>-2.5305937585899474</v>
      </c>
      <c r="C10">
        <v>-1.6355830638744868</v>
      </c>
      <c r="D10">
        <v>0.84155252132419378</v>
      </c>
      <c r="E10">
        <v>0.84015859735874987</v>
      </c>
      <c r="F10">
        <v>3.6829993552898999</v>
      </c>
      <c r="G10">
        <v>0.16087228750695204</v>
      </c>
      <c r="H10">
        <v>3.1408782235866157</v>
      </c>
      <c r="I10">
        <v>1.7637873274204456</v>
      </c>
      <c r="J10">
        <v>2.6662901627950966</v>
      </c>
      <c r="K10">
        <v>1.3769378756106068</v>
      </c>
      <c r="L10">
        <v>-0.2482471071894865</v>
      </c>
      <c r="M10">
        <v>0.32346292089237383</v>
      </c>
    </row>
    <row r="11" spans="1:13" x14ac:dyDescent="0.25">
      <c r="A11" t="s">
        <v>56</v>
      </c>
      <c r="B11">
        <v>4.7885406925535028</v>
      </c>
      <c r="C11">
        <v>2.2354727421247365</v>
      </c>
      <c r="D11">
        <v>26.144183753254044</v>
      </c>
      <c r="E11">
        <v>-1.2150264378929372</v>
      </c>
      <c r="F11">
        <v>7.7315460334746247</v>
      </c>
      <c r="G11">
        <v>-1.4921959782334902</v>
      </c>
      <c r="H11">
        <v>9.0381008921512329</v>
      </c>
      <c r="I11">
        <v>-2.1650818029415237</v>
      </c>
      <c r="J11">
        <v>6.6404643761404287</v>
      </c>
      <c r="K11">
        <v>1.5973087671368966</v>
      </c>
      <c r="L11">
        <v>-2.3043864385062549</v>
      </c>
      <c r="M11">
        <v>-0.21812134802331962</v>
      </c>
    </row>
    <row r="12" spans="1:13" x14ac:dyDescent="0.25">
      <c r="A12" t="s">
        <v>57</v>
      </c>
      <c r="B12">
        <v>6.0684678718134384</v>
      </c>
      <c r="C12">
        <v>4.7253306007230043</v>
      </c>
      <c r="D12">
        <v>4.5444611742975169</v>
      </c>
      <c r="E12">
        <v>8.0863357610272306</v>
      </c>
      <c r="F12">
        <v>13.505584732096146</v>
      </c>
      <c r="G12">
        <v>14.893622693787499</v>
      </c>
      <c r="H12">
        <v>9.7500007717887325</v>
      </c>
      <c r="I12">
        <v>6.1887652078926854</v>
      </c>
      <c r="J12">
        <v>14.906991507244152</v>
      </c>
      <c r="K12">
        <v>6.7311821736661379</v>
      </c>
      <c r="L12">
        <v>2.21048197405434</v>
      </c>
      <c r="M12">
        <v>6.5663673610351179</v>
      </c>
    </row>
    <row r="13" spans="1:13" x14ac:dyDescent="0.25">
      <c r="A13" t="s">
        <v>58</v>
      </c>
      <c r="B13">
        <v>10.584078978851055</v>
      </c>
      <c r="C13">
        <v>16.412379581935205</v>
      </c>
      <c r="D13">
        <v>0.87094974107740297</v>
      </c>
      <c r="E13">
        <v>5.587642244267542</v>
      </c>
      <c r="F13">
        <v>3.8741217251348621</v>
      </c>
      <c r="G13">
        <v>0.33951963838752186</v>
      </c>
      <c r="H13">
        <v>20.581678391068397</v>
      </c>
      <c r="I13">
        <v>2.5712684682919642</v>
      </c>
      <c r="J13">
        <v>-45.70496043660026</v>
      </c>
      <c r="K13">
        <v>-0.84324630206829521</v>
      </c>
      <c r="L13">
        <v>-59.17214307894254</v>
      </c>
      <c r="M13">
        <v>-1.3636788175311113E-2</v>
      </c>
    </row>
    <row r="16" spans="1:13" x14ac:dyDescent="0.25">
      <c r="A16" t="s">
        <v>68</v>
      </c>
    </row>
    <row r="17" spans="1:13" x14ac:dyDescent="0.25">
      <c r="B17" t="s">
        <v>36</v>
      </c>
      <c r="C17" t="s">
        <v>37</v>
      </c>
      <c r="D17" t="s">
        <v>38</v>
      </c>
      <c r="E17" t="s">
        <v>39</v>
      </c>
      <c r="F17" t="s">
        <v>40</v>
      </c>
      <c r="G17" t="s">
        <v>41</v>
      </c>
      <c r="H17" t="s">
        <v>42</v>
      </c>
      <c r="I17" t="s">
        <v>43</v>
      </c>
      <c r="J17" t="s">
        <v>44</v>
      </c>
      <c r="K17" t="s">
        <v>45</v>
      </c>
      <c r="L17" t="s">
        <v>46</v>
      </c>
      <c r="M17" t="s">
        <v>47</v>
      </c>
    </row>
    <row r="18" spans="1:13" x14ac:dyDescent="0.25">
      <c r="B18" t="s">
        <v>29</v>
      </c>
      <c r="C18" t="s">
        <v>29</v>
      </c>
      <c r="D18" t="s">
        <v>29</v>
      </c>
      <c r="E18" t="s">
        <v>29</v>
      </c>
      <c r="F18" t="s">
        <v>29</v>
      </c>
      <c r="G18" t="s">
        <v>29</v>
      </c>
      <c r="H18" t="s">
        <v>29</v>
      </c>
      <c r="I18" t="s">
        <v>29</v>
      </c>
      <c r="J18" t="s">
        <v>29</v>
      </c>
      <c r="K18" t="s">
        <v>29</v>
      </c>
      <c r="L18" t="s">
        <v>29</v>
      </c>
      <c r="M18" t="s">
        <v>29</v>
      </c>
    </row>
    <row r="19" spans="1:13" x14ac:dyDescent="0.25">
      <c r="A19" t="s">
        <v>49</v>
      </c>
      <c r="B19">
        <f t="shared" ref="B19:M19" si="0">B4-B$10</f>
        <v>-7.257368180587731E-2</v>
      </c>
      <c r="C19" s="2">
        <f t="shared" si="0"/>
        <v>1.5874668353272339</v>
      </c>
      <c r="D19" s="2">
        <f t="shared" si="0"/>
        <v>4.7332259998471233</v>
      </c>
      <c r="E19" s="2">
        <f t="shared" si="0"/>
        <v>-2.8730445502470592</v>
      </c>
      <c r="F19" s="2">
        <f t="shared" si="0"/>
        <v>-6.392722577694018</v>
      </c>
      <c r="G19" s="2">
        <f t="shared" si="0"/>
        <v>3.0720070962235826</v>
      </c>
      <c r="H19" s="2">
        <f t="shared" si="0"/>
        <v>2.2258893594679998</v>
      </c>
      <c r="I19" s="2">
        <f t="shared" si="0"/>
        <v>0.7227823283653918</v>
      </c>
      <c r="J19" s="2">
        <f t="shared" si="0"/>
        <v>2.6687949277318426</v>
      </c>
      <c r="K19" s="2">
        <f t="shared" si="0"/>
        <v>2.0651400683799492</v>
      </c>
      <c r="L19" s="2">
        <f t="shared" si="0"/>
        <v>2.2047889851762479</v>
      </c>
      <c r="M19" s="2">
        <f t="shared" si="0"/>
        <v>2.6367872701576198</v>
      </c>
    </row>
    <row r="20" spans="1:13" x14ac:dyDescent="0.25">
      <c r="A20" t="s">
        <v>50</v>
      </c>
      <c r="B20" s="2">
        <f t="shared" ref="B20:M20" si="1">B5-B$10</f>
        <v>18.056332033302358</v>
      </c>
      <c r="C20" s="2">
        <f t="shared" si="1"/>
        <v>17.039781626907008</v>
      </c>
      <c r="D20" s="2">
        <f t="shared" si="1"/>
        <v>26.537869884518358</v>
      </c>
      <c r="E20" s="2">
        <f t="shared" si="1"/>
        <v>15.801745026358828</v>
      </c>
      <c r="F20" s="2">
        <f t="shared" si="1"/>
        <v>7.312106066690335</v>
      </c>
      <c r="G20" s="2">
        <f t="shared" si="1"/>
        <v>46.991294988843784</v>
      </c>
      <c r="H20" s="2">
        <f t="shared" si="1"/>
        <v>55.658145209050339</v>
      </c>
      <c r="I20" s="2">
        <f t="shared" si="1"/>
        <v>22.89489375343334</v>
      </c>
      <c r="J20" s="2">
        <f t="shared" si="1"/>
        <v>67.562116459462388</v>
      </c>
      <c r="K20" s="2">
        <f t="shared" si="1"/>
        <v>58.742698516489256</v>
      </c>
      <c r="L20" s="2">
        <f t="shared" si="1"/>
        <v>55.45656739103034</v>
      </c>
      <c r="M20" s="2">
        <f t="shared" si="1"/>
        <v>55.874777867625738</v>
      </c>
    </row>
    <row r="21" spans="1:13" x14ac:dyDescent="0.25">
      <c r="A21" t="s">
        <v>51</v>
      </c>
      <c r="B21" s="2">
        <f t="shared" ref="B21:M21" si="2">B6-B$10</f>
        <v>4.4487666947003</v>
      </c>
      <c r="C21" s="2">
        <f t="shared" si="2"/>
        <v>5.6289535032474856</v>
      </c>
      <c r="D21" s="2">
        <f t="shared" si="2"/>
        <v>6.641483122315134</v>
      </c>
      <c r="E21" s="2">
        <f t="shared" si="2"/>
        <v>8.9506387911543008</v>
      </c>
      <c r="F21" s="2">
        <f t="shared" si="2"/>
        <v>12.888553584060519</v>
      </c>
      <c r="G21" s="2">
        <f t="shared" si="2"/>
        <v>14.075693531284324</v>
      </c>
      <c r="H21" s="2">
        <f t="shared" si="2"/>
        <v>16.683258973659669</v>
      </c>
      <c r="I21" s="2">
        <f t="shared" si="2"/>
        <v>4.4181342325433839</v>
      </c>
      <c r="J21" s="2">
        <f t="shared" si="2"/>
        <v>19.239677501823472</v>
      </c>
      <c r="K21" s="2">
        <f t="shared" si="2"/>
        <v>16.883573701898118</v>
      </c>
      <c r="L21" s="2">
        <f t="shared" si="2"/>
        <v>17.37036877557259</v>
      </c>
      <c r="M21" s="2">
        <f t="shared" si="2"/>
        <v>17.364388997592613</v>
      </c>
    </row>
    <row r="22" spans="1:13" x14ac:dyDescent="0.25">
      <c r="A22" t="s">
        <v>52</v>
      </c>
      <c r="B22" s="2">
        <f t="shared" ref="B22:M22" si="3">B7-B$10</f>
        <v>8.8177023394141347</v>
      </c>
      <c r="C22" s="2">
        <f t="shared" si="3"/>
        <v>40.757118703332694</v>
      </c>
      <c r="D22" s="2">
        <f t="shared" si="3"/>
        <v>63.225048484123924</v>
      </c>
      <c r="E22" s="2">
        <f t="shared" si="3"/>
        <v>77.247197817049894</v>
      </c>
      <c r="F22" s="2">
        <f t="shared" si="3"/>
        <v>83.208501938694724</v>
      </c>
      <c r="G22" s="2">
        <f t="shared" si="3"/>
        <v>82.944191598036738</v>
      </c>
      <c r="H22" s="2">
        <f t="shared" si="3"/>
        <v>80.797601504218335</v>
      </c>
      <c r="I22" s="2">
        <f t="shared" si="3"/>
        <v>72.42075329565354</v>
      </c>
      <c r="J22" s="2">
        <f t="shared" si="3"/>
        <v>94.392130866013673</v>
      </c>
      <c r="K22" s="2">
        <f t="shared" si="3"/>
        <v>89.20562181087756</v>
      </c>
      <c r="L22" s="2">
        <f t="shared" si="3"/>
        <v>81.814513488120014</v>
      </c>
      <c r="M22" s="2">
        <f t="shared" si="3"/>
        <v>80.263213626898747</v>
      </c>
    </row>
    <row r="23" spans="1:13" x14ac:dyDescent="0.25">
      <c r="A23" t="s">
        <v>53</v>
      </c>
      <c r="B23">
        <f>B8-B$11</f>
        <v>68.111276095540049</v>
      </c>
      <c r="C23" s="2">
        <f t="shared" ref="C23:M23" si="4">C8-C$11</f>
        <v>36.831294871360257</v>
      </c>
      <c r="D23" s="2">
        <f t="shared" si="4"/>
        <v>44.002670095247609</v>
      </c>
      <c r="E23" s="2">
        <f t="shared" si="4"/>
        <v>79.106222311358835</v>
      </c>
      <c r="F23" s="2">
        <f t="shared" si="4"/>
        <v>73.641968143679179</v>
      </c>
      <c r="G23" s="2">
        <f t="shared" si="4"/>
        <v>81.514446274220603</v>
      </c>
      <c r="H23" s="2">
        <f t="shared" si="4"/>
        <v>69.761976178534198</v>
      </c>
      <c r="I23" s="2">
        <f t="shared" si="4"/>
        <v>72.761683860164013</v>
      </c>
      <c r="J23" s="2">
        <f t="shared" si="4"/>
        <v>84.694945349334873</v>
      </c>
      <c r="K23" s="2">
        <f t="shared" si="4"/>
        <v>89.857722702302851</v>
      </c>
      <c r="L23" s="2">
        <f t="shared" si="4"/>
        <v>87.020711571471992</v>
      </c>
      <c r="M23" s="2">
        <f t="shared" si="4"/>
        <v>83.500709392131625</v>
      </c>
    </row>
    <row r="24" spans="1:13" x14ac:dyDescent="0.25">
      <c r="A24" t="s">
        <v>54</v>
      </c>
      <c r="B24">
        <f>B9-B13</f>
        <v>229.74832856510497</v>
      </c>
      <c r="C24" s="2">
        <f t="shared" ref="C24:M24" si="5">C9-C13</f>
        <v>117.29355591676884</v>
      </c>
      <c r="D24" s="2">
        <f t="shared" si="5"/>
        <v>194.97304382302343</v>
      </c>
      <c r="E24" s="2">
        <f t="shared" si="5"/>
        <v>285.33978882008626</v>
      </c>
      <c r="F24" s="2">
        <f t="shared" si="5"/>
        <v>440.81079108944346</v>
      </c>
      <c r="G24" s="2">
        <f t="shared" si="5"/>
        <v>813.18460784214039</v>
      </c>
      <c r="H24" s="2">
        <f t="shared" si="5"/>
        <v>314.3315668786193</v>
      </c>
      <c r="I24" s="2">
        <f t="shared" si="5"/>
        <v>272.74156828688018</v>
      </c>
      <c r="J24" s="2">
        <f t="shared" si="5"/>
        <v>917.81400647902683</v>
      </c>
      <c r="K24" s="2">
        <f t="shared" si="5"/>
        <v>366.60254093300011</v>
      </c>
      <c r="L24" s="2">
        <f t="shared" si="5"/>
        <v>777.89388513024721</v>
      </c>
      <c r="M24" s="2">
        <f t="shared" si="5"/>
        <v>317.28852569398794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MUB 1</vt:lpstr>
      <vt:lpstr>MUC 1</vt:lpstr>
      <vt:lpstr>SUB 1</vt:lpstr>
      <vt:lpstr>SUB1 Corrected</vt:lpstr>
      <vt:lpstr>MUB 2</vt:lpstr>
      <vt:lpstr>MUC 2</vt:lpstr>
      <vt:lpstr>SUB 2</vt:lpstr>
      <vt:lpstr>SUB2 Corrected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DeBruyn_LAB</dc:creator>
  <cp:lastModifiedBy>Bandopadhyay, Sreejata</cp:lastModifiedBy>
  <cp:lastPrinted>2019-02-28T15:26:40Z</cp:lastPrinted>
  <dcterms:created xsi:type="dcterms:W3CDTF">2019-02-26T20:59:09Z</dcterms:created>
  <dcterms:modified xsi:type="dcterms:W3CDTF">2019-04-09T23:29:11Z</dcterms:modified>
</cp:coreProperties>
</file>