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4"/>
  <workbookPr defaultThemeVersion="166925"/>
  <mc:AlternateContent xmlns:mc="http://schemas.openxmlformats.org/markup-compatibility/2006">
    <mc:Choice Requires="x15">
      <x15ac:absPath xmlns:x15ac="http://schemas.microsoft.com/office/spreadsheetml/2010/11/ac" url="F:\Sreejata's documents\BDM project\nitrogen exp\GC\16 week incubation\"/>
    </mc:Choice>
  </mc:AlternateContent>
  <xr:revisionPtr revIDLastSave="0" documentId="13_ncr:1_{4AC3212B-D923-43F6-8500-B2BE04A41CBC}" xr6:coauthVersionLast="36" xr6:coauthVersionMax="36" xr10:uidLastSave="{00000000-0000-0000-0000-000000000000}"/>
  <bookViews>
    <workbookView xWindow="0" yWindow="0" windowWidth="20490" windowHeight="8940" xr2:uid="{83C01BD0-0D27-4898-AE8B-77BBECB96B58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W1057" i="1" l="1"/>
  <c r="W1056" i="1"/>
  <c r="W1055" i="1"/>
  <c r="W1054" i="1"/>
  <c r="W1053" i="1"/>
  <c r="W1052" i="1"/>
  <c r="W1051" i="1"/>
  <c r="W1050" i="1"/>
  <c r="W1049" i="1"/>
  <c r="W1048" i="1"/>
  <c r="W1047" i="1"/>
  <c r="W1046" i="1"/>
  <c r="W1045" i="1"/>
  <c r="W1044" i="1"/>
  <c r="W1043" i="1"/>
  <c r="W1042" i="1"/>
  <c r="W1041" i="1"/>
  <c r="W1040" i="1"/>
  <c r="W1039" i="1"/>
  <c r="W1038" i="1"/>
  <c r="W1037" i="1"/>
  <c r="W1036" i="1"/>
  <c r="W1035" i="1"/>
  <c r="W1034" i="1"/>
  <c r="W1033" i="1"/>
  <c r="W1032" i="1"/>
  <c r="W1031" i="1"/>
  <c r="W1030" i="1"/>
  <c r="W1029" i="1"/>
  <c r="W1028" i="1"/>
  <c r="W1027" i="1"/>
  <c r="W1026" i="1"/>
  <c r="W1025" i="1"/>
  <c r="W1024" i="1"/>
  <c r="W1023" i="1"/>
  <c r="W1022" i="1"/>
  <c r="W1021" i="1"/>
  <c r="W1020" i="1"/>
  <c r="W1019" i="1"/>
  <c r="W1018" i="1"/>
  <c r="W1017" i="1"/>
  <c r="W1016" i="1"/>
  <c r="W1015" i="1"/>
  <c r="W1014" i="1"/>
  <c r="W1013" i="1"/>
  <c r="W1012" i="1"/>
  <c r="W1011" i="1"/>
  <c r="W1010" i="1"/>
  <c r="W1009" i="1"/>
  <c r="W1008" i="1"/>
  <c r="W1007" i="1"/>
  <c r="W1006" i="1"/>
  <c r="W1005" i="1"/>
  <c r="W1004" i="1"/>
  <c r="W1003" i="1"/>
  <c r="W1002" i="1"/>
  <c r="W1001" i="1"/>
  <c r="W1000" i="1"/>
  <c r="W999" i="1"/>
  <c r="W998" i="1"/>
  <c r="W997" i="1"/>
  <c r="W996" i="1"/>
  <c r="W995" i="1"/>
  <c r="W994" i="1"/>
  <c r="W993" i="1"/>
  <c r="W992" i="1"/>
  <c r="W991" i="1"/>
  <c r="W990" i="1"/>
  <c r="W989" i="1"/>
  <c r="W988" i="1"/>
  <c r="W987" i="1"/>
  <c r="W986" i="1"/>
  <c r="W985" i="1"/>
  <c r="W984" i="1"/>
  <c r="W983" i="1"/>
  <c r="W982" i="1"/>
  <c r="W981" i="1"/>
  <c r="W980" i="1"/>
  <c r="W979" i="1"/>
  <c r="W978" i="1"/>
  <c r="W977" i="1"/>
  <c r="W976" i="1"/>
  <c r="W975" i="1"/>
  <c r="W974" i="1"/>
  <c r="W973" i="1"/>
  <c r="W972" i="1"/>
  <c r="W971" i="1"/>
  <c r="W970" i="1"/>
  <c r="W969" i="1"/>
  <c r="W968" i="1"/>
  <c r="W967" i="1"/>
  <c r="W966" i="1"/>
  <c r="W965" i="1"/>
  <c r="W964" i="1"/>
  <c r="W963" i="1"/>
  <c r="W962" i="1"/>
  <c r="W961" i="1"/>
  <c r="W960" i="1"/>
  <c r="W959" i="1"/>
  <c r="W958" i="1"/>
  <c r="W957" i="1"/>
  <c r="W956" i="1"/>
  <c r="W955" i="1"/>
  <c r="W954" i="1"/>
  <c r="W953" i="1"/>
  <c r="W952" i="1"/>
  <c r="W951" i="1"/>
  <c r="W950" i="1"/>
  <c r="W949" i="1"/>
  <c r="W948" i="1"/>
  <c r="W947" i="1"/>
  <c r="W946" i="1"/>
  <c r="W945" i="1"/>
  <c r="W944" i="1"/>
  <c r="W943" i="1"/>
  <c r="W942" i="1"/>
  <c r="W941" i="1"/>
  <c r="W940" i="1"/>
  <c r="W939" i="1"/>
  <c r="W938" i="1"/>
  <c r="W937" i="1"/>
  <c r="W936" i="1"/>
  <c r="W935" i="1"/>
  <c r="W934" i="1"/>
  <c r="W933" i="1"/>
  <c r="W932" i="1"/>
  <c r="W931" i="1"/>
  <c r="W930" i="1"/>
  <c r="W929" i="1"/>
  <c r="W928" i="1"/>
  <c r="W927" i="1"/>
  <c r="W926" i="1"/>
  <c r="W925" i="1"/>
  <c r="W924" i="1"/>
  <c r="W923" i="1"/>
  <c r="W922" i="1"/>
  <c r="W921" i="1"/>
  <c r="W920" i="1"/>
  <c r="W919" i="1"/>
  <c r="W918" i="1"/>
  <c r="W917" i="1"/>
  <c r="W916" i="1"/>
  <c r="W915" i="1"/>
  <c r="W914" i="1"/>
  <c r="W913" i="1"/>
  <c r="W912" i="1"/>
  <c r="W911" i="1"/>
  <c r="W910" i="1"/>
  <c r="W909" i="1"/>
  <c r="W908" i="1"/>
  <c r="W907" i="1"/>
  <c r="W906" i="1"/>
  <c r="W905" i="1"/>
  <c r="W904" i="1"/>
  <c r="W903" i="1"/>
  <c r="W902" i="1"/>
  <c r="W901" i="1"/>
  <c r="W900" i="1"/>
  <c r="W899" i="1"/>
  <c r="W898" i="1"/>
  <c r="W897" i="1"/>
  <c r="W896" i="1"/>
  <c r="W895" i="1"/>
  <c r="W894" i="1"/>
  <c r="W893" i="1"/>
  <c r="W892" i="1"/>
  <c r="W891" i="1"/>
  <c r="W890" i="1"/>
  <c r="W889" i="1"/>
  <c r="W888" i="1"/>
  <c r="W887" i="1"/>
  <c r="W886" i="1"/>
  <c r="W885" i="1"/>
  <c r="W884" i="1"/>
  <c r="W883" i="1"/>
  <c r="W882" i="1"/>
  <c r="W881" i="1"/>
  <c r="W880" i="1"/>
  <c r="W879" i="1"/>
  <c r="W878" i="1"/>
  <c r="W877" i="1"/>
  <c r="W876" i="1"/>
  <c r="W875" i="1"/>
  <c r="W874" i="1"/>
  <c r="W873" i="1"/>
  <c r="W872" i="1"/>
  <c r="W871" i="1"/>
  <c r="W870" i="1"/>
  <c r="W869" i="1"/>
  <c r="W868" i="1"/>
  <c r="W867" i="1"/>
  <c r="W866" i="1"/>
  <c r="W865" i="1"/>
  <c r="W864" i="1"/>
  <c r="W863" i="1"/>
  <c r="W862" i="1"/>
  <c r="W861" i="1"/>
  <c r="W860" i="1"/>
  <c r="W859" i="1"/>
  <c r="W858" i="1"/>
  <c r="W857" i="1"/>
  <c r="W856" i="1"/>
  <c r="W855" i="1"/>
  <c r="W854" i="1"/>
  <c r="W853" i="1"/>
  <c r="W852" i="1"/>
  <c r="W851" i="1"/>
  <c r="W850" i="1"/>
  <c r="W849" i="1"/>
  <c r="W848" i="1"/>
  <c r="W847" i="1"/>
  <c r="W846" i="1"/>
  <c r="W845" i="1"/>
  <c r="W844" i="1"/>
  <c r="W843" i="1"/>
  <c r="W842" i="1"/>
  <c r="W841" i="1"/>
  <c r="W840" i="1"/>
  <c r="W839" i="1"/>
  <c r="W838" i="1"/>
  <c r="W837" i="1"/>
  <c r="W836" i="1"/>
  <c r="W835" i="1"/>
  <c r="W834" i="1"/>
  <c r="W833" i="1"/>
  <c r="W832" i="1"/>
  <c r="W831" i="1"/>
  <c r="W830" i="1"/>
  <c r="W829" i="1"/>
  <c r="W828" i="1"/>
  <c r="W827" i="1"/>
  <c r="W826" i="1"/>
  <c r="W825" i="1"/>
  <c r="W824" i="1"/>
  <c r="W823" i="1"/>
  <c r="W822" i="1"/>
  <c r="W821" i="1"/>
  <c r="W820" i="1"/>
  <c r="W819" i="1"/>
  <c r="W818" i="1"/>
  <c r="W817" i="1"/>
  <c r="W816" i="1"/>
  <c r="W815" i="1"/>
  <c r="W814" i="1"/>
  <c r="W813" i="1"/>
  <c r="W812" i="1"/>
  <c r="W811" i="1"/>
  <c r="W810" i="1"/>
  <c r="W809" i="1"/>
  <c r="W808" i="1"/>
  <c r="W807" i="1"/>
  <c r="W806" i="1"/>
  <c r="W805" i="1"/>
  <c r="W804" i="1"/>
  <c r="W803" i="1"/>
  <c r="W802" i="1"/>
  <c r="W801" i="1"/>
  <c r="W800" i="1"/>
  <c r="W799" i="1"/>
  <c r="W798" i="1"/>
  <c r="W797" i="1"/>
  <c r="W796" i="1"/>
  <c r="W795" i="1"/>
  <c r="W794" i="1"/>
  <c r="W793" i="1"/>
  <c r="W792" i="1"/>
  <c r="W791" i="1"/>
  <c r="W790" i="1"/>
  <c r="W789" i="1"/>
  <c r="W788" i="1"/>
  <c r="W787" i="1"/>
  <c r="W786" i="1"/>
  <c r="W785" i="1"/>
  <c r="W784" i="1"/>
  <c r="W783" i="1"/>
  <c r="W782" i="1"/>
  <c r="W781" i="1"/>
  <c r="W780" i="1"/>
  <c r="W779" i="1"/>
  <c r="W778" i="1"/>
  <c r="W777" i="1"/>
  <c r="W776" i="1"/>
  <c r="W775" i="1"/>
  <c r="W774" i="1"/>
  <c r="W773" i="1"/>
  <c r="W772" i="1"/>
  <c r="W771" i="1"/>
  <c r="W770" i="1"/>
  <c r="W769" i="1"/>
  <c r="W768" i="1"/>
  <c r="W767" i="1"/>
  <c r="W766" i="1"/>
  <c r="W765" i="1"/>
  <c r="W764" i="1"/>
  <c r="W763" i="1"/>
  <c r="W762" i="1"/>
  <c r="W761" i="1"/>
  <c r="W760" i="1"/>
  <c r="W759" i="1"/>
  <c r="W758" i="1"/>
  <c r="W757" i="1"/>
  <c r="W756" i="1"/>
  <c r="W755" i="1"/>
  <c r="W754" i="1"/>
  <c r="W753" i="1"/>
  <c r="W752" i="1"/>
  <c r="W751" i="1"/>
  <c r="W750" i="1"/>
  <c r="W749" i="1"/>
  <c r="W748" i="1"/>
  <c r="W747" i="1"/>
  <c r="W746" i="1"/>
  <c r="W745" i="1"/>
  <c r="W744" i="1"/>
  <c r="W743" i="1"/>
  <c r="W742" i="1"/>
  <c r="W741" i="1"/>
  <c r="W740" i="1"/>
  <c r="W739" i="1"/>
  <c r="W738" i="1"/>
  <c r="W737" i="1"/>
  <c r="W736" i="1"/>
  <c r="W735" i="1"/>
  <c r="W734" i="1"/>
  <c r="W733" i="1"/>
  <c r="W732" i="1"/>
  <c r="W731" i="1"/>
  <c r="W730" i="1"/>
  <c r="W729" i="1"/>
  <c r="W728" i="1"/>
  <c r="W727" i="1"/>
  <c r="W726" i="1"/>
  <c r="W725" i="1"/>
  <c r="W724" i="1"/>
  <c r="W723" i="1"/>
  <c r="W722" i="1"/>
  <c r="W721" i="1"/>
  <c r="W720" i="1"/>
  <c r="W719" i="1"/>
  <c r="W718" i="1"/>
  <c r="W717" i="1"/>
  <c r="W716" i="1"/>
  <c r="W715" i="1"/>
  <c r="W714" i="1"/>
  <c r="W713" i="1"/>
  <c r="W712" i="1"/>
  <c r="W711" i="1"/>
  <c r="W710" i="1"/>
  <c r="W709" i="1"/>
  <c r="W708" i="1"/>
  <c r="W707" i="1"/>
  <c r="W706" i="1"/>
  <c r="W705" i="1"/>
  <c r="W704" i="1"/>
  <c r="W703" i="1"/>
  <c r="W702" i="1"/>
  <c r="W701" i="1"/>
  <c r="W700" i="1"/>
  <c r="W699" i="1"/>
  <c r="W698" i="1"/>
  <c r="W697" i="1"/>
  <c r="W696" i="1"/>
  <c r="W695" i="1"/>
  <c r="W694" i="1"/>
  <c r="W693" i="1"/>
  <c r="W692" i="1"/>
  <c r="W691" i="1"/>
  <c r="W690" i="1"/>
  <c r="W689" i="1"/>
  <c r="W688" i="1"/>
  <c r="W687" i="1"/>
  <c r="W686" i="1"/>
  <c r="W685" i="1"/>
  <c r="W684" i="1"/>
  <c r="W683" i="1"/>
  <c r="W682" i="1"/>
  <c r="W681" i="1"/>
  <c r="W680" i="1"/>
  <c r="W679" i="1"/>
  <c r="W678" i="1"/>
  <c r="W677" i="1"/>
  <c r="W676" i="1"/>
  <c r="W675" i="1"/>
  <c r="W674" i="1"/>
  <c r="W673" i="1"/>
  <c r="W672" i="1"/>
  <c r="W671" i="1"/>
  <c r="W670" i="1"/>
  <c r="W669" i="1"/>
  <c r="W668" i="1"/>
  <c r="W667" i="1"/>
  <c r="W666" i="1"/>
  <c r="W665" i="1"/>
  <c r="W664" i="1"/>
  <c r="W663" i="1"/>
  <c r="W662" i="1"/>
  <c r="W661" i="1"/>
  <c r="W660" i="1"/>
  <c r="W659" i="1"/>
  <c r="W658" i="1"/>
  <c r="W657" i="1"/>
  <c r="W656" i="1"/>
  <c r="W655" i="1"/>
  <c r="W654" i="1"/>
  <c r="W653" i="1"/>
  <c r="W652" i="1"/>
  <c r="W651" i="1"/>
  <c r="W650" i="1"/>
  <c r="W649" i="1"/>
  <c r="W648" i="1"/>
  <c r="W647" i="1"/>
  <c r="W646" i="1"/>
  <c r="W645" i="1"/>
  <c r="W644" i="1"/>
  <c r="W643" i="1"/>
  <c r="W642" i="1"/>
  <c r="W641" i="1"/>
  <c r="W640" i="1"/>
  <c r="W639" i="1"/>
  <c r="W638" i="1"/>
  <c r="W637" i="1"/>
  <c r="W636" i="1"/>
  <c r="W635" i="1"/>
  <c r="W634" i="1"/>
  <c r="W633" i="1"/>
  <c r="W632" i="1"/>
  <c r="W631" i="1"/>
  <c r="W630" i="1"/>
  <c r="W629" i="1"/>
  <c r="W628" i="1"/>
  <c r="W627" i="1"/>
  <c r="W626" i="1"/>
  <c r="W625" i="1"/>
  <c r="W624" i="1"/>
  <c r="W623" i="1"/>
  <c r="W622" i="1"/>
  <c r="W621" i="1"/>
  <c r="W620" i="1"/>
  <c r="W619" i="1"/>
  <c r="W618" i="1"/>
  <c r="W617" i="1"/>
  <c r="W616" i="1"/>
  <c r="W615" i="1"/>
  <c r="W614" i="1"/>
  <c r="W613" i="1"/>
  <c r="W612" i="1"/>
  <c r="W611" i="1"/>
  <c r="W610" i="1"/>
  <c r="W609" i="1"/>
  <c r="W608" i="1"/>
  <c r="W607" i="1"/>
  <c r="W606" i="1"/>
  <c r="W605" i="1"/>
  <c r="W604" i="1"/>
  <c r="W603" i="1"/>
  <c r="W602" i="1"/>
  <c r="W601" i="1"/>
  <c r="W600" i="1"/>
  <c r="W599" i="1"/>
  <c r="W598" i="1"/>
  <c r="W597" i="1"/>
  <c r="W596" i="1"/>
  <c r="W595" i="1"/>
  <c r="W594" i="1"/>
  <c r="W593" i="1"/>
  <c r="W592" i="1"/>
  <c r="W591" i="1"/>
  <c r="W590" i="1"/>
  <c r="W589" i="1"/>
  <c r="W588" i="1"/>
  <c r="W587" i="1"/>
  <c r="W586" i="1"/>
  <c r="W585" i="1"/>
  <c r="W584" i="1"/>
  <c r="W583" i="1"/>
  <c r="W582" i="1"/>
  <c r="W581" i="1"/>
  <c r="W580" i="1"/>
  <c r="W579" i="1"/>
  <c r="W578" i="1"/>
  <c r="W577" i="1"/>
  <c r="W576" i="1"/>
  <c r="W575" i="1"/>
  <c r="W574" i="1"/>
  <c r="W573" i="1"/>
  <c r="W572" i="1"/>
  <c r="W571" i="1"/>
  <c r="W570" i="1"/>
  <c r="W569" i="1"/>
  <c r="W568" i="1"/>
  <c r="W567" i="1"/>
  <c r="W566" i="1"/>
  <c r="W565" i="1"/>
  <c r="W564" i="1"/>
  <c r="W563" i="1"/>
  <c r="W562" i="1"/>
  <c r="W561" i="1"/>
  <c r="W560" i="1"/>
  <c r="W559" i="1"/>
  <c r="W558" i="1"/>
  <c r="W557" i="1"/>
  <c r="W556" i="1"/>
  <c r="W555" i="1"/>
  <c r="W554" i="1"/>
  <c r="W553" i="1"/>
  <c r="W552" i="1"/>
  <c r="W551" i="1"/>
  <c r="W550" i="1"/>
  <c r="W549" i="1"/>
  <c r="W548" i="1"/>
  <c r="W547" i="1"/>
  <c r="W546" i="1"/>
  <c r="W545" i="1"/>
  <c r="W544" i="1"/>
  <c r="W543" i="1"/>
  <c r="W542" i="1"/>
  <c r="W541" i="1"/>
  <c r="W540" i="1"/>
  <c r="W539" i="1"/>
  <c r="W538" i="1"/>
  <c r="W537" i="1"/>
  <c r="W536" i="1"/>
  <c r="W535" i="1"/>
  <c r="W534" i="1"/>
  <c r="W533" i="1"/>
  <c r="W532" i="1"/>
  <c r="W531" i="1"/>
  <c r="W530" i="1"/>
  <c r="W529" i="1"/>
  <c r="W528" i="1"/>
  <c r="W527" i="1"/>
  <c r="W526" i="1"/>
  <c r="W525" i="1"/>
  <c r="W524" i="1"/>
  <c r="W523" i="1"/>
  <c r="W522" i="1"/>
  <c r="W521" i="1"/>
  <c r="W520" i="1"/>
  <c r="W519" i="1"/>
  <c r="W518" i="1"/>
  <c r="W517" i="1"/>
  <c r="W516" i="1"/>
  <c r="W515" i="1"/>
  <c r="W514" i="1"/>
  <c r="W513" i="1"/>
  <c r="W512" i="1"/>
  <c r="W511" i="1"/>
  <c r="W510" i="1"/>
  <c r="W509" i="1"/>
  <c r="W508" i="1"/>
  <c r="W507" i="1"/>
  <c r="W506" i="1"/>
  <c r="W505" i="1"/>
  <c r="W504" i="1"/>
  <c r="W503" i="1"/>
  <c r="W502" i="1"/>
  <c r="W501" i="1"/>
  <c r="W500" i="1"/>
  <c r="W499" i="1"/>
  <c r="W498" i="1"/>
  <c r="W497" i="1"/>
  <c r="W496" i="1"/>
  <c r="W495" i="1"/>
  <c r="W494" i="1"/>
  <c r="W493" i="1"/>
  <c r="W492" i="1"/>
  <c r="W491" i="1"/>
  <c r="W490" i="1"/>
  <c r="W489" i="1"/>
  <c r="W488" i="1"/>
  <c r="W487" i="1"/>
  <c r="W486" i="1"/>
  <c r="W485" i="1"/>
  <c r="W484" i="1"/>
  <c r="W483" i="1"/>
  <c r="W482" i="1"/>
  <c r="W481" i="1"/>
  <c r="W480" i="1"/>
  <c r="W479" i="1"/>
  <c r="W478" i="1"/>
  <c r="W477" i="1"/>
  <c r="W476" i="1"/>
  <c r="W475" i="1"/>
  <c r="W474" i="1"/>
  <c r="W473" i="1"/>
  <c r="W472" i="1"/>
  <c r="W471" i="1"/>
  <c r="W470" i="1"/>
  <c r="W469" i="1"/>
  <c r="W468" i="1"/>
  <c r="W467" i="1"/>
  <c r="W466" i="1"/>
  <c r="W465" i="1"/>
  <c r="W464" i="1"/>
  <c r="W463" i="1"/>
  <c r="W462" i="1"/>
  <c r="W461" i="1"/>
  <c r="W460" i="1"/>
  <c r="W459" i="1"/>
  <c r="W458" i="1"/>
  <c r="W457" i="1"/>
  <c r="W456" i="1"/>
  <c r="W455" i="1"/>
  <c r="W454" i="1"/>
  <c r="W453" i="1"/>
  <c r="W452" i="1"/>
  <c r="W451" i="1"/>
  <c r="W450" i="1"/>
  <c r="W449" i="1"/>
  <c r="W448" i="1"/>
  <c r="W447" i="1"/>
  <c r="W446" i="1"/>
  <c r="W445" i="1"/>
  <c r="W444" i="1"/>
  <c r="W443" i="1"/>
  <c r="W442" i="1"/>
  <c r="W441" i="1"/>
  <c r="W440" i="1"/>
  <c r="W439" i="1"/>
  <c r="W438" i="1"/>
  <c r="W437" i="1"/>
  <c r="W436" i="1"/>
  <c r="W435" i="1"/>
  <c r="W434" i="1"/>
  <c r="W433" i="1"/>
  <c r="W432" i="1"/>
  <c r="W431" i="1"/>
  <c r="W430" i="1"/>
  <c r="W429" i="1"/>
  <c r="W428" i="1"/>
  <c r="W427" i="1"/>
  <c r="W426" i="1"/>
  <c r="W425" i="1"/>
  <c r="W424" i="1"/>
  <c r="W423" i="1"/>
  <c r="W422" i="1"/>
  <c r="W421" i="1"/>
  <c r="W420" i="1"/>
  <c r="W419" i="1"/>
  <c r="W418" i="1"/>
  <c r="W417" i="1"/>
  <c r="W416" i="1"/>
  <c r="W415" i="1"/>
  <c r="W414" i="1"/>
  <c r="W413" i="1"/>
  <c r="W412" i="1"/>
  <c r="W411" i="1"/>
  <c r="W410" i="1"/>
  <c r="W409" i="1"/>
  <c r="W408" i="1"/>
  <c r="W407" i="1"/>
  <c r="W406" i="1"/>
  <c r="W405" i="1"/>
  <c r="W404" i="1"/>
  <c r="W403" i="1"/>
  <c r="W402" i="1"/>
  <c r="W401" i="1"/>
  <c r="W400" i="1"/>
  <c r="W399" i="1"/>
  <c r="W398" i="1"/>
  <c r="W397" i="1"/>
  <c r="W396" i="1"/>
  <c r="W395" i="1"/>
  <c r="W394" i="1"/>
  <c r="W393" i="1"/>
  <c r="W392" i="1"/>
  <c r="W391" i="1"/>
  <c r="W390" i="1"/>
  <c r="W389" i="1"/>
  <c r="W388" i="1"/>
  <c r="W387" i="1"/>
  <c r="W386" i="1"/>
  <c r="W385" i="1"/>
  <c r="W384" i="1"/>
  <c r="W383" i="1"/>
  <c r="W382" i="1"/>
  <c r="W381" i="1"/>
  <c r="W380" i="1"/>
  <c r="W379" i="1"/>
  <c r="W378" i="1"/>
  <c r="W377" i="1"/>
  <c r="W376" i="1"/>
  <c r="W375" i="1"/>
  <c r="W374" i="1"/>
  <c r="W373" i="1"/>
  <c r="W372" i="1"/>
  <c r="W371" i="1"/>
  <c r="W370" i="1"/>
  <c r="W369" i="1"/>
  <c r="W368" i="1"/>
  <c r="W367" i="1"/>
  <c r="W366" i="1"/>
  <c r="W365" i="1"/>
  <c r="W364" i="1"/>
  <c r="W363" i="1"/>
  <c r="W362" i="1"/>
  <c r="W361" i="1"/>
  <c r="W360" i="1"/>
  <c r="W359" i="1"/>
  <c r="W358" i="1"/>
  <c r="W357" i="1"/>
  <c r="W356" i="1"/>
  <c r="W355" i="1"/>
  <c r="W354" i="1"/>
  <c r="W353" i="1"/>
  <c r="W352" i="1"/>
  <c r="W351" i="1"/>
  <c r="W350" i="1"/>
  <c r="W349" i="1"/>
  <c r="W348" i="1"/>
  <c r="W347" i="1"/>
  <c r="W346" i="1"/>
  <c r="W345" i="1"/>
  <c r="W344" i="1"/>
  <c r="W343" i="1"/>
  <c r="W342" i="1"/>
  <c r="W341" i="1"/>
  <c r="W340" i="1"/>
  <c r="W339" i="1"/>
  <c r="W338" i="1"/>
  <c r="W337" i="1"/>
  <c r="W336" i="1"/>
  <c r="W335" i="1"/>
  <c r="W334" i="1"/>
  <c r="W333" i="1"/>
  <c r="W332" i="1"/>
  <c r="W331" i="1"/>
  <c r="W330" i="1"/>
  <c r="W329" i="1"/>
  <c r="W328" i="1"/>
  <c r="W327" i="1"/>
  <c r="W326" i="1"/>
  <c r="W325" i="1"/>
  <c r="W324" i="1"/>
  <c r="W323" i="1"/>
  <c r="W322" i="1"/>
  <c r="W321" i="1"/>
  <c r="W320" i="1"/>
  <c r="W319" i="1"/>
  <c r="W318" i="1"/>
  <c r="W317" i="1"/>
  <c r="W316" i="1"/>
  <c r="W315" i="1"/>
  <c r="W314" i="1"/>
  <c r="W313" i="1"/>
  <c r="W312" i="1"/>
  <c r="W311" i="1"/>
  <c r="W310" i="1"/>
  <c r="W309" i="1"/>
  <c r="W308" i="1"/>
  <c r="W307" i="1"/>
  <c r="W306" i="1"/>
  <c r="W305" i="1"/>
  <c r="W304" i="1"/>
  <c r="W303" i="1"/>
  <c r="W302" i="1"/>
  <c r="W301" i="1"/>
  <c r="W300" i="1"/>
  <c r="W299" i="1"/>
  <c r="W298" i="1"/>
  <c r="W297" i="1"/>
  <c r="W296" i="1"/>
  <c r="W295" i="1"/>
  <c r="W294" i="1"/>
  <c r="W293" i="1"/>
  <c r="W292" i="1"/>
  <c r="W291" i="1"/>
  <c r="W290" i="1"/>
  <c r="W289" i="1"/>
  <c r="W288" i="1"/>
  <c r="W287" i="1"/>
  <c r="W286" i="1"/>
  <c r="W285" i="1"/>
  <c r="W284" i="1"/>
  <c r="W283" i="1"/>
  <c r="W282" i="1"/>
  <c r="W281" i="1"/>
  <c r="W280" i="1"/>
  <c r="W279" i="1"/>
  <c r="W278" i="1"/>
  <c r="W277" i="1"/>
  <c r="W276" i="1"/>
  <c r="W275" i="1"/>
  <c r="W274" i="1"/>
  <c r="W273" i="1"/>
  <c r="W272" i="1"/>
  <c r="W271" i="1"/>
  <c r="W270" i="1"/>
  <c r="W269" i="1"/>
  <c r="W268" i="1"/>
  <c r="W267" i="1"/>
  <c r="W266" i="1"/>
  <c r="W265" i="1"/>
  <c r="W264" i="1"/>
  <c r="W263" i="1"/>
  <c r="W262" i="1"/>
  <c r="W261" i="1"/>
  <c r="W260" i="1"/>
  <c r="W259" i="1"/>
  <c r="W258" i="1"/>
  <c r="W257" i="1"/>
  <c r="W256" i="1"/>
  <c r="W255" i="1"/>
  <c r="W254" i="1"/>
  <c r="W253" i="1"/>
  <c r="W252" i="1"/>
  <c r="W251" i="1"/>
  <c r="W250" i="1"/>
  <c r="W249" i="1"/>
  <c r="W248" i="1"/>
  <c r="W247" i="1"/>
  <c r="W246" i="1"/>
  <c r="W245" i="1"/>
  <c r="W244" i="1"/>
  <c r="W243" i="1"/>
  <c r="W242" i="1"/>
  <c r="W241" i="1"/>
  <c r="W240" i="1"/>
  <c r="W239" i="1"/>
  <c r="W238" i="1"/>
  <c r="W237" i="1"/>
  <c r="W236" i="1"/>
  <c r="W235" i="1"/>
  <c r="W234" i="1"/>
  <c r="W233" i="1"/>
  <c r="W232" i="1"/>
  <c r="W231" i="1"/>
  <c r="W230" i="1"/>
  <c r="W229" i="1"/>
  <c r="W228" i="1"/>
  <c r="W227" i="1"/>
  <c r="W226" i="1"/>
  <c r="W225" i="1"/>
  <c r="W224" i="1"/>
  <c r="W223" i="1"/>
  <c r="W222" i="1"/>
  <c r="W221" i="1"/>
  <c r="W220" i="1"/>
  <c r="W219" i="1"/>
  <c r="W218" i="1"/>
  <c r="W217" i="1"/>
  <c r="W216" i="1"/>
  <c r="W215" i="1"/>
  <c r="W214" i="1"/>
  <c r="W213" i="1"/>
  <c r="W212" i="1"/>
  <c r="W211" i="1"/>
  <c r="W210" i="1"/>
  <c r="W209" i="1"/>
  <c r="W208" i="1"/>
  <c r="W207" i="1"/>
  <c r="W206" i="1"/>
  <c r="W205" i="1"/>
  <c r="W204" i="1"/>
  <c r="W203" i="1"/>
  <c r="W202" i="1"/>
  <c r="W201" i="1"/>
  <c r="W200" i="1"/>
  <c r="W199" i="1"/>
  <c r="W198" i="1"/>
  <c r="W197" i="1"/>
  <c r="W196" i="1"/>
  <c r="W195" i="1"/>
  <c r="W194" i="1"/>
  <c r="W193" i="1"/>
  <c r="W192" i="1"/>
  <c r="W191" i="1"/>
  <c r="W190" i="1"/>
  <c r="W189" i="1"/>
  <c r="W188" i="1"/>
  <c r="W187" i="1"/>
  <c r="W186" i="1"/>
  <c r="W185" i="1"/>
  <c r="W184" i="1"/>
  <c r="W183" i="1"/>
  <c r="W182" i="1"/>
  <c r="W181" i="1"/>
  <c r="W180" i="1"/>
  <c r="W179" i="1"/>
  <c r="W178" i="1"/>
  <c r="W177" i="1"/>
  <c r="W176" i="1"/>
  <c r="W175" i="1"/>
  <c r="W174" i="1"/>
  <c r="W173" i="1"/>
  <c r="W172" i="1"/>
  <c r="W171" i="1"/>
  <c r="W170" i="1"/>
  <c r="W169" i="1"/>
  <c r="W168" i="1"/>
  <c r="W167" i="1"/>
  <c r="W166" i="1"/>
  <c r="W165" i="1"/>
  <c r="W164" i="1"/>
  <c r="W163" i="1"/>
  <c r="W162" i="1"/>
  <c r="W161" i="1"/>
  <c r="W160" i="1"/>
  <c r="W159" i="1"/>
  <c r="W158" i="1"/>
  <c r="W157" i="1"/>
  <c r="W156" i="1"/>
  <c r="W155" i="1"/>
  <c r="W154" i="1"/>
  <c r="W153" i="1"/>
  <c r="W152" i="1"/>
  <c r="W151" i="1"/>
  <c r="W150" i="1"/>
  <c r="W149" i="1"/>
  <c r="W148" i="1"/>
  <c r="W147" i="1"/>
  <c r="W146" i="1"/>
  <c r="W145" i="1"/>
  <c r="W144" i="1"/>
  <c r="W143" i="1"/>
  <c r="W142" i="1"/>
  <c r="W141" i="1"/>
  <c r="W140" i="1"/>
  <c r="W139" i="1"/>
  <c r="W138" i="1"/>
  <c r="W137" i="1"/>
  <c r="W136" i="1"/>
  <c r="W135" i="1"/>
  <c r="W134" i="1"/>
  <c r="W133" i="1"/>
  <c r="W132" i="1"/>
  <c r="W131" i="1"/>
  <c r="W130" i="1"/>
  <c r="W129" i="1"/>
  <c r="W128" i="1"/>
  <c r="W127" i="1"/>
  <c r="W126" i="1"/>
  <c r="W125" i="1"/>
  <c r="W124" i="1"/>
  <c r="W123" i="1"/>
  <c r="W122" i="1"/>
  <c r="W121" i="1"/>
  <c r="W120" i="1"/>
  <c r="W119" i="1"/>
  <c r="W118" i="1"/>
  <c r="W117" i="1"/>
  <c r="W116" i="1"/>
  <c r="W115" i="1"/>
  <c r="W114" i="1"/>
  <c r="W113" i="1"/>
  <c r="W112" i="1"/>
  <c r="W111" i="1"/>
  <c r="W110" i="1"/>
  <c r="W109" i="1"/>
  <c r="W108" i="1"/>
  <c r="W107" i="1"/>
  <c r="W106" i="1"/>
  <c r="W105" i="1"/>
  <c r="W104" i="1"/>
  <c r="W103" i="1"/>
  <c r="W102" i="1"/>
  <c r="W101" i="1"/>
  <c r="W100" i="1"/>
  <c r="W99" i="1"/>
  <c r="W98" i="1"/>
  <c r="W97" i="1"/>
  <c r="W96" i="1"/>
  <c r="W95" i="1"/>
  <c r="W94" i="1"/>
  <c r="W93" i="1"/>
  <c r="W92" i="1"/>
  <c r="W91" i="1"/>
  <c r="W90" i="1"/>
  <c r="W89" i="1"/>
  <c r="W88" i="1"/>
  <c r="W87" i="1"/>
  <c r="W86" i="1"/>
  <c r="W85" i="1"/>
  <c r="W84" i="1"/>
  <c r="W83" i="1"/>
  <c r="W82" i="1"/>
  <c r="W81" i="1"/>
  <c r="W80" i="1"/>
  <c r="W79" i="1"/>
  <c r="W78" i="1"/>
  <c r="W77" i="1"/>
  <c r="W76" i="1"/>
  <c r="W75" i="1"/>
  <c r="W74" i="1"/>
  <c r="W73" i="1"/>
  <c r="W72" i="1"/>
  <c r="W71" i="1"/>
  <c r="W70" i="1"/>
  <c r="W69" i="1"/>
  <c r="W68" i="1"/>
  <c r="W67" i="1"/>
  <c r="W66" i="1"/>
  <c r="W65" i="1"/>
  <c r="W64" i="1"/>
  <c r="W63" i="1"/>
  <c r="W62" i="1"/>
  <c r="W61" i="1"/>
  <c r="W60" i="1"/>
  <c r="W59" i="1"/>
  <c r="W58" i="1"/>
  <c r="W57" i="1"/>
  <c r="W56" i="1"/>
  <c r="W55" i="1"/>
  <c r="W54" i="1"/>
  <c r="W53" i="1"/>
  <c r="W52" i="1"/>
  <c r="W51" i="1"/>
  <c r="W50" i="1"/>
  <c r="W49" i="1"/>
  <c r="W48" i="1"/>
  <c r="W47" i="1"/>
  <c r="W46" i="1"/>
  <c r="W45" i="1"/>
  <c r="W44" i="1"/>
  <c r="W43" i="1"/>
  <c r="W42" i="1"/>
  <c r="W41" i="1"/>
  <c r="W40" i="1"/>
  <c r="W39" i="1"/>
  <c r="W38" i="1"/>
  <c r="W37" i="1"/>
  <c r="W36" i="1"/>
  <c r="W35" i="1"/>
  <c r="W34" i="1"/>
  <c r="W33" i="1"/>
  <c r="W32" i="1"/>
  <c r="W31" i="1"/>
  <c r="W30" i="1"/>
  <c r="W29" i="1"/>
  <c r="W28" i="1"/>
  <c r="W27" i="1"/>
  <c r="W26" i="1"/>
  <c r="W25" i="1"/>
  <c r="W24" i="1"/>
  <c r="W23" i="1"/>
  <c r="W22" i="1"/>
  <c r="W21" i="1"/>
  <c r="W20" i="1"/>
  <c r="W19" i="1"/>
  <c r="W18" i="1"/>
  <c r="W17" i="1"/>
  <c r="W16" i="1"/>
  <c r="W15" i="1"/>
  <c r="W14" i="1"/>
  <c r="W13" i="1"/>
  <c r="W12" i="1"/>
  <c r="W11" i="1"/>
  <c r="W10" i="1"/>
  <c r="W9" i="1"/>
  <c r="W8" i="1"/>
  <c r="W7" i="1"/>
  <c r="W6" i="1"/>
  <c r="W5" i="1"/>
  <c r="W4" i="1"/>
  <c r="W3" i="1"/>
  <c r="W2" i="1"/>
  <c r="M3" i="1"/>
  <c r="M4" i="1"/>
  <c r="M5" i="1"/>
  <c r="M6" i="1"/>
  <c r="J6" i="1" s="1"/>
  <c r="N6" i="1" s="1"/>
  <c r="P6" i="1" s="1"/>
  <c r="Q6" i="1" s="1"/>
  <c r="M7" i="1"/>
  <c r="M8" i="1"/>
  <c r="M9" i="1"/>
  <c r="M10" i="1"/>
  <c r="J10" i="1" s="1"/>
  <c r="N10" i="1" s="1"/>
  <c r="P10" i="1" s="1"/>
  <c r="Q10" i="1" s="1"/>
  <c r="M11" i="1"/>
  <c r="M12" i="1"/>
  <c r="M13" i="1"/>
  <c r="M14" i="1"/>
  <c r="J14" i="1" s="1"/>
  <c r="N14" i="1" s="1"/>
  <c r="P14" i="1" s="1"/>
  <c r="Q14" i="1" s="1"/>
  <c r="M15" i="1"/>
  <c r="M16" i="1"/>
  <c r="M17" i="1"/>
  <c r="M18" i="1"/>
  <c r="J18" i="1" s="1"/>
  <c r="N18" i="1" s="1"/>
  <c r="P18" i="1" s="1"/>
  <c r="Q18" i="1" s="1"/>
  <c r="M19" i="1"/>
  <c r="M20" i="1"/>
  <c r="M21" i="1"/>
  <c r="M22" i="1"/>
  <c r="M23" i="1"/>
  <c r="M24" i="1"/>
  <c r="M25" i="1"/>
  <c r="M26" i="1"/>
  <c r="J26" i="1" s="1"/>
  <c r="N26" i="1" s="1"/>
  <c r="P26" i="1" s="1"/>
  <c r="Q26" i="1" s="1"/>
  <c r="M27" i="1"/>
  <c r="M28" i="1"/>
  <c r="M29" i="1"/>
  <c r="M30" i="1"/>
  <c r="J30" i="1" s="1"/>
  <c r="N30" i="1" s="1"/>
  <c r="P30" i="1" s="1"/>
  <c r="Q30" i="1" s="1"/>
  <c r="M31" i="1"/>
  <c r="M32" i="1"/>
  <c r="M33" i="1"/>
  <c r="M34" i="1"/>
  <c r="J34" i="1" s="1"/>
  <c r="N34" i="1" s="1"/>
  <c r="P34" i="1" s="1"/>
  <c r="Q34" i="1" s="1"/>
  <c r="M35" i="1"/>
  <c r="M36" i="1"/>
  <c r="M37" i="1"/>
  <c r="M38" i="1"/>
  <c r="J38" i="1" s="1"/>
  <c r="N38" i="1" s="1"/>
  <c r="P38" i="1" s="1"/>
  <c r="Q38" i="1" s="1"/>
  <c r="M39" i="1"/>
  <c r="M40" i="1"/>
  <c r="M41" i="1"/>
  <c r="M42" i="1"/>
  <c r="J42" i="1" s="1"/>
  <c r="N42" i="1" s="1"/>
  <c r="P42" i="1" s="1"/>
  <c r="Q42" i="1" s="1"/>
  <c r="M43" i="1"/>
  <c r="M44" i="1"/>
  <c r="M45" i="1"/>
  <c r="M46" i="1"/>
  <c r="J46" i="1" s="1"/>
  <c r="N46" i="1" s="1"/>
  <c r="P46" i="1" s="1"/>
  <c r="Q46" i="1" s="1"/>
  <c r="M47" i="1"/>
  <c r="M48" i="1"/>
  <c r="M49" i="1"/>
  <c r="M50" i="1"/>
  <c r="J50" i="1" s="1"/>
  <c r="N50" i="1" s="1"/>
  <c r="P50" i="1" s="1"/>
  <c r="Q50" i="1" s="1"/>
  <c r="M51" i="1"/>
  <c r="M52" i="1"/>
  <c r="M53" i="1"/>
  <c r="M54" i="1"/>
  <c r="M55" i="1"/>
  <c r="M56" i="1"/>
  <c r="M57" i="1"/>
  <c r="M58" i="1"/>
  <c r="M59" i="1"/>
  <c r="M60" i="1"/>
  <c r="M61" i="1"/>
  <c r="M62" i="1"/>
  <c r="J62" i="1" s="1"/>
  <c r="N62" i="1" s="1"/>
  <c r="P62" i="1" s="1"/>
  <c r="Q62" i="1" s="1"/>
  <c r="M63" i="1"/>
  <c r="M64" i="1"/>
  <c r="M65" i="1"/>
  <c r="M66" i="1"/>
  <c r="J66" i="1" s="1"/>
  <c r="N66" i="1" s="1"/>
  <c r="P66" i="1" s="1"/>
  <c r="Q66" i="1" s="1"/>
  <c r="M67" i="1"/>
  <c r="M68" i="1"/>
  <c r="M69" i="1"/>
  <c r="M70" i="1"/>
  <c r="J70" i="1" s="1"/>
  <c r="N70" i="1" s="1"/>
  <c r="M71" i="1"/>
  <c r="M72" i="1"/>
  <c r="M73" i="1"/>
  <c r="M74" i="1"/>
  <c r="J74" i="1" s="1"/>
  <c r="N74" i="1" s="1"/>
  <c r="P74" i="1" s="1"/>
  <c r="Q74" i="1" s="1"/>
  <c r="M75" i="1"/>
  <c r="M76" i="1"/>
  <c r="M77" i="1"/>
  <c r="M78" i="1"/>
  <c r="J78" i="1" s="1"/>
  <c r="N78" i="1" s="1"/>
  <c r="P78" i="1" s="1"/>
  <c r="Q78" i="1" s="1"/>
  <c r="M79" i="1"/>
  <c r="M80" i="1"/>
  <c r="M81" i="1"/>
  <c r="M82" i="1"/>
  <c r="J82" i="1" s="1"/>
  <c r="N82" i="1" s="1"/>
  <c r="M83" i="1"/>
  <c r="M84" i="1"/>
  <c r="M85" i="1"/>
  <c r="M86" i="1"/>
  <c r="M87" i="1"/>
  <c r="M88" i="1"/>
  <c r="M89" i="1"/>
  <c r="M90" i="1"/>
  <c r="J90" i="1" s="1"/>
  <c r="N90" i="1" s="1"/>
  <c r="P90" i="1" s="1"/>
  <c r="Q90" i="1" s="1"/>
  <c r="M91" i="1"/>
  <c r="M92" i="1"/>
  <c r="M93" i="1"/>
  <c r="M94" i="1"/>
  <c r="J94" i="1" s="1"/>
  <c r="N94" i="1" s="1"/>
  <c r="P94" i="1" s="1"/>
  <c r="Q94" i="1" s="1"/>
  <c r="M95" i="1"/>
  <c r="M96" i="1"/>
  <c r="M97" i="1"/>
  <c r="M98" i="1"/>
  <c r="J98" i="1" s="1"/>
  <c r="N98" i="1" s="1"/>
  <c r="M99" i="1"/>
  <c r="M100" i="1"/>
  <c r="M101" i="1"/>
  <c r="M102" i="1"/>
  <c r="J102" i="1" s="1"/>
  <c r="N102" i="1" s="1"/>
  <c r="P102" i="1" s="1"/>
  <c r="Q102" i="1" s="1"/>
  <c r="M103" i="1"/>
  <c r="M104" i="1"/>
  <c r="M105" i="1"/>
  <c r="M106" i="1"/>
  <c r="J106" i="1" s="1"/>
  <c r="N106" i="1" s="1"/>
  <c r="M107" i="1"/>
  <c r="M108" i="1"/>
  <c r="M109" i="1"/>
  <c r="M110" i="1"/>
  <c r="J110" i="1" s="1"/>
  <c r="N110" i="1" s="1"/>
  <c r="P110" i="1" s="1"/>
  <c r="Q110" i="1" s="1"/>
  <c r="M111" i="1"/>
  <c r="M112" i="1"/>
  <c r="M113" i="1"/>
  <c r="M114" i="1"/>
  <c r="J114" i="1" s="1"/>
  <c r="N114" i="1" s="1"/>
  <c r="P114" i="1" s="1"/>
  <c r="Q114" i="1" s="1"/>
  <c r="M115" i="1"/>
  <c r="M116" i="1"/>
  <c r="M117" i="1"/>
  <c r="M118" i="1"/>
  <c r="J118" i="1" s="1"/>
  <c r="N118" i="1" s="1"/>
  <c r="M119" i="1"/>
  <c r="M120" i="1"/>
  <c r="M121" i="1"/>
  <c r="M122" i="1"/>
  <c r="J122" i="1" s="1"/>
  <c r="N122" i="1" s="1"/>
  <c r="P122" i="1" s="1"/>
  <c r="Q122" i="1" s="1"/>
  <c r="M123" i="1"/>
  <c r="M124" i="1"/>
  <c r="M125" i="1"/>
  <c r="M126" i="1"/>
  <c r="J126" i="1" s="1"/>
  <c r="N126" i="1" s="1"/>
  <c r="P126" i="1" s="1"/>
  <c r="Q126" i="1" s="1"/>
  <c r="M127" i="1"/>
  <c r="M128" i="1"/>
  <c r="M129" i="1"/>
  <c r="M130" i="1"/>
  <c r="J130" i="1" s="1"/>
  <c r="N130" i="1" s="1"/>
  <c r="M131" i="1"/>
  <c r="M132" i="1"/>
  <c r="M133" i="1"/>
  <c r="M134" i="1"/>
  <c r="J134" i="1" s="1"/>
  <c r="N134" i="1" s="1"/>
  <c r="P134" i="1" s="1"/>
  <c r="Q134" i="1" s="1"/>
  <c r="M135" i="1"/>
  <c r="M136" i="1"/>
  <c r="M137" i="1"/>
  <c r="M138" i="1"/>
  <c r="J138" i="1" s="1"/>
  <c r="N138" i="1" s="1"/>
  <c r="P138" i="1" s="1"/>
  <c r="Q138" i="1" s="1"/>
  <c r="M139" i="1"/>
  <c r="M140" i="1"/>
  <c r="M141" i="1"/>
  <c r="M142" i="1"/>
  <c r="J142" i="1" s="1"/>
  <c r="N142" i="1" s="1"/>
  <c r="P142" i="1" s="1"/>
  <c r="Q142" i="1" s="1"/>
  <c r="M143" i="1"/>
  <c r="M144" i="1"/>
  <c r="M145" i="1"/>
  <c r="M146" i="1"/>
  <c r="J146" i="1" s="1"/>
  <c r="N146" i="1" s="1"/>
  <c r="P146" i="1" s="1"/>
  <c r="Q146" i="1" s="1"/>
  <c r="M147" i="1"/>
  <c r="M148" i="1"/>
  <c r="M149" i="1"/>
  <c r="M150" i="1"/>
  <c r="J150" i="1" s="1"/>
  <c r="N150" i="1" s="1"/>
  <c r="P150" i="1" s="1"/>
  <c r="Q150" i="1" s="1"/>
  <c r="M151" i="1"/>
  <c r="M152" i="1"/>
  <c r="M153" i="1"/>
  <c r="M154" i="1"/>
  <c r="M155" i="1"/>
  <c r="M156" i="1"/>
  <c r="M157" i="1"/>
  <c r="M158" i="1"/>
  <c r="J158" i="1" s="1"/>
  <c r="N158" i="1" s="1"/>
  <c r="P158" i="1" s="1"/>
  <c r="Q158" i="1" s="1"/>
  <c r="M159" i="1"/>
  <c r="M160" i="1"/>
  <c r="M161" i="1"/>
  <c r="M162" i="1"/>
  <c r="J162" i="1" s="1"/>
  <c r="N162" i="1" s="1"/>
  <c r="P162" i="1" s="1"/>
  <c r="Q162" i="1" s="1"/>
  <c r="M163" i="1"/>
  <c r="M164" i="1"/>
  <c r="M165" i="1"/>
  <c r="M166" i="1"/>
  <c r="M167" i="1"/>
  <c r="M168" i="1"/>
  <c r="M169" i="1"/>
  <c r="M170" i="1"/>
  <c r="J170" i="1" s="1"/>
  <c r="N170" i="1" s="1"/>
  <c r="P170" i="1" s="1"/>
  <c r="Q170" i="1" s="1"/>
  <c r="M171" i="1"/>
  <c r="M172" i="1"/>
  <c r="M173" i="1"/>
  <c r="M174" i="1"/>
  <c r="J174" i="1" s="1"/>
  <c r="N174" i="1" s="1"/>
  <c r="P174" i="1" s="1"/>
  <c r="Q174" i="1" s="1"/>
  <c r="M175" i="1"/>
  <c r="M176" i="1"/>
  <c r="M177" i="1"/>
  <c r="M178" i="1"/>
  <c r="J178" i="1" s="1"/>
  <c r="N178" i="1" s="1"/>
  <c r="P178" i="1" s="1"/>
  <c r="Q178" i="1" s="1"/>
  <c r="M179" i="1"/>
  <c r="M180" i="1"/>
  <c r="M181" i="1"/>
  <c r="M182" i="1"/>
  <c r="J182" i="1" s="1"/>
  <c r="N182" i="1" s="1"/>
  <c r="P182" i="1" s="1"/>
  <c r="Q182" i="1" s="1"/>
  <c r="M183" i="1"/>
  <c r="M184" i="1"/>
  <c r="M185" i="1"/>
  <c r="M186" i="1"/>
  <c r="J186" i="1" s="1"/>
  <c r="N186" i="1" s="1"/>
  <c r="P186" i="1" s="1"/>
  <c r="Q186" i="1" s="1"/>
  <c r="M187" i="1"/>
  <c r="M188" i="1"/>
  <c r="M189" i="1"/>
  <c r="M190" i="1"/>
  <c r="J190" i="1" s="1"/>
  <c r="N190" i="1" s="1"/>
  <c r="P190" i="1" s="1"/>
  <c r="Q190" i="1" s="1"/>
  <c r="M191" i="1"/>
  <c r="M192" i="1"/>
  <c r="M193" i="1"/>
  <c r="M194" i="1"/>
  <c r="J194" i="1" s="1"/>
  <c r="N194" i="1" s="1"/>
  <c r="P194" i="1" s="1"/>
  <c r="Q194" i="1" s="1"/>
  <c r="M195" i="1"/>
  <c r="M196" i="1"/>
  <c r="M197" i="1"/>
  <c r="M198" i="1"/>
  <c r="J198" i="1" s="1"/>
  <c r="N198" i="1" s="1"/>
  <c r="P198" i="1" s="1"/>
  <c r="Q198" i="1" s="1"/>
  <c r="M199" i="1"/>
  <c r="M200" i="1"/>
  <c r="M201" i="1"/>
  <c r="M202" i="1"/>
  <c r="M203" i="1"/>
  <c r="M204" i="1"/>
  <c r="M205" i="1"/>
  <c r="M206" i="1"/>
  <c r="M207" i="1"/>
  <c r="M208" i="1"/>
  <c r="M209" i="1"/>
  <c r="M210" i="1"/>
  <c r="J210" i="1" s="1"/>
  <c r="N210" i="1" s="1"/>
  <c r="P210" i="1" s="1"/>
  <c r="Q210" i="1" s="1"/>
  <c r="M211" i="1"/>
  <c r="M212" i="1"/>
  <c r="M213" i="1"/>
  <c r="M214" i="1"/>
  <c r="J214" i="1" s="1"/>
  <c r="N214" i="1" s="1"/>
  <c r="P214" i="1" s="1"/>
  <c r="Q214" i="1" s="1"/>
  <c r="X214" i="1" s="1"/>
  <c r="M215" i="1"/>
  <c r="M216" i="1"/>
  <c r="M217" i="1"/>
  <c r="M218" i="1"/>
  <c r="J218" i="1" s="1"/>
  <c r="N218" i="1" s="1"/>
  <c r="P218" i="1" s="1"/>
  <c r="Q218" i="1" s="1"/>
  <c r="M219" i="1"/>
  <c r="M220" i="1"/>
  <c r="M221" i="1"/>
  <c r="M222" i="1"/>
  <c r="J222" i="1" s="1"/>
  <c r="N222" i="1" s="1"/>
  <c r="P222" i="1" s="1"/>
  <c r="Q222" i="1" s="1"/>
  <c r="M223" i="1"/>
  <c r="M224" i="1"/>
  <c r="M225" i="1"/>
  <c r="M226" i="1"/>
  <c r="J226" i="1" s="1"/>
  <c r="N226" i="1" s="1"/>
  <c r="P226" i="1" s="1"/>
  <c r="Q226" i="1" s="1"/>
  <c r="M227" i="1"/>
  <c r="M228" i="1"/>
  <c r="M229" i="1"/>
  <c r="M230" i="1"/>
  <c r="J230" i="1" s="1"/>
  <c r="N230" i="1" s="1"/>
  <c r="P230" i="1" s="1"/>
  <c r="Q230" i="1" s="1"/>
  <c r="M231" i="1"/>
  <c r="M232" i="1"/>
  <c r="M233" i="1"/>
  <c r="M234" i="1"/>
  <c r="J234" i="1" s="1"/>
  <c r="N234" i="1" s="1"/>
  <c r="P234" i="1" s="1"/>
  <c r="Q234" i="1" s="1"/>
  <c r="M235" i="1"/>
  <c r="M236" i="1"/>
  <c r="M237" i="1"/>
  <c r="M238" i="1"/>
  <c r="M239" i="1"/>
  <c r="M240" i="1"/>
  <c r="M241" i="1"/>
  <c r="M242" i="1"/>
  <c r="J242" i="1" s="1"/>
  <c r="N242" i="1" s="1"/>
  <c r="P242" i="1" s="1"/>
  <c r="Q242" i="1" s="1"/>
  <c r="M243" i="1"/>
  <c r="M244" i="1"/>
  <c r="M245" i="1"/>
  <c r="M246" i="1"/>
  <c r="J246" i="1" s="1"/>
  <c r="N246" i="1" s="1"/>
  <c r="P246" i="1" s="1"/>
  <c r="Q246" i="1" s="1"/>
  <c r="M247" i="1"/>
  <c r="M248" i="1"/>
  <c r="M249" i="1"/>
  <c r="M250" i="1"/>
  <c r="J250" i="1" s="1"/>
  <c r="N250" i="1" s="1"/>
  <c r="P250" i="1" s="1"/>
  <c r="Q250" i="1" s="1"/>
  <c r="M251" i="1"/>
  <c r="M252" i="1"/>
  <c r="M253" i="1"/>
  <c r="M254" i="1"/>
  <c r="J254" i="1" s="1"/>
  <c r="N254" i="1" s="1"/>
  <c r="P254" i="1" s="1"/>
  <c r="Q254" i="1" s="1"/>
  <c r="M255" i="1"/>
  <c r="M256" i="1"/>
  <c r="M257" i="1"/>
  <c r="M258" i="1"/>
  <c r="J258" i="1" s="1"/>
  <c r="N258" i="1" s="1"/>
  <c r="P258" i="1" s="1"/>
  <c r="Q258" i="1" s="1"/>
  <c r="M259" i="1"/>
  <c r="M260" i="1"/>
  <c r="M261" i="1"/>
  <c r="M262" i="1"/>
  <c r="M263" i="1"/>
  <c r="M264" i="1"/>
  <c r="M265" i="1"/>
  <c r="M266" i="1"/>
  <c r="M267" i="1"/>
  <c r="M268" i="1"/>
  <c r="M269" i="1"/>
  <c r="M270" i="1"/>
  <c r="J270" i="1" s="1"/>
  <c r="N270" i="1" s="1"/>
  <c r="P270" i="1" s="1"/>
  <c r="Q270" i="1" s="1"/>
  <c r="M271" i="1"/>
  <c r="M272" i="1"/>
  <c r="M273" i="1"/>
  <c r="M274" i="1"/>
  <c r="J274" i="1" s="1"/>
  <c r="N274" i="1" s="1"/>
  <c r="M275" i="1"/>
  <c r="M276" i="1"/>
  <c r="M277" i="1"/>
  <c r="M278" i="1"/>
  <c r="J278" i="1" s="1"/>
  <c r="N278" i="1" s="1"/>
  <c r="P278" i="1" s="1"/>
  <c r="Q278" i="1" s="1"/>
  <c r="M279" i="1"/>
  <c r="M280" i="1"/>
  <c r="M281" i="1"/>
  <c r="M282" i="1"/>
  <c r="J282" i="1" s="1"/>
  <c r="N282" i="1" s="1"/>
  <c r="P282" i="1" s="1"/>
  <c r="Q282" i="1" s="1"/>
  <c r="M283" i="1"/>
  <c r="M284" i="1"/>
  <c r="M285" i="1"/>
  <c r="M286" i="1"/>
  <c r="J286" i="1" s="1"/>
  <c r="N286" i="1" s="1"/>
  <c r="P286" i="1" s="1"/>
  <c r="Q286" i="1" s="1"/>
  <c r="M287" i="1"/>
  <c r="M288" i="1"/>
  <c r="M289" i="1"/>
  <c r="M290" i="1"/>
  <c r="J290" i="1" s="1"/>
  <c r="N290" i="1" s="1"/>
  <c r="P290" i="1" s="1"/>
  <c r="Q290" i="1" s="1"/>
  <c r="M291" i="1"/>
  <c r="M292" i="1"/>
  <c r="M293" i="1"/>
  <c r="M294" i="1"/>
  <c r="J294" i="1" s="1"/>
  <c r="N294" i="1" s="1"/>
  <c r="P294" i="1" s="1"/>
  <c r="Q294" i="1" s="1"/>
  <c r="M295" i="1"/>
  <c r="M296" i="1"/>
  <c r="M297" i="1"/>
  <c r="M298" i="1"/>
  <c r="J298" i="1" s="1"/>
  <c r="N298" i="1" s="1"/>
  <c r="P298" i="1" s="1"/>
  <c r="Q298" i="1" s="1"/>
  <c r="M299" i="1"/>
  <c r="M300" i="1"/>
  <c r="M301" i="1"/>
  <c r="M302" i="1"/>
  <c r="J302" i="1" s="1"/>
  <c r="N302" i="1" s="1"/>
  <c r="M303" i="1"/>
  <c r="M304" i="1"/>
  <c r="M305" i="1"/>
  <c r="M306" i="1"/>
  <c r="J306" i="1" s="1"/>
  <c r="N306" i="1" s="1"/>
  <c r="P306" i="1" s="1"/>
  <c r="Q306" i="1" s="1"/>
  <c r="M307" i="1"/>
  <c r="M308" i="1"/>
  <c r="M309" i="1"/>
  <c r="M310" i="1"/>
  <c r="J310" i="1" s="1"/>
  <c r="N310" i="1" s="1"/>
  <c r="M311" i="1"/>
  <c r="M312" i="1"/>
  <c r="M313" i="1"/>
  <c r="M314" i="1"/>
  <c r="M315" i="1"/>
  <c r="M316" i="1"/>
  <c r="M317" i="1"/>
  <c r="M318" i="1"/>
  <c r="J318" i="1" s="1"/>
  <c r="N318" i="1" s="1"/>
  <c r="M319" i="1"/>
  <c r="M320" i="1"/>
  <c r="M321" i="1"/>
  <c r="M322" i="1"/>
  <c r="J322" i="1" s="1"/>
  <c r="N322" i="1" s="1"/>
  <c r="M323" i="1"/>
  <c r="M324" i="1"/>
  <c r="M325" i="1"/>
  <c r="M326" i="1"/>
  <c r="J326" i="1" s="1"/>
  <c r="N326" i="1" s="1"/>
  <c r="M327" i="1"/>
  <c r="M328" i="1"/>
  <c r="M329" i="1"/>
  <c r="M330" i="1"/>
  <c r="J330" i="1" s="1"/>
  <c r="N330" i="1" s="1"/>
  <c r="P330" i="1" s="1"/>
  <c r="Q330" i="1" s="1"/>
  <c r="M331" i="1"/>
  <c r="M332" i="1"/>
  <c r="M333" i="1"/>
  <c r="M334" i="1"/>
  <c r="J334" i="1" s="1"/>
  <c r="N334" i="1" s="1"/>
  <c r="P334" i="1" s="1"/>
  <c r="Q334" i="1" s="1"/>
  <c r="M335" i="1"/>
  <c r="M336" i="1"/>
  <c r="M337" i="1"/>
  <c r="M338" i="1"/>
  <c r="J338" i="1" s="1"/>
  <c r="N338" i="1" s="1"/>
  <c r="M339" i="1"/>
  <c r="M340" i="1"/>
  <c r="M341" i="1"/>
  <c r="M342" i="1"/>
  <c r="M343" i="1"/>
  <c r="M344" i="1"/>
  <c r="M345" i="1"/>
  <c r="M346" i="1"/>
  <c r="J346" i="1" s="1"/>
  <c r="N346" i="1" s="1"/>
  <c r="P346" i="1" s="1"/>
  <c r="Q346" i="1" s="1"/>
  <c r="M347" i="1"/>
  <c r="M348" i="1"/>
  <c r="M349" i="1"/>
  <c r="M350" i="1"/>
  <c r="J350" i="1" s="1"/>
  <c r="N350" i="1" s="1"/>
  <c r="P350" i="1" s="1"/>
  <c r="Q350" i="1" s="1"/>
  <c r="M351" i="1"/>
  <c r="M352" i="1"/>
  <c r="M353" i="1"/>
  <c r="M354" i="1"/>
  <c r="J354" i="1" s="1"/>
  <c r="N354" i="1" s="1"/>
  <c r="M355" i="1"/>
  <c r="M356" i="1"/>
  <c r="M357" i="1"/>
  <c r="M358" i="1"/>
  <c r="J358" i="1" s="1"/>
  <c r="N358" i="1" s="1"/>
  <c r="P358" i="1" s="1"/>
  <c r="Q358" i="1" s="1"/>
  <c r="M359" i="1"/>
  <c r="M360" i="1"/>
  <c r="M361" i="1"/>
  <c r="M362" i="1"/>
  <c r="J362" i="1" s="1"/>
  <c r="N362" i="1" s="1"/>
  <c r="P362" i="1" s="1"/>
  <c r="Q362" i="1" s="1"/>
  <c r="M363" i="1"/>
  <c r="M364" i="1"/>
  <c r="M365" i="1"/>
  <c r="M366" i="1"/>
  <c r="J366" i="1" s="1"/>
  <c r="N366" i="1" s="1"/>
  <c r="M367" i="1"/>
  <c r="M368" i="1"/>
  <c r="M369" i="1"/>
  <c r="M370" i="1"/>
  <c r="J370" i="1" s="1"/>
  <c r="N370" i="1" s="1"/>
  <c r="P370" i="1" s="1"/>
  <c r="Q370" i="1" s="1"/>
  <c r="M371" i="1"/>
  <c r="M372" i="1"/>
  <c r="M373" i="1"/>
  <c r="M374" i="1"/>
  <c r="J374" i="1" s="1"/>
  <c r="N374" i="1" s="1"/>
  <c r="P374" i="1" s="1"/>
  <c r="Q374" i="1" s="1"/>
  <c r="M375" i="1"/>
  <c r="M376" i="1"/>
  <c r="M377" i="1"/>
  <c r="M378" i="1"/>
  <c r="J378" i="1" s="1"/>
  <c r="M379" i="1"/>
  <c r="M380" i="1"/>
  <c r="M381" i="1"/>
  <c r="M382" i="1"/>
  <c r="J382" i="1" s="1"/>
  <c r="N382" i="1" s="1"/>
  <c r="P382" i="1" s="1"/>
  <c r="Q382" i="1" s="1"/>
  <c r="M383" i="1"/>
  <c r="M384" i="1"/>
  <c r="M385" i="1"/>
  <c r="M386" i="1"/>
  <c r="J386" i="1" s="1"/>
  <c r="N386" i="1" s="1"/>
  <c r="P386" i="1" s="1"/>
  <c r="Q386" i="1" s="1"/>
  <c r="M387" i="1"/>
  <c r="M388" i="1"/>
  <c r="M389" i="1"/>
  <c r="M390" i="1"/>
  <c r="J390" i="1" s="1"/>
  <c r="N390" i="1" s="1"/>
  <c r="P390" i="1" s="1"/>
  <c r="Q390" i="1" s="1"/>
  <c r="M391" i="1"/>
  <c r="M392" i="1"/>
  <c r="M393" i="1"/>
  <c r="M394" i="1"/>
  <c r="J394" i="1" s="1"/>
  <c r="N394" i="1" s="1"/>
  <c r="M395" i="1"/>
  <c r="M396" i="1"/>
  <c r="M397" i="1"/>
  <c r="M398" i="1"/>
  <c r="J398" i="1" s="1"/>
  <c r="N398" i="1" s="1"/>
  <c r="P398" i="1" s="1"/>
  <c r="Q398" i="1" s="1"/>
  <c r="M399" i="1"/>
  <c r="M400" i="1"/>
  <c r="M401" i="1"/>
  <c r="M402" i="1"/>
  <c r="J402" i="1" s="1"/>
  <c r="N402" i="1" s="1"/>
  <c r="P402" i="1" s="1"/>
  <c r="Q402" i="1" s="1"/>
  <c r="M403" i="1"/>
  <c r="M404" i="1"/>
  <c r="M405" i="1"/>
  <c r="M406" i="1"/>
  <c r="J406" i="1" s="1"/>
  <c r="N406" i="1" s="1"/>
  <c r="M407" i="1"/>
  <c r="M408" i="1"/>
  <c r="M409" i="1"/>
  <c r="M410" i="1"/>
  <c r="J410" i="1" s="1"/>
  <c r="N410" i="1" s="1"/>
  <c r="P410" i="1" s="1"/>
  <c r="Q410" i="1" s="1"/>
  <c r="M411" i="1"/>
  <c r="M412" i="1"/>
  <c r="M413" i="1"/>
  <c r="M414" i="1"/>
  <c r="J414" i="1" s="1"/>
  <c r="N414" i="1" s="1"/>
  <c r="P414" i="1" s="1"/>
  <c r="Q414" i="1" s="1"/>
  <c r="M415" i="1"/>
  <c r="M416" i="1"/>
  <c r="M417" i="1"/>
  <c r="M418" i="1"/>
  <c r="J418" i="1" s="1"/>
  <c r="N418" i="1" s="1"/>
  <c r="M419" i="1"/>
  <c r="M420" i="1"/>
  <c r="M421" i="1"/>
  <c r="M422" i="1"/>
  <c r="J422" i="1" s="1"/>
  <c r="N422" i="1" s="1"/>
  <c r="P422" i="1" s="1"/>
  <c r="Q422" i="1" s="1"/>
  <c r="M423" i="1"/>
  <c r="M424" i="1"/>
  <c r="M425" i="1"/>
  <c r="M426" i="1"/>
  <c r="J426" i="1" s="1"/>
  <c r="N426" i="1" s="1"/>
  <c r="P426" i="1" s="1"/>
  <c r="Q426" i="1" s="1"/>
  <c r="M427" i="1"/>
  <c r="M428" i="1"/>
  <c r="M429" i="1"/>
  <c r="M430" i="1"/>
  <c r="J430" i="1" s="1"/>
  <c r="N430" i="1" s="1"/>
  <c r="P430" i="1" s="1"/>
  <c r="Q430" i="1" s="1"/>
  <c r="M431" i="1"/>
  <c r="M432" i="1"/>
  <c r="M433" i="1"/>
  <c r="M434" i="1"/>
  <c r="J434" i="1" s="1"/>
  <c r="N434" i="1" s="1"/>
  <c r="P434" i="1" s="1"/>
  <c r="Q434" i="1" s="1"/>
  <c r="M435" i="1"/>
  <c r="M436" i="1"/>
  <c r="M437" i="1"/>
  <c r="M438" i="1"/>
  <c r="J438" i="1" s="1"/>
  <c r="N438" i="1" s="1"/>
  <c r="P438" i="1" s="1"/>
  <c r="Q438" i="1" s="1"/>
  <c r="M439" i="1"/>
  <c r="M440" i="1"/>
  <c r="M441" i="1"/>
  <c r="M442" i="1"/>
  <c r="J442" i="1" s="1"/>
  <c r="M443" i="1"/>
  <c r="M444" i="1"/>
  <c r="M445" i="1"/>
  <c r="M446" i="1"/>
  <c r="J446" i="1" s="1"/>
  <c r="N446" i="1" s="1"/>
  <c r="P446" i="1" s="1"/>
  <c r="Q446" i="1" s="1"/>
  <c r="X446" i="1" s="1"/>
  <c r="M447" i="1"/>
  <c r="M448" i="1"/>
  <c r="M449" i="1"/>
  <c r="M450" i="1"/>
  <c r="J450" i="1" s="1"/>
  <c r="N450" i="1" s="1"/>
  <c r="M451" i="1"/>
  <c r="M452" i="1"/>
  <c r="M453" i="1"/>
  <c r="M454" i="1"/>
  <c r="J454" i="1" s="1"/>
  <c r="N454" i="1" s="1"/>
  <c r="P454" i="1" s="1"/>
  <c r="Q454" i="1" s="1"/>
  <c r="M455" i="1"/>
  <c r="M456" i="1"/>
  <c r="M457" i="1"/>
  <c r="M458" i="1"/>
  <c r="J458" i="1" s="1"/>
  <c r="N458" i="1" s="1"/>
  <c r="P458" i="1" s="1"/>
  <c r="Q458" i="1" s="1"/>
  <c r="M459" i="1"/>
  <c r="M460" i="1"/>
  <c r="M461" i="1"/>
  <c r="M462" i="1"/>
  <c r="J462" i="1" s="1"/>
  <c r="N462" i="1" s="1"/>
  <c r="P462" i="1" s="1"/>
  <c r="Q462" i="1" s="1"/>
  <c r="M463" i="1"/>
  <c r="M464" i="1"/>
  <c r="M465" i="1"/>
  <c r="M466" i="1"/>
  <c r="M467" i="1"/>
  <c r="M468" i="1"/>
  <c r="M469" i="1"/>
  <c r="M470" i="1"/>
  <c r="J470" i="1" s="1"/>
  <c r="N470" i="1" s="1"/>
  <c r="M471" i="1"/>
  <c r="M472" i="1"/>
  <c r="M473" i="1"/>
  <c r="M474" i="1"/>
  <c r="J474" i="1" s="1"/>
  <c r="M475" i="1"/>
  <c r="M476" i="1"/>
  <c r="M477" i="1"/>
  <c r="M478" i="1"/>
  <c r="J478" i="1" s="1"/>
  <c r="N478" i="1" s="1"/>
  <c r="P478" i="1" s="1"/>
  <c r="Q478" i="1" s="1"/>
  <c r="M479" i="1"/>
  <c r="M480" i="1"/>
  <c r="M481" i="1"/>
  <c r="M482" i="1"/>
  <c r="J482" i="1" s="1"/>
  <c r="N482" i="1" s="1"/>
  <c r="M483" i="1"/>
  <c r="M484" i="1"/>
  <c r="M485" i="1"/>
  <c r="M486" i="1"/>
  <c r="J486" i="1" s="1"/>
  <c r="N486" i="1" s="1"/>
  <c r="P486" i="1" s="1"/>
  <c r="Q486" i="1" s="1"/>
  <c r="M487" i="1"/>
  <c r="M488" i="1"/>
  <c r="M489" i="1"/>
  <c r="M490" i="1"/>
  <c r="J490" i="1" s="1"/>
  <c r="N490" i="1" s="1"/>
  <c r="P490" i="1" s="1"/>
  <c r="Q490" i="1" s="1"/>
  <c r="M491" i="1"/>
  <c r="M492" i="1"/>
  <c r="M493" i="1"/>
  <c r="M494" i="1"/>
  <c r="J494" i="1" s="1"/>
  <c r="N494" i="1" s="1"/>
  <c r="P494" i="1" s="1"/>
  <c r="Q494" i="1" s="1"/>
  <c r="M495" i="1"/>
  <c r="M496" i="1"/>
  <c r="M497" i="1"/>
  <c r="M498" i="1"/>
  <c r="J498" i="1" s="1"/>
  <c r="N498" i="1" s="1"/>
  <c r="P498" i="1" s="1"/>
  <c r="Q498" i="1" s="1"/>
  <c r="M499" i="1"/>
  <c r="M500" i="1"/>
  <c r="M501" i="1"/>
  <c r="M502" i="1"/>
  <c r="J502" i="1" s="1"/>
  <c r="N502" i="1" s="1"/>
  <c r="P502" i="1" s="1"/>
  <c r="Q502" i="1" s="1"/>
  <c r="M503" i="1"/>
  <c r="M504" i="1"/>
  <c r="M505" i="1"/>
  <c r="M506" i="1"/>
  <c r="J506" i="1" s="1"/>
  <c r="N506" i="1" s="1"/>
  <c r="P506" i="1" s="1"/>
  <c r="Q506" i="1" s="1"/>
  <c r="M507" i="1"/>
  <c r="M508" i="1"/>
  <c r="M509" i="1"/>
  <c r="M510" i="1"/>
  <c r="J510" i="1" s="1"/>
  <c r="N510" i="1" s="1"/>
  <c r="P510" i="1" s="1"/>
  <c r="Q510" i="1" s="1"/>
  <c r="M511" i="1"/>
  <c r="M512" i="1"/>
  <c r="M513" i="1"/>
  <c r="M514" i="1"/>
  <c r="J514" i="1" s="1"/>
  <c r="N514" i="1" s="1"/>
  <c r="P514" i="1" s="1"/>
  <c r="Q514" i="1" s="1"/>
  <c r="M515" i="1"/>
  <c r="M516" i="1"/>
  <c r="M517" i="1"/>
  <c r="M518" i="1"/>
  <c r="J518" i="1" s="1"/>
  <c r="N518" i="1" s="1"/>
  <c r="P518" i="1" s="1"/>
  <c r="Q518" i="1" s="1"/>
  <c r="M519" i="1"/>
  <c r="M520" i="1"/>
  <c r="M521" i="1"/>
  <c r="M522" i="1"/>
  <c r="J522" i="1" s="1"/>
  <c r="N522" i="1" s="1"/>
  <c r="P522" i="1" s="1"/>
  <c r="Q522" i="1" s="1"/>
  <c r="M523" i="1"/>
  <c r="M524" i="1"/>
  <c r="M525" i="1"/>
  <c r="M526" i="1"/>
  <c r="J526" i="1" s="1"/>
  <c r="N526" i="1" s="1"/>
  <c r="P526" i="1" s="1"/>
  <c r="Q526" i="1" s="1"/>
  <c r="M527" i="1"/>
  <c r="M528" i="1"/>
  <c r="M529" i="1"/>
  <c r="M530" i="1"/>
  <c r="J530" i="1" s="1"/>
  <c r="N530" i="1" s="1"/>
  <c r="P530" i="1" s="1"/>
  <c r="Q530" i="1" s="1"/>
  <c r="M531" i="1"/>
  <c r="M532" i="1"/>
  <c r="M533" i="1"/>
  <c r="M534" i="1"/>
  <c r="J534" i="1" s="1"/>
  <c r="N534" i="1" s="1"/>
  <c r="P534" i="1" s="1"/>
  <c r="Q534" i="1" s="1"/>
  <c r="M535" i="1"/>
  <c r="M536" i="1"/>
  <c r="M537" i="1"/>
  <c r="M538" i="1"/>
  <c r="J538" i="1" s="1"/>
  <c r="N538" i="1" s="1"/>
  <c r="P538" i="1" s="1"/>
  <c r="Q538" i="1" s="1"/>
  <c r="M539" i="1"/>
  <c r="M540" i="1"/>
  <c r="M541" i="1"/>
  <c r="M542" i="1"/>
  <c r="J542" i="1" s="1"/>
  <c r="N542" i="1" s="1"/>
  <c r="P542" i="1" s="1"/>
  <c r="Q542" i="1" s="1"/>
  <c r="M543" i="1"/>
  <c r="M544" i="1"/>
  <c r="M545" i="1"/>
  <c r="M546" i="1"/>
  <c r="J546" i="1" s="1"/>
  <c r="N546" i="1" s="1"/>
  <c r="P546" i="1" s="1"/>
  <c r="Q546" i="1" s="1"/>
  <c r="M547" i="1"/>
  <c r="M548" i="1"/>
  <c r="M549" i="1"/>
  <c r="M550" i="1"/>
  <c r="J550" i="1" s="1"/>
  <c r="N550" i="1" s="1"/>
  <c r="P550" i="1" s="1"/>
  <c r="Q550" i="1" s="1"/>
  <c r="M551" i="1"/>
  <c r="M552" i="1"/>
  <c r="M553" i="1"/>
  <c r="M554" i="1"/>
  <c r="J554" i="1" s="1"/>
  <c r="N554" i="1" s="1"/>
  <c r="P554" i="1" s="1"/>
  <c r="Q554" i="1" s="1"/>
  <c r="M555" i="1"/>
  <c r="M556" i="1"/>
  <c r="M557" i="1"/>
  <c r="M558" i="1"/>
  <c r="J558" i="1" s="1"/>
  <c r="N558" i="1" s="1"/>
  <c r="M559" i="1"/>
  <c r="M560" i="1"/>
  <c r="M561" i="1"/>
  <c r="M562" i="1"/>
  <c r="J562" i="1" s="1"/>
  <c r="N562" i="1" s="1"/>
  <c r="P562" i="1" s="1"/>
  <c r="Q562" i="1" s="1"/>
  <c r="X562" i="1" s="1"/>
  <c r="M563" i="1"/>
  <c r="M564" i="1"/>
  <c r="M565" i="1"/>
  <c r="M566" i="1"/>
  <c r="J566" i="1" s="1"/>
  <c r="N566" i="1" s="1"/>
  <c r="P566" i="1" s="1"/>
  <c r="Q566" i="1" s="1"/>
  <c r="M567" i="1"/>
  <c r="M568" i="1"/>
  <c r="M569" i="1"/>
  <c r="M570" i="1"/>
  <c r="J570" i="1" s="1"/>
  <c r="N570" i="1" s="1"/>
  <c r="P570" i="1" s="1"/>
  <c r="Q570" i="1" s="1"/>
  <c r="M571" i="1"/>
  <c r="M572" i="1"/>
  <c r="M573" i="1"/>
  <c r="M574" i="1"/>
  <c r="J574" i="1" s="1"/>
  <c r="N574" i="1" s="1"/>
  <c r="P574" i="1" s="1"/>
  <c r="Q574" i="1" s="1"/>
  <c r="X574" i="1" s="1"/>
  <c r="M575" i="1"/>
  <c r="M576" i="1"/>
  <c r="M577" i="1"/>
  <c r="M578" i="1"/>
  <c r="J578" i="1" s="1"/>
  <c r="N578" i="1" s="1"/>
  <c r="M579" i="1"/>
  <c r="M580" i="1"/>
  <c r="M581" i="1"/>
  <c r="M582" i="1"/>
  <c r="J582" i="1" s="1"/>
  <c r="N582" i="1" s="1"/>
  <c r="P582" i="1" s="1"/>
  <c r="Q582" i="1" s="1"/>
  <c r="R582" i="1" s="1"/>
  <c r="S582" i="1" s="1"/>
  <c r="T582" i="1" s="1"/>
  <c r="Y582" i="1" s="1"/>
  <c r="M583" i="1"/>
  <c r="M584" i="1"/>
  <c r="M585" i="1"/>
  <c r="M586" i="1"/>
  <c r="J586" i="1" s="1"/>
  <c r="N586" i="1" s="1"/>
  <c r="P586" i="1" s="1"/>
  <c r="Q586" i="1" s="1"/>
  <c r="M587" i="1"/>
  <c r="M588" i="1"/>
  <c r="M589" i="1"/>
  <c r="M590" i="1"/>
  <c r="J590" i="1" s="1"/>
  <c r="N590" i="1" s="1"/>
  <c r="P590" i="1" s="1"/>
  <c r="Q590" i="1" s="1"/>
  <c r="M591" i="1"/>
  <c r="M592" i="1"/>
  <c r="M593" i="1"/>
  <c r="M594" i="1"/>
  <c r="M595" i="1"/>
  <c r="M596" i="1"/>
  <c r="M597" i="1"/>
  <c r="M598" i="1"/>
  <c r="J598" i="1" s="1"/>
  <c r="N598" i="1" s="1"/>
  <c r="P598" i="1" s="1"/>
  <c r="Q598" i="1" s="1"/>
  <c r="M599" i="1"/>
  <c r="M600" i="1"/>
  <c r="M601" i="1"/>
  <c r="M602" i="1"/>
  <c r="J602" i="1" s="1"/>
  <c r="N602" i="1" s="1"/>
  <c r="P602" i="1" s="1"/>
  <c r="Q602" i="1" s="1"/>
  <c r="M603" i="1"/>
  <c r="M604" i="1"/>
  <c r="M605" i="1"/>
  <c r="M606" i="1"/>
  <c r="J606" i="1" s="1"/>
  <c r="N606" i="1" s="1"/>
  <c r="P606" i="1" s="1"/>
  <c r="Q606" i="1" s="1"/>
  <c r="M607" i="1"/>
  <c r="M608" i="1"/>
  <c r="M609" i="1"/>
  <c r="M610" i="1"/>
  <c r="J610" i="1" s="1"/>
  <c r="N610" i="1" s="1"/>
  <c r="P610" i="1" s="1"/>
  <c r="Q610" i="1" s="1"/>
  <c r="M611" i="1"/>
  <c r="M612" i="1"/>
  <c r="M613" i="1"/>
  <c r="M614" i="1"/>
  <c r="J614" i="1" s="1"/>
  <c r="N614" i="1" s="1"/>
  <c r="P614" i="1" s="1"/>
  <c r="Q614" i="1" s="1"/>
  <c r="M615" i="1"/>
  <c r="M616" i="1"/>
  <c r="M617" i="1"/>
  <c r="M618" i="1"/>
  <c r="J618" i="1" s="1"/>
  <c r="N618" i="1" s="1"/>
  <c r="M619" i="1"/>
  <c r="M620" i="1"/>
  <c r="M621" i="1"/>
  <c r="M622" i="1"/>
  <c r="J622" i="1" s="1"/>
  <c r="N622" i="1" s="1"/>
  <c r="M623" i="1"/>
  <c r="M624" i="1"/>
  <c r="M625" i="1"/>
  <c r="M626" i="1"/>
  <c r="J626" i="1" s="1"/>
  <c r="N626" i="1" s="1"/>
  <c r="P626" i="1" s="1"/>
  <c r="Q626" i="1" s="1"/>
  <c r="M627" i="1"/>
  <c r="M628" i="1"/>
  <c r="M629" i="1"/>
  <c r="M630" i="1"/>
  <c r="J630" i="1" s="1"/>
  <c r="N630" i="1" s="1"/>
  <c r="M631" i="1"/>
  <c r="M632" i="1"/>
  <c r="M633" i="1"/>
  <c r="M634" i="1"/>
  <c r="J634" i="1" s="1"/>
  <c r="N634" i="1" s="1"/>
  <c r="M635" i="1"/>
  <c r="M636" i="1"/>
  <c r="M637" i="1"/>
  <c r="M638" i="1"/>
  <c r="J638" i="1" s="1"/>
  <c r="N638" i="1" s="1"/>
  <c r="P638" i="1" s="1"/>
  <c r="Q638" i="1" s="1"/>
  <c r="M639" i="1"/>
  <c r="M640" i="1"/>
  <c r="M641" i="1"/>
  <c r="M642" i="1"/>
  <c r="J642" i="1" s="1"/>
  <c r="N642" i="1" s="1"/>
  <c r="M643" i="1"/>
  <c r="M644" i="1"/>
  <c r="M645" i="1"/>
  <c r="M646" i="1"/>
  <c r="J646" i="1" s="1"/>
  <c r="N646" i="1" s="1"/>
  <c r="M647" i="1"/>
  <c r="M648" i="1"/>
  <c r="M649" i="1"/>
  <c r="M650" i="1"/>
  <c r="J650" i="1" s="1"/>
  <c r="N650" i="1" s="1"/>
  <c r="P650" i="1" s="1"/>
  <c r="Q650" i="1" s="1"/>
  <c r="M651" i="1"/>
  <c r="M652" i="1"/>
  <c r="M653" i="1"/>
  <c r="M654" i="1"/>
  <c r="J654" i="1" s="1"/>
  <c r="N654" i="1" s="1"/>
  <c r="M655" i="1"/>
  <c r="M656" i="1"/>
  <c r="M657" i="1"/>
  <c r="M658" i="1"/>
  <c r="J658" i="1" s="1"/>
  <c r="N658" i="1" s="1"/>
  <c r="M659" i="1"/>
  <c r="M660" i="1"/>
  <c r="M661" i="1"/>
  <c r="M662" i="1"/>
  <c r="J662" i="1" s="1"/>
  <c r="N662" i="1" s="1"/>
  <c r="M663" i="1"/>
  <c r="M664" i="1"/>
  <c r="M665" i="1"/>
  <c r="M666" i="1"/>
  <c r="J666" i="1" s="1"/>
  <c r="N666" i="1" s="1"/>
  <c r="P666" i="1" s="1"/>
  <c r="Q666" i="1" s="1"/>
  <c r="R666" i="1" s="1"/>
  <c r="S666" i="1" s="1"/>
  <c r="T666" i="1" s="1"/>
  <c r="Y666" i="1" s="1"/>
  <c r="M667" i="1"/>
  <c r="M668" i="1"/>
  <c r="M669" i="1"/>
  <c r="M670" i="1"/>
  <c r="J670" i="1" s="1"/>
  <c r="N670" i="1" s="1"/>
  <c r="P670" i="1" s="1"/>
  <c r="Q670" i="1" s="1"/>
  <c r="M671" i="1"/>
  <c r="M672" i="1"/>
  <c r="M673" i="1"/>
  <c r="M674" i="1"/>
  <c r="J674" i="1" s="1"/>
  <c r="N674" i="1" s="1"/>
  <c r="P674" i="1" s="1"/>
  <c r="Q674" i="1" s="1"/>
  <c r="M675" i="1"/>
  <c r="M676" i="1"/>
  <c r="M677" i="1"/>
  <c r="M678" i="1"/>
  <c r="J678" i="1" s="1"/>
  <c r="N678" i="1" s="1"/>
  <c r="M679" i="1"/>
  <c r="M680" i="1"/>
  <c r="M681" i="1"/>
  <c r="M682" i="1"/>
  <c r="J682" i="1" s="1"/>
  <c r="N682" i="1" s="1"/>
  <c r="P682" i="1" s="1"/>
  <c r="Q682" i="1" s="1"/>
  <c r="M683" i="1"/>
  <c r="M684" i="1"/>
  <c r="M685" i="1"/>
  <c r="M686" i="1"/>
  <c r="J686" i="1" s="1"/>
  <c r="N686" i="1" s="1"/>
  <c r="P686" i="1" s="1"/>
  <c r="Q686" i="1" s="1"/>
  <c r="R686" i="1" s="1"/>
  <c r="S686" i="1" s="1"/>
  <c r="T686" i="1" s="1"/>
  <c r="Y686" i="1" s="1"/>
  <c r="M687" i="1"/>
  <c r="M688" i="1"/>
  <c r="M689" i="1"/>
  <c r="M690" i="1"/>
  <c r="J690" i="1" s="1"/>
  <c r="N690" i="1" s="1"/>
  <c r="M691" i="1"/>
  <c r="M692" i="1"/>
  <c r="M693" i="1"/>
  <c r="M694" i="1"/>
  <c r="J694" i="1" s="1"/>
  <c r="N694" i="1" s="1"/>
  <c r="P694" i="1" s="1"/>
  <c r="Q694" i="1" s="1"/>
  <c r="M695" i="1"/>
  <c r="M696" i="1"/>
  <c r="M697" i="1"/>
  <c r="M698" i="1"/>
  <c r="J698" i="1" s="1"/>
  <c r="N698" i="1" s="1"/>
  <c r="M699" i="1"/>
  <c r="M700" i="1"/>
  <c r="M701" i="1"/>
  <c r="M702" i="1"/>
  <c r="J702" i="1" s="1"/>
  <c r="N702" i="1" s="1"/>
  <c r="P702" i="1" s="1"/>
  <c r="Q702" i="1" s="1"/>
  <c r="M703" i="1"/>
  <c r="M704" i="1"/>
  <c r="M705" i="1"/>
  <c r="M706" i="1"/>
  <c r="J706" i="1" s="1"/>
  <c r="N706" i="1" s="1"/>
  <c r="P706" i="1" s="1"/>
  <c r="Q706" i="1" s="1"/>
  <c r="M707" i="1"/>
  <c r="M708" i="1"/>
  <c r="M709" i="1"/>
  <c r="M710" i="1"/>
  <c r="J710" i="1" s="1"/>
  <c r="N710" i="1" s="1"/>
  <c r="M711" i="1"/>
  <c r="M712" i="1"/>
  <c r="M713" i="1"/>
  <c r="M714" i="1"/>
  <c r="J714" i="1" s="1"/>
  <c r="N714" i="1" s="1"/>
  <c r="P714" i="1" s="1"/>
  <c r="Q714" i="1" s="1"/>
  <c r="R714" i="1" s="1"/>
  <c r="S714" i="1" s="1"/>
  <c r="T714" i="1" s="1"/>
  <c r="Y714" i="1" s="1"/>
  <c r="M715" i="1"/>
  <c r="M716" i="1"/>
  <c r="M717" i="1"/>
  <c r="M718" i="1"/>
  <c r="J718" i="1" s="1"/>
  <c r="N718" i="1" s="1"/>
  <c r="P718" i="1" s="1"/>
  <c r="Q718" i="1" s="1"/>
  <c r="M719" i="1"/>
  <c r="M720" i="1"/>
  <c r="M721" i="1"/>
  <c r="M722" i="1"/>
  <c r="J722" i="1" s="1"/>
  <c r="N722" i="1" s="1"/>
  <c r="P722" i="1" s="1"/>
  <c r="Q722" i="1" s="1"/>
  <c r="M723" i="1"/>
  <c r="M724" i="1"/>
  <c r="M725" i="1"/>
  <c r="M726" i="1"/>
  <c r="J726" i="1" s="1"/>
  <c r="N726" i="1" s="1"/>
  <c r="M727" i="1"/>
  <c r="M728" i="1"/>
  <c r="M729" i="1"/>
  <c r="M730" i="1"/>
  <c r="J730" i="1" s="1"/>
  <c r="N730" i="1" s="1"/>
  <c r="P730" i="1" s="1"/>
  <c r="Q730" i="1" s="1"/>
  <c r="M731" i="1"/>
  <c r="M732" i="1"/>
  <c r="M733" i="1"/>
  <c r="M734" i="1"/>
  <c r="J734" i="1" s="1"/>
  <c r="N734" i="1" s="1"/>
  <c r="P734" i="1" s="1"/>
  <c r="Q734" i="1" s="1"/>
  <c r="M735" i="1"/>
  <c r="M736" i="1"/>
  <c r="M737" i="1"/>
  <c r="M738" i="1"/>
  <c r="J738" i="1" s="1"/>
  <c r="N738" i="1" s="1"/>
  <c r="P738" i="1" s="1"/>
  <c r="Q738" i="1" s="1"/>
  <c r="M739" i="1"/>
  <c r="M740" i="1"/>
  <c r="M741" i="1"/>
  <c r="M742" i="1"/>
  <c r="J742" i="1" s="1"/>
  <c r="N742" i="1" s="1"/>
  <c r="P742" i="1" s="1"/>
  <c r="Q742" i="1" s="1"/>
  <c r="M743" i="1"/>
  <c r="M744" i="1"/>
  <c r="M745" i="1"/>
  <c r="M746" i="1"/>
  <c r="J746" i="1" s="1"/>
  <c r="N746" i="1" s="1"/>
  <c r="P746" i="1" s="1"/>
  <c r="Q746" i="1" s="1"/>
  <c r="M747" i="1"/>
  <c r="M748" i="1"/>
  <c r="M749" i="1"/>
  <c r="M750" i="1"/>
  <c r="J750" i="1" s="1"/>
  <c r="N750" i="1" s="1"/>
  <c r="P750" i="1" s="1"/>
  <c r="Q750" i="1" s="1"/>
  <c r="M751" i="1"/>
  <c r="M752" i="1"/>
  <c r="M753" i="1"/>
  <c r="M754" i="1"/>
  <c r="J754" i="1" s="1"/>
  <c r="N754" i="1" s="1"/>
  <c r="P754" i="1" s="1"/>
  <c r="Q754" i="1" s="1"/>
  <c r="M755" i="1"/>
  <c r="M756" i="1"/>
  <c r="M757" i="1"/>
  <c r="M758" i="1"/>
  <c r="J758" i="1" s="1"/>
  <c r="N758" i="1" s="1"/>
  <c r="P758" i="1" s="1"/>
  <c r="Q758" i="1" s="1"/>
  <c r="M759" i="1"/>
  <c r="M760" i="1"/>
  <c r="M761" i="1"/>
  <c r="M762" i="1"/>
  <c r="J762" i="1" s="1"/>
  <c r="N762" i="1" s="1"/>
  <c r="P762" i="1" s="1"/>
  <c r="Q762" i="1" s="1"/>
  <c r="M763" i="1"/>
  <c r="M764" i="1"/>
  <c r="M765" i="1"/>
  <c r="M766" i="1"/>
  <c r="J766" i="1" s="1"/>
  <c r="N766" i="1" s="1"/>
  <c r="P766" i="1" s="1"/>
  <c r="Q766" i="1" s="1"/>
  <c r="M767" i="1"/>
  <c r="M768" i="1"/>
  <c r="M769" i="1"/>
  <c r="M770" i="1"/>
  <c r="J770" i="1" s="1"/>
  <c r="N770" i="1" s="1"/>
  <c r="P770" i="1" s="1"/>
  <c r="Q770" i="1" s="1"/>
  <c r="M771" i="1"/>
  <c r="M772" i="1"/>
  <c r="M773" i="1"/>
  <c r="M774" i="1"/>
  <c r="J774" i="1" s="1"/>
  <c r="N774" i="1" s="1"/>
  <c r="P774" i="1" s="1"/>
  <c r="Q774" i="1" s="1"/>
  <c r="M775" i="1"/>
  <c r="M776" i="1"/>
  <c r="M777" i="1"/>
  <c r="M778" i="1"/>
  <c r="J778" i="1" s="1"/>
  <c r="N778" i="1" s="1"/>
  <c r="P778" i="1" s="1"/>
  <c r="Q778" i="1" s="1"/>
  <c r="M779" i="1"/>
  <c r="M780" i="1"/>
  <c r="M781" i="1"/>
  <c r="M782" i="1"/>
  <c r="M783" i="1"/>
  <c r="M784" i="1"/>
  <c r="M785" i="1"/>
  <c r="M786" i="1"/>
  <c r="J786" i="1" s="1"/>
  <c r="N786" i="1" s="1"/>
  <c r="P786" i="1" s="1"/>
  <c r="Q786" i="1" s="1"/>
  <c r="M787" i="1"/>
  <c r="M788" i="1"/>
  <c r="M789" i="1"/>
  <c r="M790" i="1"/>
  <c r="J790" i="1" s="1"/>
  <c r="N790" i="1" s="1"/>
  <c r="P790" i="1" s="1"/>
  <c r="Q790" i="1" s="1"/>
  <c r="X790" i="1" s="1"/>
  <c r="M791" i="1"/>
  <c r="M792" i="1"/>
  <c r="M793" i="1"/>
  <c r="M794" i="1"/>
  <c r="J794" i="1" s="1"/>
  <c r="N794" i="1" s="1"/>
  <c r="P794" i="1" s="1"/>
  <c r="Q794" i="1" s="1"/>
  <c r="M795" i="1"/>
  <c r="M796" i="1"/>
  <c r="M797" i="1"/>
  <c r="M798" i="1"/>
  <c r="M799" i="1"/>
  <c r="M800" i="1"/>
  <c r="M801" i="1"/>
  <c r="M802" i="1"/>
  <c r="J802" i="1" s="1"/>
  <c r="N802" i="1" s="1"/>
  <c r="P802" i="1" s="1"/>
  <c r="Q802" i="1" s="1"/>
  <c r="M803" i="1"/>
  <c r="M804" i="1"/>
  <c r="M805" i="1"/>
  <c r="M806" i="1"/>
  <c r="J806" i="1" s="1"/>
  <c r="N806" i="1" s="1"/>
  <c r="P806" i="1" s="1"/>
  <c r="Q806" i="1" s="1"/>
  <c r="M807" i="1"/>
  <c r="M808" i="1"/>
  <c r="M809" i="1"/>
  <c r="M810" i="1"/>
  <c r="J810" i="1" s="1"/>
  <c r="N810" i="1" s="1"/>
  <c r="P810" i="1" s="1"/>
  <c r="Q810" i="1" s="1"/>
  <c r="M811" i="1"/>
  <c r="M812" i="1"/>
  <c r="M813" i="1"/>
  <c r="M814" i="1"/>
  <c r="J814" i="1" s="1"/>
  <c r="N814" i="1" s="1"/>
  <c r="P814" i="1" s="1"/>
  <c r="Q814" i="1" s="1"/>
  <c r="M815" i="1"/>
  <c r="M816" i="1"/>
  <c r="M817" i="1"/>
  <c r="M818" i="1"/>
  <c r="J818" i="1" s="1"/>
  <c r="N818" i="1" s="1"/>
  <c r="P818" i="1" s="1"/>
  <c r="Q818" i="1" s="1"/>
  <c r="M819" i="1"/>
  <c r="M820" i="1"/>
  <c r="M821" i="1"/>
  <c r="M822" i="1"/>
  <c r="J822" i="1" s="1"/>
  <c r="N822" i="1" s="1"/>
  <c r="P822" i="1" s="1"/>
  <c r="Q822" i="1" s="1"/>
  <c r="M823" i="1"/>
  <c r="M824" i="1"/>
  <c r="M825" i="1"/>
  <c r="M826" i="1"/>
  <c r="J826" i="1" s="1"/>
  <c r="N826" i="1" s="1"/>
  <c r="P826" i="1" s="1"/>
  <c r="Q826" i="1" s="1"/>
  <c r="M827" i="1"/>
  <c r="M828" i="1"/>
  <c r="M829" i="1"/>
  <c r="M830" i="1"/>
  <c r="J830" i="1" s="1"/>
  <c r="N830" i="1" s="1"/>
  <c r="P830" i="1" s="1"/>
  <c r="Q830" i="1" s="1"/>
  <c r="M831" i="1"/>
  <c r="M832" i="1"/>
  <c r="M833" i="1"/>
  <c r="M834" i="1"/>
  <c r="J834" i="1" s="1"/>
  <c r="N834" i="1" s="1"/>
  <c r="P834" i="1" s="1"/>
  <c r="Q834" i="1" s="1"/>
  <c r="M835" i="1"/>
  <c r="M836" i="1"/>
  <c r="M837" i="1"/>
  <c r="M838" i="1"/>
  <c r="J838" i="1" s="1"/>
  <c r="N838" i="1" s="1"/>
  <c r="P838" i="1" s="1"/>
  <c r="Q838" i="1" s="1"/>
  <c r="X838" i="1" s="1"/>
  <c r="M839" i="1"/>
  <c r="M840" i="1"/>
  <c r="M841" i="1"/>
  <c r="M842" i="1"/>
  <c r="J842" i="1" s="1"/>
  <c r="N842" i="1" s="1"/>
  <c r="P842" i="1" s="1"/>
  <c r="Q842" i="1" s="1"/>
  <c r="M843" i="1"/>
  <c r="M844" i="1"/>
  <c r="M845" i="1"/>
  <c r="M846" i="1"/>
  <c r="J846" i="1" s="1"/>
  <c r="N846" i="1" s="1"/>
  <c r="P846" i="1" s="1"/>
  <c r="Q846" i="1" s="1"/>
  <c r="M847" i="1"/>
  <c r="M848" i="1"/>
  <c r="M849" i="1"/>
  <c r="M850" i="1"/>
  <c r="J850" i="1" s="1"/>
  <c r="N850" i="1" s="1"/>
  <c r="P850" i="1" s="1"/>
  <c r="Q850" i="1" s="1"/>
  <c r="X850" i="1" s="1"/>
  <c r="M851" i="1"/>
  <c r="M852" i="1"/>
  <c r="M853" i="1"/>
  <c r="M854" i="1"/>
  <c r="J854" i="1" s="1"/>
  <c r="N854" i="1" s="1"/>
  <c r="P854" i="1" s="1"/>
  <c r="Q854" i="1" s="1"/>
  <c r="M855" i="1"/>
  <c r="M856" i="1"/>
  <c r="M857" i="1"/>
  <c r="M858" i="1"/>
  <c r="J858" i="1" s="1"/>
  <c r="N858" i="1" s="1"/>
  <c r="P858" i="1" s="1"/>
  <c r="Q858" i="1" s="1"/>
  <c r="M859" i="1"/>
  <c r="M860" i="1"/>
  <c r="M861" i="1"/>
  <c r="M862" i="1"/>
  <c r="J862" i="1" s="1"/>
  <c r="N862" i="1" s="1"/>
  <c r="P862" i="1" s="1"/>
  <c r="Q862" i="1" s="1"/>
  <c r="M863" i="1"/>
  <c r="M864" i="1"/>
  <c r="M865" i="1"/>
  <c r="M866" i="1"/>
  <c r="J866" i="1" s="1"/>
  <c r="N866" i="1" s="1"/>
  <c r="P866" i="1" s="1"/>
  <c r="Q866" i="1" s="1"/>
  <c r="X866" i="1" s="1"/>
  <c r="M867" i="1"/>
  <c r="M868" i="1"/>
  <c r="M869" i="1"/>
  <c r="M870" i="1"/>
  <c r="J870" i="1" s="1"/>
  <c r="N870" i="1" s="1"/>
  <c r="P870" i="1" s="1"/>
  <c r="Q870" i="1" s="1"/>
  <c r="M871" i="1"/>
  <c r="M872" i="1"/>
  <c r="M873" i="1"/>
  <c r="M874" i="1"/>
  <c r="J874" i="1" s="1"/>
  <c r="N874" i="1" s="1"/>
  <c r="P874" i="1" s="1"/>
  <c r="Q874" i="1" s="1"/>
  <c r="M875" i="1"/>
  <c r="M876" i="1"/>
  <c r="M877" i="1"/>
  <c r="M878" i="1"/>
  <c r="J878" i="1" s="1"/>
  <c r="N878" i="1" s="1"/>
  <c r="P878" i="1" s="1"/>
  <c r="Q878" i="1" s="1"/>
  <c r="M879" i="1"/>
  <c r="M880" i="1"/>
  <c r="M881" i="1"/>
  <c r="M882" i="1"/>
  <c r="J882" i="1" s="1"/>
  <c r="N882" i="1" s="1"/>
  <c r="P882" i="1" s="1"/>
  <c r="Q882" i="1" s="1"/>
  <c r="M883" i="1"/>
  <c r="M884" i="1"/>
  <c r="M885" i="1"/>
  <c r="M886" i="1"/>
  <c r="J886" i="1" s="1"/>
  <c r="N886" i="1" s="1"/>
  <c r="P886" i="1" s="1"/>
  <c r="Q886" i="1" s="1"/>
  <c r="M887" i="1"/>
  <c r="M888" i="1"/>
  <c r="M889" i="1"/>
  <c r="M890" i="1"/>
  <c r="J890" i="1" s="1"/>
  <c r="N890" i="1" s="1"/>
  <c r="P890" i="1" s="1"/>
  <c r="Q890" i="1" s="1"/>
  <c r="M891" i="1"/>
  <c r="M892" i="1"/>
  <c r="M893" i="1"/>
  <c r="M894" i="1"/>
  <c r="J894" i="1" s="1"/>
  <c r="N894" i="1" s="1"/>
  <c r="M895" i="1"/>
  <c r="M896" i="1"/>
  <c r="M897" i="1"/>
  <c r="M898" i="1"/>
  <c r="J898" i="1" s="1"/>
  <c r="N898" i="1" s="1"/>
  <c r="P898" i="1" s="1"/>
  <c r="Q898" i="1" s="1"/>
  <c r="M899" i="1"/>
  <c r="M900" i="1"/>
  <c r="M901" i="1"/>
  <c r="M902" i="1"/>
  <c r="J902" i="1" s="1"/>
  <c r="N902" i="1" s="1"/>
  <c r="P902" i="1" s="1"/>
  <c r="Q902" i="1" s="1"/>
  <c r="M903" i="1"/>
  <c r="M904" i="1"/>
  <c r="M905" i="1"/>
  <c r="M906" i="1"/>
  <c r="J906" i="1" s="1"/>
  <c r="N906" i="1" s="1"/>
  <c r="P906" i="1" s="1"/>
  <c r="Q906" i="1" s="1"/>
  <c r="M907" i="1"/>
  <c r="M908" i="1"/>
  <c r="M909" i="1"/>
  <c r="M910" i="1"/>
  <c r="J910" i="1" s="1"/>
  <c r="N910" i="1" s="1"/>
  <c r="P910" i="1" s="1"/>
  <c r="Q910" i="1" s="1"/>
  <c r="M911" i="1"/>
  <c r="M912" i="1"/>
  <c r="M913" i="1"/>
  <c r="M914" i="1"/>
  <c r="J914" i="1" s="1"/>
  <c r="N914" i="1" s="1"/>
  <c r="P914" i="1" s="1"/>
  <c r="Q914" i="1" s="1"/>
  <c r="M915" i="1"/>
  <c r="M916" i="1"/>
  <c r="M917" i="1"/>
  <c r="M918" i="1"/>
  <c r="J918" i="1" s="1"/>
  <c r="N918" i="1" s="1"/>
  <c r="P918" i="1" s="1"/>
  <c r="Q918" i="1" s="1"/>
  <c r="M919" i="1"/>
  <c r="M920" i="1"/>
  <c r="M921" i="1"/>
  <c r="M922" i="1"/>
  <c r="J922" i="1" s="1"/>
  <c r="N922" i="1" s="1"/>
  <c r="P922" i="1" s="1"/>
  <c r="Q922" i="1" s="1"/>
  <c r="M923" i="1"/>
  <c r="M924" i="1"/>
  <c r="M925" i="1"/>
  <c r="M926" i="1"/>
  <c r="J926" i="1" s="1"/>
  <c r="N926" i="1" s="1"/>
  <c r="P926" i="1" s="1"/>
  <c r="Q926" i="1" s="1"/>
  <c r="M927" i="1"/>
  <c r="M928" i="1"/>
  <c r="M929" i="1"/>
  <c r="M930" i="1"/>
  <c r="J930" i="1" s="1"/>
  <c r="N930" i="1" s="1"/>
  <c r="P930" i="1" s="1"/>
  <c r="Q930" i="1" s="1"/>
  <c r="M931" i="1"/>
  <c r="M932" i="1"/>
  <c r="M933" i="1"/>
  <c r="M934" i="1"/>
  <c r="J934" i="1" s="1"/>
  <c r="N934" i="1" s="1"/>
  <c r="M935" i="1"/>
  <c r="M936" i="1"/>
  <c r="M937" i="1"/>
  <c r="M938" i="1"/>
  <c r="J938" i="1" s="1"/>
  <c r="N938" i="1" s="1"/>
  <c r="P938" i="1" s="1"/>
  <c r="Q938" i="1" s="1"/>
  <c r="M939" i="1"/>
  <c r="M940" i="1"/>
  <c r="M941" i="1"/>
  <c r="M942" i="1"/>
  <c r="J942" i="1" s="1"/>
  <c r="N942" i="1" s="1"/>
  <c r="P942" i="1" s="1"/>
  <c r="Q942" i="1" s="1"/>
  <c r="M943" i="1"/>
  <c r="M944" i="1"/>
  <c r="M945" i="1"/>
  <c r="M946" i="1"/>
  <c r="J946" i="1" s="1"/>
  <c r="N946" i="1" s="1"/>
  <c r="M947" i="1"/>
  <c r="M948" i="1"/>
  <c r="M949" i="1"/>
  <c r="M950" i="1"/>
  <c r="J950" i="1" s="1"/>
  <c r="N950" i="1" s="1"/>
  <c r="P950" i="1" s="1"/>
  <c r="Q950" i="1" s="1"/>
  <c r="M951" i="1"/>
  <c r="M952" i="1"/>
  <c r="M953" i="1"/>
  <c r="M954" i="1"/>
  <c r="J954" i="1" s="1"/>
  <c r="N954" i="1" s="1"/>
  <c r="P954" i="1" s="1"/>
  <c r="Q954" i="1" s="1"/>
  <c r="M955" i="1"/>
  <c r="M956" i="1"/>
  <c r="M957" i="1"/>
  <c r="M958" i="1"/>
  <c r="J958" i="1" s="1"/>
  <c r="N958" i="1" s="1"/>
  <c r="P958" i="1" s="1"/>
  <c r="Q958" i="1" s="1"/>
  <c r="M959" i="1"/>
  <c r="M960" i="1"/>
  <c r="M961" i="1"/>
  <c r="M962" i="1"/>
  <c r="J962" i="1" s="1"/>
  <c r="N962" i="1" s="1"/>
  <c r="P962" i="1" s="1"/>
  <c r="Q962" i="1" s="1"/>
  <c r="M963" i="1"/>
  <c r="M964" i="1"/>
  <c r="M965" i="1"/>
  <c r="M966" i="1"/>
  <c r="J966" i="1" s="1"/>
  <c r="N966" i="1" s="1"/>
  <c r="P966" i="1" s="1"/>
  <c r="Q966" i="1" s="1"/>
  <c r="M967" i="1"/>
  <c r="M968" i="1"/>
  <c r="M969" i="1"/>
  <c r="M970" i="1"/>
  <c r="J970" i="1" s="1"/>
  <c r="N970" i="1" s="1"/>
  <c r="P970" i="1" s="1"/>
  <c r="Q970" i="1" s="1"/>
  <c r="M971" i="1"/>
  <c r="M972" i="1"/>
  <c r="M973" i="1"/>
  <c r="M974" i="1"/>
  <c r="J974" i="1" s="1"/>
  <c r="N974" i="1" s="1"/>
  <c r="P974" i="1" s="1"/>
  <c r="Q974" i="1" s="1"/>
  <c r="M975" i="1"/>
  <c r="M976" i="1"/>
  <c r="M977" i="1"/>
  <c r="M978" i="1"/>
  <c r="J978" i="1" s="1"/>
  <c r="N978" i="1" s="1"/>
  <c r="P978" i="1" s="1"/>
  <c r="Q978" i="1" s="1"/>
  <c r="M979" i="1"/>
  <c r="M980" i="1"/>
  <c r="M981" i="1"/>
  <c r="M982" i="1"/>
  <c r="J982" i="1" s="1"/>
  <c r="N982" i="1" s="1"/>
  <c r="P982" i="1" s="1"/>
  <c r="Q982" i="1" s="1"/>
  <c r="M983" i="1"/>
  <c r="M984" i="1"/>
  <c r="M985" i="1"/>
  <c r="M986" i="1"/>
  <c r="J986" i="1" s="1"/>
  <c r="N986" i="1" s="1"/>
  <c r="P986" i="1" s="1"/>
  <c r="Q986" i="1" s="1"/>
  <c r="M987" i="1"/>
  <c r="M988" i="1"/>
  <c r="M989" i="1"/>
  <c r="M990" i="1"/>
  <c r="J990" i="1" s="1"/>
  <c r="N990" i="1" s="1"/>
  <c r="P990" i="1" s="1"/>
  <c r="Q990" i="1" s="1"/>
  <c r="M991" i="1"/>
  <c r="J991" i="1" s="1"/>
  <c r="N991" i="1" s="1"/>
  <c r="P991" i="1" s="1"/>
  <c r="Q991" i="1" s="1"/>
  <c r="M992" i="1"/>
  <c r="M993" i="1"/>
  <c r="M994" i="1"/>
  <c r="J994" i="1" s="1"/>
  <c r="N994" i="1" s="1"/>
  <c r="M995" i="1"/>
  <c r="M996" i="1"/>
  <c r="M997" i="1"/>
  <c r="M998" i="1"/>
  <c r="J998" i="1" s="1"/>
  <c r="N998" i="1" s="1"/>
  <c r="M999" i="1"/>
  <c r="J999" i="1" s="1"/>
  <c r="N999" i="1" s="1"/>
  <c r="P999" i="1" s="1"/>
  <c r="Q999" i="1" s="1"/>
  <c r="M1000" i="1"/>
  <c r="M1001" i="1"/>
  <c r="M1002" i="1"/>
  <c r="J1002" i="1" s="1"/>
  <c r="N1002" i="1" s="1"/>
  <c r="P1002" i="1" s="1"/>
  <c r="Q1002" i="1" s="1"/>
  <c r="M1003" i="1"/>
  <c r="J1003" i="1" s="1"/>
  <c r="N1003" i="1" s="1"/>
  <c r="P1003" i="1" s="1"/>
  <c r="Q1003" i="1" s="1"/>
  <c r="X1003" i="1" s="1"/>
  <c r="M1004" i="1"/>
  <c r="M1005" i="1"/>
  <c r="M1006" i="1"/>
  <c r="J1006" i="1" s="1"/>
  <c r="N1006" i="1" s="1"/>
  <c r="P1006" i="1" s="1"/>
  <c r="Q1006" i="1" s="1"/>
  <c r="M1007" i="1"/>
  <c r="M1008" i="1"/>
  <c r="M1009" i="1"/>
  <c r="M1010" i="1"/>
  <c r="J1010" i="1" s="1"/>
  <c r="N1010" i="1" s="1"/>
  <c r="P1010" i="1" s="1"/>
  <c r="Q1010" i="1" s="1"/>
  <c r="M1011" i="1"/>
  <c r="M1012" i="1"/>
  <c r="M1013" i="1"/>
  <c r="M1014" i="1"/>
  <c r="J1014" i="1" s="1"/>
  <c r="N1014" i="1" s="1"/>
  <c r="M1015" i="1"/>
  <c r="M1016" i="1"/>
  <c r="M1017" i="1"/>
  <c r="M1018" i="1"/>
  <c r="J1018" i="1" s="1"/>
  <c r="N1018" i="1" s="1"/>
  <c r="P1018" i="1" s="1"/>
  <c r="Q1018" i="1" s="1"/>
  <c r="M1019" i="1"/>
  <c r="M1020" i="1"/>
  <c r="M1021" i="1"/>
  <c r="M1022" i="1"/>
  <c r="J1022" i="1" s="1"/>
  <c r="N1022" i="1" s="1"/>
  <c r="P1022" i="1" s="1"/>
  <c r="Q1022" i="1" s="1"/>
  <c r="M1023" i="1"/>
  <c r="J1023" i="1" s="1"/>
  <c r="N1023" i="1" s="1"/>
  <c r="P1023" i="1" s="1"/>
  <c r="Q1023" i="1" s="1"/>
  <c r="M1024" i="1"/>
  <c r="M1025" i="1"/>
  <c r="M1026" i="1"/>
  <c r="J1026" i="1" s="1"/>
  <c r="N1026" i="1" s="1"/>
  <c r="P1026" i="1" s="1"/>
  <c r="Q1026" i="1" s="1"/>
  <c r="M1027" i="1"/>
  <c r="J1027" i="1" s="1"/>
  <c r="N1027" i="1" s="1"/>
  <c r="M1028" i="1"/>
  <c r="M1029" i="1"/>
  <c r="M1030" i="1"/>
  <c r="J1030" i="1" s="1"/>
  <c r="N1030" i="1" s="1"/>
  <c r="P1030" i="1" s="1"/>
  <c r="Q1030" i="1" s="1"/>
  <c r="X1030" i="1" s="1"/>
  <c r="M1031" i="1"/>
  <c r="J1031" i="1" s="1"/>
  <c r="N1031" i="1" s="1"/>
  <c r="P1031" i="1" s="1"/>
  <c r="Q1031" i="1" s="1"/>
  <c r="M1032" i="1"/>
  <c r="M1033" i="1"/>
  <c r="M1034" i="1"/>
  <c r="J1034" i="1" s="1"/>
  <c r="N1034" i="1" s="1"/>
  <c r="P1034" i="1" s="1"/>
  <c r="Q1034" i="1" s="1"/>
  <c r="M1035" i="1"/>
  <c r="J1035" i="1" s="1"/>
  <c r="N1035" i="1" s="1"/>
  <c r="P1035" i="1" s="1"/>
  <c r="Q1035" i="1" s="1"/>
  <c r="M1036" i="1"/>
  <c r="M1037" i="1"/>
  <c r="M1038" i="1"/>
  <c r="J1038" i="1" s="1"/>
  <c r="N1038" i="1" s="1"/>
  <c r="P1038" i="1" s="1"/>
  <c r="Q1038" i="1" s="1"/>
  <c r="M1039" i="1"/>
  <c r="M1040" i="1"/>
  <c r="M1041" i="1"/>
  <c r="M1042" i="1"/>
  <c r="J1042" i="1" s="1"/>
  <c r="N1042" i="1" s="1"/>
  <c r="P1042" i="1" s="1"/>
  <c r="Q1042" i="1" s="1"/>
  <c r="M1043" i="1"/>
  <c r="M1044" i="1"/>
  <c r="M1045" i="1"/>
  <c r="M1046" i="1"/>
  <c r="J1046" i="1" s="1"/>
  <c r="N1046" i="1" s="1"/>
  <c r="P1046" i="1" s="1"/>
  <c r="Q1046" i="1" s="1"/>
  <c r="M1047" i="1"/>
  <c r="J1047" i="1" s="1"/>
  <c r="N1047" i="1" s="1"/>
  <c r="P1047" i="1" s="1"/>
  <c r="Q1047" i="1" s="1"/>
  <c r="M1048" i="1"/>
  <c r="M1049" i="1"/>
  <c r="M1050" i="1"/>
  <c r="J1050" i="1" s="1"/>
  <c r="N1050" i="1" s="1"/>
  <c r="P1050" i="1" s="1"/>
  <c r="Q1050" i="1" s="1"/>
  <c r="M1051" i="1"/>
  <c r="J1051" i="1" s="1"/>
  <c r="N1051" i="1" s="1"/>
  <c r="P1051" i="1" s="1"/>
  <c r="Q1051" i="1" s="1"/>
  <c r="M1052" i="1"/>
  <c r="M1053" i="1"/>
  <c r="M1054" i="1"/>
  <c r="J1054" i="1" s="1"/>
  <c r="N1054" i="1" s="1"/>
  <c r="P1054" i="1" s="1"/>
  <c r="Q1054" i="1" s="1"/>
  <c r="M1055" i="1"/>
  <c r="M1056" i="1"/>
  <c r="M1057" i="1"/>
  <c r="N1057" i="1"/>
  <c r="P1057" i="1" s="1"/>
  <c r="Q1057" i="1" s="1"/>
  <c r="J1057" i="1"/>
  <c r="G1057" i="1"/>
  <c r="E1057" i="1"/>
  <c r="J1056" i="1"/>
  <c r="N1056" i="1" s="1"/>
  <c r="P1056" i="1" s="1"/>
  <c r="Q1056" i="1" s="1"/>
  <c r="G1056" i="1"/>
  <c r="E1056" i="1"/>
  <c r="J1055" i="1"/>
  <c r="N1055" i="1" s="1"/>
  <c r="P1055" i="1" s="1"/>
  <c r="Q1055" i="1" s="1"/>
  <c r="G1055" i="1"/>
  <c r="E1055" i="1"/>
  <c r="G1054" i="1"/>
  <c r="E1054" i="1"/>
  <c r="J1053" i="1"/>
  <c r="N1053" i="1" s="1"/>
  <c r="P1053" i="1" s="1"/>
  <c r="Q1053" i="1" s="1"/>
  <c r="G1053" i="1"/>
  <c r="E1053" i="1"/>
  <c r="J1052" i="1"/>
  <c r="N1052" i="1" s="1"/>
  <c r="P1052" i="1" s="1"/>
  <c r="Q1052" i="1" s="1"/>
  <c r="X1052" i="1" s="1"/>
  <c r="G1052" i="1"/>
  <c r="E1052" i="1"/>
  <c r="G1051" i="1"/>
  <c r="E1051" i="1"/>
  <c r="G1050" i="1"/>
  <c r="E1050" i="1"/>
  <c r="J1049" i="1"/>
  <c r="N1049" i="1" s="1"/>
  <c r="P1049" i="1" s="1"/>
  <c r="Q1049" i="1" s="1"/>
  <c r="G1049" i="1"/>
  <c r="E1049" i="1"/>
  <c r="P1048" i="1"/>
  <c r="Q1048" i="1" s="1"/>
  <c r="J1048" i="1"/>
  <c r="N1048" i="1" s="1"/>
  <c r="G1048" i="1"/>
  <c r="E1048" i="1"/>
  <c r="G1047" i="1"/>
  <c r="E1047" i="1"/>
  <c r="G1046" i="1"/>
  <c r="E1046" i="1"/>
  <c r="N1045" i="1"/>
  <c r="P1045" i="1" s="1"/>
  <c r="Q1045" i="1" s="1"/>
  <c r="J1045" i="1"/>
  <c r="G1045" i="1"/>
  <c r="E1045" i="1"/>
  <c r="J1044" i="1"/>
  <c r="N1044" i="1" s="1"/>
  <c r="P1044" i="1" s="1"/>
  <c r="Q1044" i="1" s="1"/>
  <c r="X1044" i="1" s="1"/>
  <c r="G1044" i="1"/>
  <c r="E1044" i="1"/>
  <c r="J1043" i="1"/>
  <c r="N1043" i="1" s="1"/>
  <c r="P1043" i="1" s="1"/>
  <c r="Q1043" i="1" s="1"/>
  <c r="G1043" i="1"/>
  <c r="E1043" i="1"/>
  <c r="G1042" i="1"/>
  <c r="E1042" i="1"/>
  <c r="J1041" i="1"/>
  <c r="N1041" i="1" s="1"/>
  <c r="G1041" i="1"/>
  <c r="E1041" i="1"/>
  <c r="J1040" i="1"/>
  <c r="N1040" i="1" s="1"/>
  <c r="P1040" i="1" s="1"/>
  <c r="Q1040" i="1" s="1"/>
  <c r="G1040" i="1"/>
  <c r="E1040" i="1"/>
  <c r="J1039" i="1"/>
  <c r="N1039" i="1" s="1"/>
  <c r="P1039" i="1" s="1"/>
  <c r="Q1039" i="1" s="1"/>
  <c r="G1039" i="1"/>
  <c r="E1039" i="1"/>
  <c r="G1038" i="1"/>
  <c r="E1038" i="1"/>
  <c r="J1037" i="1"/>
  <c r="N1037" i="1" s="1"/>
  <c r="P1037" i="1" s="1"/>
  <c r="Q1037" i="1" s="1"/>
  <c r="G1037" i="1"/>
  <c r="E1037" i="1"/>
  <c r="J1036" i="1"/>
  <c r="N1036" i="1" s="1"/>
  <c r="P1036" i="1" s="1"/>
  <c r="Q1036" i="1" s="1"/>
  <c r="G1036" i="1"/>
  <c r="E1036" i="1"/>
  <c r="G1035" i="1"/>
  <c r="E1035" i="1"/>
  <c r="G1034" i="1"/>
  <c r="E1034" i="1"/>
  <c r="J1033" i="1"/>
  <c r="N1033" i="1" s="1"/>
  <c r="P1033" i="1" s="1"/>
  <c r="Q1033" i="1" s="1"/>
  <c r="G1033" i="1"/>
  <c r="E1033" i="1"/>
  <c r="J1032" i="1"/>
  <c r="N1032" i="1" s="1"/>
  <c r="P1032" i="1" s="1"/>
  <c r="Q1032" i="1" s="1"/>
  <c r="X1032" i="1" s="1"/>
  <c r="G1032" i="1"/>
  <c r="E1032" i="1"/>
  <c r="G1031" i="1"/>
  <c r="E1031" i="1"/>
  <c r="G1030" i="1"/>
  <c r="E1030" i="1"/>
  <c r="N1029" i="1"/>
  <c r="J1029" i="1"/>
  <c r="G1029" i="1"/>
  <c r="E1029" i="1"/>
  <c r="R1028" i="1"/>
  <c r="S1028" i="1" s="1"/>
  <c r="T1028" i="1" s="1"/>
  <c r="Y1028" i="1" s="1"/>
  <c r="J1028" i="1"/>
  <c r="N1028" i="1" s="1"/>
  <c r="P1028" i="1" s="1"/>
  <c r="Q1028" i="1" s="1"/>
  <c r="X1028" i="1" s="1"/>
  <c r="G1028" i="1"/>
  <c r="E1028" i="1"/>
  <c r="G1027" i="1"/>
  <c r="E1027" i="1"/>
  <c r="G1026" i="1"/>
  <c r="E1026" i="1"/>
  <c r="Q1025" i="1"/>
  <c r="N1025" i="1"/>
  <c r="P1025" i="1" s="1"/>
  <c r="J1025" i="1"/>
  <c r="G1025" i="1"/>
  <c r="E1025" i="1"/>
  <c r="P1024" i="1"/>
  <c r="Q1024" i="1" s="1"/>
  <c r="J1024" i="1"/>
  <c r="N1024" i="1" s="1"/>
  <c r="G1024" i="1"/>
  <c r="E1024" i="1"/>
  <c r="G1023" i="1"/>
  <c r="E1023" i="1"/>
  <c r="G1022" i="1"/>
  <c r="E1022" i="1"/>
  <c r="N1021" i="1"/>
  <c r="J1021" i="1"/>
  <c r="G1021" i="1"/>
  <c r="E1021" i="1"/>
  <c r="P1020" i="1"/>
  <c r="Q1020" i="1" s="1"/>
  <c r="X1020" i="1" s="1"/>
  <c r="J1020" i="1"/>
  <c r="N1020" i="1" s="1"/>
  <c r="G1020" i="1"/>
  <c r="E1020" i="1"/>
  <c r="N1019" i="1"/>
  <c r="J1019" i="1"/>
  <c r="G1019" i="1"/>
  <c r="E1019" i="1"/>
  <c r="G1018" i="1"/>
  <c r="E1018" i="1"/>
  <c r="J1017" i="1"/>
  <c r="N1017" i="1" s="1"/>
  <c r="P1017" i="1" s="1"/>
  <c r="Q1017" i="1" s="1"/>
  <c r="X1017" i="1" s="1"/>
  <c r="G1017" i="1"/>
  <c r="E1017" i="1"/>
  <c r="J1016" i="1"/>
  <c r="N1016" i="1" s="1"/>
  <c r="P1016" i="1" s="1"/>
  <c r="Q1016" i="1" s="1"/>
  <c r="G1016" i="1"/>
  <c r="E1016" i="1"/>
  <c r="R1015" i="1"/>
  <c r="S1015" i="1" s="1"/>
  <c r="T1015" i="1" s="1"/>
  <c r="Y1015" i="1" s="1"/>
  <c r="J1015" i="1"/>
  <c r="N1015" i="1" s="1"/>
  <c r="P1015" i="1" s="1"/>
  <c r="Q1015" i="1" s="1"/>
  <c r="X1015" i="1" s="1"/>
  <c r="G1015" i="1"/>
  <c r="E1015" i="1"/>
  <c r="G1014" i="1"/>
  <c r="E1014" i="1"/>
  <c r="R1013" i="1"/>
  <c r="S1013" i="1" s="1"/>
  <c r="T1013" i="1" s="1"/>
  <c r="Y1013" i="1" s="1"/>
  <c r="J1013" i="1"/>
  <c r="N1013" i="1" s="1"/>
  <c r="P1013" i="1" s="1"/>
  <c r="Q1013" i="1" s="1"/>
  <c r="X1013" i="1" s="1"/>
  <c r="G1013" i="1"/>
  <c r="E1013" i="1"/>
  <c r="N1012" i="1"/>
  <c r="J1012" i="1"/>
  <c r="G1012" i="1"/>
  <c r="E1012" i="1"/>
  <c r="J1011" i="1"/>
  <c r="N1011" i="1" s="1"/>
  <c r="P1011" i="1" s="1"/>
  <c r="Q1011" i="1" s="1"/>
  <c r="G1011" i="1"/>
  <c r="E1011" i="1"/>
  <c r="G1010" i="1"/>
  <c r="E1010" i="1"/>
  <c r="P1009" i="1"/>
  <c r="Q1009" i="1" s="1"/>
  <c r="J1009" i="1"/>
  <c r="N1009" i="1" s="1"/>
  <c r="G1009" i="1"/>
  <c r="E1009" i="1"/>
  <c r="N1008" i="1"/>
  <c r="P1008" i="1" s="1"/>
  <c r="Q1008" i="1" s="1"/>
  <c r="J1008" i="1"/>
  <c r="G1008" i="1"/>
  <c r="E1008" i="1"/>
  <c r="P1007" i="1"/>
  <c r="Q1007" i="1" s="1"/>
  <c r="J1007" i="1"/>
  <c r="N1007" i="1" s="1"/>
  <c r="G1007" i="1"/>
  <c r="E1007" i="1"/>
  <c r="G1006" i="1"/>
  <c r="E1006" i="1"/>
  <c r="J1005" i="1"/>
  <c r="N1005" i="1" s="1"/>
  <c r="P1005" i="1" s="1"/>
  <c r="Q1005" i="1" s="1"/>
  <c r="G1005" i="1"/>
  <c r="E1005" i="1"/>
  <c r="J1004" i="1"/>
  <c r="N1004" i="1" s="1"/>
  <c r="P1004" i="1" s="1"/>
  <c r="Q1004" i="1" s="1"/>
  <c r="G1004" i="1"/>
  <c r="E1004" i="1"/>
  <c r="G1003" i="1"/>
  <c r="E1003" i="1"/>
  <c r="G1002" i="1"/>
  <c r="E1002" i="1"/>
  <c r="J1001" i="1"/>
  <c r="N1001" i="1" s="1"/>
  <c r="P1001" i="1" s="1"/>
  <c r="Q1001" i="1" s="1"/>
  <c r="G1001" i="1"/>
  <c r="E1001" i="1"/>
  <c r="J1000" i="1"/>
  <c r="N1000" i="1" s="1"/>
  <c r="G1000" i="1"/>
  <c r="E1000" i="1"/>
  <c r="G999" i="1"/>
  <c r="E999" i="1"/>
  <c r="G998" i="1"/>
  <c r="E998" i="1"/>
  <c r="J997" i="1"/>
  <c r="N997" i="1" s="1"/>
  <c r="P997" i="1" s="1"/>
  <c r="Q997" i="1" s="1"/>
  <c r="G997" i="1"/>
  <c r="E997" i="1"/>
  <c r="J996" i="1"/>
  <c r="N996" i="1" s="1"/>
  <c r="P996" i="1" s="1"/>
  <c r="Q996" i="1" s="1"/>
  <c r="G996" i="1"/>
  <c r="E996" i="1"/>
  <c r="J995" i="1"/>
  <c r="N995" i="1" s="1"/>
  <c r="P995" i="1" s="1"/>
  <c r="Q995" i="1" s="1"/>
  <c r="G995" i="1"/>
  <c r="E995" i="1"/>
  <c r="G994" i="1"/>
  <c r="E994" i="1"/>
  <c r="R993" i="1"/>
  <c r="S993" i="1" s="1"/>
  <c r="T993" i="1" s="1"/>
  <c r="Y993" i="1" s="1"/>
  <c r="P993" i="1"/>
  <c r="Q993" i="1" s="1"/>
  <c r="X993" i="1" s="1"/>
  <c r="J993" i="1"/>
  <c r="N993" i="1" s="1"/>
  <c r="G993" i="1"/>
  <c r="E993" i="1"/>
  <c r="N992" i="1"/>
  <c r="J992" i="1"/>
  <c r="G992" i="1"/>
  <c r="E992" i="1"/>
  <c r="G991" i="1"/>
  <c r="E991" i="1"/>
  <c r="G990" i="1"/>
  <c r="E990" i="1"/>
  <c r="N989" i="1"/>
  <c r="J989" i="1"/>
  <c r="G989" i="1"/>
  <c r="E989" i="1"/>
  <c r="J988" i="1"/>
  <c r="N988" i="1" s="1"/>
  <c r="P988" i="1" s="1"/>
  <c r="Q988" i="1" s="1"/>
  <c r="G988" i="1"/>
  <c r="E988" i="1"/>
  <c r="N987" i="1"/>
  <c r="P987" i="1" s="1"/>
  <c r="Q987" i="1" s="1"/>
  <c r="J987" i="1"/>
  <c r="G987" i="1"/>
  <c r="E987" i="1"/>
  <c r="G986" i="1"/>
  <c r="E986" i="1"/>
  <c r="N985" i="1"/>
  <c r="P985" i="1" s="1"/>
  <c r="Q985" i="1" s="1"/>
  <c r="J985" i="1"/>
  <c r="G985" i="1"/>
  <c r="E985" i="1"/>
  <c r="J984" i="1"/>
  <c r="N984" i="1" s="1"/>
  <c r="P984" i="1" s="1"/>
  <c r="Q984" i="1" s="1"/>
  <c r="G984" i="1"/>
  <c r="E984" i="1"/>
  <c r="N983" i="1"/>
  <c r="P983" i="1" s="1"/>
  <c r="Q983" i="1" s="1"/>
  <c r="J983" i="1"/>
  <c r="G983" i="1"/>
  <c r="E983" i="1"/>
  <c r="G982" i="1"/>
  <c r="E982" i="1"/>
  <c r="N981" i="1"/>
  <c r="P981" i="1" s="1"/>
  <c r="Q981" i="1" s="1"/>
  <c r="J981" i="1"/>
  <c r="G981" i="1"/>
  <c r="E981" i="1"/>
  <c r="J980" i="1"/>
  <c r="N980" i="1" s="1"/>
  <c r="P980" i="1" s="1"/>
  <c r="Q980" i="1" s="1"/>
  <c r="X980" i="1" s="1"/>
  <c r="G980" i="1"/>
  <c r="E980" i="1"/>
  <c r="J979" i="1"/>
  <c r="N979" i="1" s="1"/>
  <c r="G979" i="1"/>
  <c r="E979" i="1"/>
  <c r="G978" i="1"/>
  <c r="E978" i="1"/>
  <c r="J977" i="1"/>
  <c r="N977" i="1" s="1"/>
  <c r="G977" i="1"/>
  <c r="E977" i="1"/>
  <c r="J976" i="1"/>
  <c r="N976" i="1" s="1"/>
  <c r="P976" i="1" s="1"/>
  <c r="Q976" i="1" s="1"/>
  <c r="G976" i="1"/>
  <c r="E976" i="1"/>
  <c r="J975" i="1"/>
  <c r="N975" i="1" s="1"/>
  <c r="P975" i="1" s="1"/>
  <c r="Q975" i="1" s="1"/>
  <c r="G975" i="1"/>
  <c r="E975" i="1"/>
  <c r="G974" i="1"/>
  <c r="E974" i="1"/>
  <c r="J973" i="1"/>
  <c r="N973" i="1" s="1"/>
  <c r="P973" i="1" s="1"/>
  <c r="Q973" i="1" s="1"/>
  <c r="G973" i="1"/>
  <c r="E973" i="1"/>
  <c r="J972" i="1"/>
  <c r="N972" i="1" s="1"/>
  <c r="P972" i="1" s="1"/>
  <c r="Q972" i="1" s="1"/>
  <c r="X972" i="1" s="1"/>
  <c r="G972" i="1"/>
  <c r="E972" i="1"/>
  <c r="J971" i="1"/>
  <c r="N971" i="1" s="1"/>
  <c r="P971" i="1" s="1"/>
  <c r="Q971" i="1" s="1"/>
  <c r="G971" i="1"/>
  <c r="E971" i="1"/>
  <c r="G970" i="1"/>
  <c r="E970" i="1"/>
  <c r="J969" i="1"/>
  <c r="N969" i="1" s="1"/>
  <c r="P969" i="1" s="1"/>
  <c r="Q969" i="1" s="1"/>
  <c r="G969" i="1"/>
  <c r="E969" i="1"/>
  <c r="J968" i="1"/>
  <c r="N968" i="1" s="1"/>
  <c r="P968" i="1" s="1"/>
  <c r="Q968" i="1" s="1"/>
  <c r="X968" i="1" s="1"/>
  <c r="G968" i="1"/>
  <c r="E968" i="1"/>
  <c r="J967" i="1"/>
  <c r="N967" i="1" s="1"/>
  <c r="P967" i="1" s="1"/>
  <c r="Q967" i="1" s="1"/>
  <c r="G967" i="1"/>
  <c r="E967" i="1"/>
  <c r="G966" i="1"/>
  <c r="E966" i="1"/>
  <c r="N965" i="1"/>
  <c r="J965" i="1"/>
  <c r="G965" i="1"/>
  <c r="E965" i="1"/>
  <c r="P964" i="1"/>
  <c r="Q964" i="1" s="1"/>
  <c r="J964" i="1"/>
  <c r="N964" i="1" s="1"/>
  <c r="G964" i="1"/>
  <c r="E964" i="1"/>
  <c r="N963" i="1"/>
  <c r="P963" i="1" s="1"/>
  <c r="Q963" i="1" s="1"/>
  <c r="J963" i="1"/>
  <c r="G963" i="1"/>
  <c r="E963" i="1"/>
  <c r="G962" i="1"/>
  <c r="E962" i="1"/>
  <c r="N961" i="1"/>
  <c r="P961" i="1" s="1"/>
  <c r="Q961" i="1" s="1"/>
  <c r="J961" i="1"/>
  <c r="G961" i="1"/>
  <c r="E961" i="1"/>
  <c r="J960" i="1"/>
  <c r="N960" i="1" s="1"/>
  <c r="P960" i="1" s="1"/>
  <c r="Q960" i="1" s="1"/>
  <c r="X960" i="1" s="1"/>
  <c r="G960" i="1"/>
  <c r="E960" i="1"/>
  <c r="J959" i="1"/>
  <c r="N959" i="1" s="1"/>
  <c r="P959" i="1" s="1"/>
  <c r="Q959" i="1" s="1"/>
  <c r="G959" i="1"/>
  <c r="E959" i="1"/>
  <c r="G958" i="1"/>
  <c r="E958" i="1"/>
  <c r="J957" i="1"/>
  <c r="N957" i="1" s="1"/>
  <c r="P957" i="1" s="1"/>
  <c r="Q957" i="1" s="1"/>
  <c r="G957" i="1"/>
  <c r="E957" i="1"/>
  <c r="J956" i="1"/>
  <c r="N956" i="1" s="1"/>
  <c r="P956" i="1" s="1"/>
  <c r="Q956" i="1" s="1"/>
  <c r="G956" i="1"/>
  <c r="E956" i="1"/>
  <c r="N955" i="1"/>
  <c r="P955" i="1" s="1"/>
  <c r="Q955" i="1" s="1"/>
  <c r="J955" i="1"/>
  <c r="G955" i="1"/>
  <c r="E955" i="1"/>
  <c r="G954" i="1"/>
  <c r="E954" i="1"/>
  <c r="J953" i="1"/>
  <c r="N953" i="1" s="1"/>
  <c r="P953" i="1" s="1"/>
  <c r="Q953" i="1" s="1"/>
  <c r="G953" i="1"/>
  <c r="E953" i="1"/>
  <c r="J952" i="1"/>
  <c r="N952" i="1" s="1"/>
  <c r="P952" i="1" s="1"/>
  <c r="Q952" i="1" s="1"/>
  <c r="X952" i="1" s="1"/>
  <c r="G952" i="1"/>
  <c r="E952" i="1"/>
  <c r="J951" i="1"/>
  <c r="N951" i="1" s="1"/>
  <c r="P951" i="1" s="1"/>
  <c r="Q951" i="1" s="1"/>
  <c r="G951" i="1"/>
  <c r="E951" i="1"/>
  <c r="G950" i="1"/>
  <c r="E950" i="1"/>
  <c r="J949" i="1"/>
  <c r="N949" i="1" s="1"/>
  <c r="P949" i="1" s="1"/>
  <c r="Q949" i="1" s="1"/>
  <c r="X949" i="1" s="1"/>
  <c r="G949" i="1"/>
  <c r="E949" i="1"/>
  <c r="N948" i="1"/>
  <c r="J948" i="1"/>
  <c r="G948" i="1"/>
  <c r="E948" i="1"/>
  <c r="R947" i="1"/>
  <c r="S947" i="1" s="1"/>
  <c r="T947" i="1" s="1"/>
  <c r="Y947" i="1" s="1"/>
  <c r="J947" i="1"/>
  <c r="N947" i="1" s="1"/>
  <c r="P947" i="1" s="1"/>
  <c r="Q947" i="1" s="1"/>
  <c r="X947" i="1" s="1"/>
  <c r="G947" i="1"/>
  <c r="E947" i="1"/>
  <c r="G946" i="1"/>
  <c r="E946" i="1"/>
  <c r="J945" i="1"/>
  <c r="N945" i="1" s="1"/>
  <c r="P945" i="1" s="1"/>
  <c r="Q945" i="1" s="1"/>
  <c r="G945" i="1"/>
  <c r="E945" i="1"/>
  <c r="N944" i="1"/>
  <c r="P944" i="1" s="1"/>
  <c r="Q944" i="1" s="1"/>
  <c r="J944" i="1"/>
  <c r="G944" i="1"/>
  <c r="E944" i="1"/>
  <c r="P943" i="1"/>
  <c r="Q943" i="1" s="1"/>
  <c r="J943" i="1"/>
  <c r="N943" i="1" s="1"/>
  <c r="G943" i="1"/>
  <c r="E943" i="1"/>
  <c r="G942" i="1"/>
  <c r="E942" i="1"/>
  <c r="J941" i="1"/>
  <c r="N941" i="1" s="1"/>
  <c r="P941" i="1" s="1"/>
  <c r="Q941" i="1" s="1"/>
  <c r="G941" i="1"/>
  <c r="E941" i="1"/>
  <c r="J940" i="1"/>
  <c r="N940" i="1" s="1"/>
  <c r="P940" i="1" s="1"/>
  <c r="Q940" i="1" s="1"/>
  <c r="G940" i="1"/>
  <c r="E940" i="1"/>
  <c r="J939" i="1"/>
  <c r="N939" i="1" s="1"/>
  <c r="P939" i="1" s="1"/>
  <c r="Q939" i="1" s="1"/>
  <c r="G939" i="1"/>
  <c r="E939" i="1"/>
  <c r="G938" i="1"/>
  <c r="E938" i="1"/>
  <c r="J937" i="1"/>
  <c r="N937" i="1" s="1"/>
  <c r="P937" i="1" s="1"/>
  <c r="Q937" i="1" s="1"/>
  <c r="X937" i="1" s="1"/>
  <c r="G937" i="1"/>
  <c r="E937" i="1"/>
  <c r="J936" i="1"/>
  <c r="N936" i="1" s="1"/>
  <c r="P936" i="1" s="1"/>
  <c r="Q936" i="1" s="1"/>
  <c r="G936" i="1"/>
  <c r="E936" i="1"/>
  <c r="J935" i="1"/>
  <c r="N935" i="1" s="1"/>
  <c r="P935" i="1" s="1"/>
  <c r="Q935" i="1" s="1"/>
  <c r="X935" i="1" s="1"/>
  <c r="G935" i="1"/>
  <c r="E935" i="1"/>
  <c r="G934" i="1"/>
  <c r="E934" i="1"/>
  <c r="P933" i="1"/>
  <c r="Q933" i="1" s="1"/>
  <c r="J933" i="1"/>
  <c r="N933" i="1" s="1"/>
  <c r="G933" i="1"/>
  <c r="E933" i="1"/>
  <c r="N932" i="1"/>
  <c r="J932" i="1"/>
  <c r="G932" i="1"/>
  <c r="E932" i="1"/>
  <c r="J931" i="1"/>
  <c r="N931" i="1" s="1"/>
  <c r="P931" i="1" s="1"/>
  <c r="Q931" i="1" s="1"/>
  <c r="G931" i="1"/>
  <c r="E931" i="1"/>
  <c r="G930" i="1"/>
  <c r="E930" i="1"/>
  <c r="P929" i="1"/>
  <c r="Q929" i="1" s="1"/>
  <c r="J929" i="1"/>
  <c r="N929" i="1" s="1"/>
  <c r="G929" i="1"/>
  <c r="E929" i="1"/>
  <c r="N928" i="1"/>
  <c r="P928" i="1" s="1"/>
  <c r="Q928" i="1" s="1"/>
  <c r="J928" i="1"/>
  <c r="G928" i="1"/>
  <c r="E928" i="1"/>
  <c r="R927" i="1"/>
  <c r="S927" i="1" s="1"/>
  <c r="T927" i="1" s="1"/>
  <c r="Y927" i="1" s="1"/>
  <c r="J927" i="1"/>
  <c r="N927" i="1" s="1"/>
  <c r="P927" i="1" s="1"/>
  <c r="Q927" i="1" s="1"/>
  <c r="X927" i="1" s="1"/>
  <c r="G927" i="1"/>
  <c r="E927" i="1"/>
  <c r="G926" i="1"/>
  <c r="E926" i="1"/>
  <c r="J925" i="1"/>
  <c r="N925" i="1" s="1"/>
  <c r="P925" i="1" s="1"/>
  <c r="Q925" i="1" s="1"/>
  <c r="G925" i="1"/>
  <c r="E925" i="1"/>
  <c r="N924" i="1"/>
  <c r="P924" i="1" s="1"/>
  <c r="Q924" i="1" s="1"/>
  <c r="J924" i="1"/>
  <c r="G924" i="1"/>
  <c r="E924" i="1"/>
  <c r="R923" i="1"/>
  <c r="S923" i="1" s="1"/>
  <c r="T923" i="1" s="1"/>
  <c r="Y923" i="1" s="1"/>
  <c r="J923" i="1"/>
  <c r="N923" i="1" s="1"/>
  <c r="P923" i="1" s="1"/>
  <c r="Q923" i="1" s="1"/>
  <c r="X923" i="1" s="1"/>
  <c r="G923" i="1"/>
  <c r="E923" i="1"/>
  <c r="G922" i="1"/>
  <c r="E922" i="1"/>
  <c r="J921" i="1"/>
  <c r="N921" i="1" s="1"/>
  <c r="P921" i="1" s="1"/>
  <c r="Q921" i="1" s="1"/>
  <c r="G921" i="1"/>
  <c r="E921" i="1"/>
  <c r="N920" i="1"/>
  <c r="P920" i="1" s="1"/>
  <c r="Q920" i="1" s="1"/>
  <c r="R920" i="1" s="1"/>
  <c r="S920" i="1" s="1"/>
  <c r="T920" i="1" s="1"/>
  <c r="Y920" i="1" s="1"/>
  <c r="J920" i="1"/>
  <c r="G920" i="1"/>
  <c r="E920" i="1"/>
  <c r="P919" i="1"/>
  <c r="Q919" i="1" s="1"/>
  <c r="J919" i="1"/>
  <c r="N919" i="1" s="1"/>
  <c r="G919" i="1"/>
  <c r="E919" i="1"/>
  <c r="G918" i="1"/>
  <c r="E918" i="1"/>
  <c r="J917" i="1"/>
  <c r="N917" i="1" s="1"/>
  <c r="P917" i="1" s="1"/>
  <c r="Q917" i="1" s="1"/>
  <c r="G917" i="1"/>
  <c r="E917" i="1"/>
  <c r="J916" i="1"/>
  <c r="N916" i="1" s="1"/>
  <c r="P916" i="1" s="1"/>
  <c r="Q916" i="1" s="1"/>
  <c r="G916" i="1"/>
  <c r="E916" i="1"/>
  <c r="J915" i="1"/>
  <c r="N915" i="1" s="1"/>
  <c r="P915" i="1" s="1"/>
  <c r="Q915" i="1" s="1"/>
  <c r="X915" i="1" s="1"/>
  <c r="G915" i="1"/>
  <c r="E915" i="1"/>
  <c r="G914" i="1"/>
  <c r="E914" i="1"/>
  <c r="J913" i="1"/>
  <c r="N913" i="1" s="1"/>
  <c r="P913" i="1" s="1"/>
  <c r="Q913" i="1" s="1"/>
  <c r="X913" i="1" s="1"/>
  <c r="G913" i="1"/>
  <c r="E913" i="1"/>
  <c r="J912" i="1"/>
  <c r="N912" i="1" s="1"/>
  <c r="G912" i="1"/>
  <c r="E912" i="1"/>
  <c r="J911" i="1"/>
  <c r="N911" i="1" s="1"/>
  <c r="P911" i="1" s="1"/>
  <c r="Q911" i="1" s="1"/>
  <c r="G911" i="1"/>
  <c r="E911" i="1"/>
  <c r="G910" i="1"/>
  <c r="E910" i="1"/>
  <c r="J909" i="1"/>
  <c r="N909" i="1" s="1"/>
  <c r="P909" i="1" s="1"/>
  <c r="Q909" i="1" s="1"/>
  <c r="G909" i="1"/>
  <c r="E909" i="1"/>
  <c r="J908" i="1"/>
  <c r="N908" i="1" s="1"/>
  <c r="P908" i="1" s="1"/>
  <c r="Q908" i="1" s="1"/>
  <c r="G908" i="1"/>
  <c r="E908" i="1"/>
  <c r="J907" i="1"/>
  <c r="N907" i="1" s="1"/>
  <c r="P907" i="1" s="1"/>
  <c r="Q907" i="1" s="1"/>
  <c r="G907" i="1"/>
  <c r="E907" i="1"/>
  <c r="G906" i="1"/>
  <c r="E906" i="1"/>
  <c r="P905" i="1"/>
  <c r="Q905" i="1" s="1"/>
  <c r="J905" i="1"/>
  <c r="N905" i="1" s="1"/>
  <c r="G905" i="1"/>
  <c r="E905" i="1"/>
  <c r="N904" i="1"/>
  <c r="P904" i="1" s="1"/>
  <c r="Q904" i="1" s="1"/>
  <c r="J904" i="1"/>
  <c r="G904" i="1"/>
  <c r="E904" i="1"/>
  <c r="R903" i="1"/>
  <c r="S903" i="1" s="1"/>
  <c r="T903" i="1" s="1"/>
  <c r="Y903" i="1" s="1"/>
  <c r="J903" i="1"/>
  <c r="N903" i="1" s="1"/>
  <c r="P903" i="1" s="1"/>
  <c r="Q903" i="1" s="1"/>
  <c r="X903" i="1" s="1"/>
  <c r="G903" i="1"/>
  <c r="E903" i="1"/>
  <c r="G902" i="1"/>
  <c r="E902" i="1"/>
  <c r="J901" i="1"/>
  <c r="N901" i="1" s="1"/>
  <c r="P901" i="1" s="1"/>
  <c r="Q901" i="1" s="1"/>
  <c r="G901" i="1"/>
  <c r="E901" i="1"/>
  <c r="N900" i="1"/>
  <c r="J900" i="1"/>
  <c r="G900" i="1"/>
  <c r="E900" i="1"/>
  <c r="P899" i="1"/>
  <c r="Q899" i="1" s="1"/>
  <c r="X899" i="1" s="1"/>
  <c r="J899" i="1"/>
  <c r="N899" i="1" s="1"/>
  <c r="G899" i="1"/>
  <c r="E899" i="1"/>
  <c r="G898" i="1"/>
  <c r="E898" i="1"/>
  <c r="P897" i="1"/>
  <c r="Q897" i="1" s="1"/>
  <c r="J897" i="1"/>
  <c r="N897" i="1" s="1"/>
  <c r="G897" i="1"/>
  <c r="E897" i="1"/>
  <c r="N896" i="1"/>
  <c r="P896" i="1" s="1"/>
  <c r="Q896" i="1" s="1"/>
  <c r="J896" i="1"/>
  <c r="G896" i="1"/>
  <c r="E896" i="1"/>
  <c r="J895" i="1"/>
  <c r="N895" i="1" s="1"/>
  <c r="P895" i="1" s="1"/>
  <c r="Q895" i="1" s="1"/>
  <c r="G895" i="1"/>
  <c r="E895" i="1"/>
  <c r="G894" i="1"/>
  <c r="E894" i="1"/>
  <c r="P893" i="1"/>
  <c r="Q893" i="1" s="1"/>
  <c r="X893" i="1" s="1"/>
  <c r="J893" i="1"/>
  <c r="N893" i="1" s="1"/>
  <c r="G893" i="1"/>
  <c r="E893" i="1"/>
  <c r="Q892" i="1"/>
  <c r="N892" i="1"/>
  <c r="P892" i="1" s="1"/>
  <c r="J892" i="1"/>
  <c r="G892" i="1"/>
  <c r="E892" i="1"/>
  <c r="P891" i="1"/>
  <c r="Q891" i="1" s="1"/>
  <c r="J891" i="1"/>
  <c r="N891" i="1" s="1"/>
  <c r="G891" i="1"/>
  <c r="E891" i="1"/>
  <c r="G890" i="1"/>
  <c r="E890" i="1"/>
  <c r="J889" i="1"/>
  <c r="N889" i="1" s="1"/>
  <c r="P889" i="1" s="1"/>
  <c r="Q889" i="1" s="1"/>
  <c r="G889" i="1"/>
  <c r="E889" i="1"/>
  <c r="N888" i="1"/>
  <c r="J888" i="1"/>
  <c r="G888" i="1"/>
  <c r="E888" i="1"/>
  <c r="J887" i="1"/>
  <c r="N887" i="1" s="1"/>
  <c r="G887" i="1"/>
  <c r="E887" i="1"/>
  <c r="G886" i="1"/>
  <c r="E886" i="1"/>
  <c r="N885" i="1"/>
  <c r="P885" i="1" s="1"/>
  <c r="Q885" i="1" s="1"/>
  <c r="J885" i="1"/>
  <c r="G885" i="1"/>
  <c r="E885" i="1"/>
  <c r="P884" i="1"/>
  <c r="Q884" i="1" s="1"/>
  <c r="J884" i="1"/>
  <c r="N884" i="1" s="1"/>
  <c r="G884" i="1"/>
  <c r="E884" i="1"/>
  <c r="N883" i="1"/>
  <c r="P883" i="1" s="1"/>
  <c r="Q883" i="1" s="1"/>
  <c r="J883" i="1"/>
  <c r="G883" i="1"/>
  <c r="E883" i="1"/>
  <c r="G882" i="1"/>
  <c r="E882" i="1"/>
  <c r="N881" i="1"/>
  <c r="P881" i="1" s="1"/>
  <c r="Q881" i="1" s="1"/>
  <c r="J881" i="1"/>
  <c r="G881" i="1"/>
  <c r="E881" i="1"/>
  <c r="J880" i="1"/>
  <c r="N880" i="1" s="1"/>
  <c r="P880" i="1" s="1"/>
  <c r="Q880" i="1" s="1"/>
  <c r="X880" i="1" s="1"/>
  <c r="G880" i="1"/>
  <c r="E880" i="1"/>
  <c r="Q879" i="1"/>
  <c r="R879" i="1" s="1"/>
  <c r="S879" i="1" s="1"/>
  <c r="T879" i="1" s="1"/>
  <c r="Y879" i="1" s="1"/>
  <c r="N879" i="1"/>
  <c r="P879" i="1" s="1"/>
  <c r="J879" i="1"/>
  <c r="G879" i="1"/>
  <c r="E879" i="1"/>
  <c r="G878" i="1"/>
  <c r="E878" i="1"/>
  <c r="N877" i="1"/>
  <c r="J877" i="1"/>
  <c r="G877" i="1"/>
  <c r="E877" i="1"/>
  <c r="J876" i="1"/>
  <c r="N876" i="1" s="1"/>
  <c r="P876" i="1" s="1"/>
  <c r="Q876" i="1" s="1"/>
  <c r="G876" i="1"/>
  <c r="E876" i="1"/>
  <c r="Q875" i="1"/>
  <c r="N875" i="1"/>
  <c r="P875" i="1" s="1"/>
  <c r="J875" i="1"/>
  <c r="G875" i="1"/>
  <c r="E875" i="1"/>
  <c r="G874" i="1"/>
  <c r="E874" i="1"/>
  <c r="N873" i="1"/>
  <c r="P873" i="1" s="1"/>
  <c r="Q873" i="1" s="1"/>
  <c r="J873" i="1"/>
  <c r="G873" i="1"/>
  <c r="E873" i="1"/>
  <c r="J872" i="1"/>
  <c r="N872" i="1" s="1"/>
  <c r="P872" i="1" s="1"/>
  <c r="Q872" i="1" s="1"/>
  <c r="G872" i="1"/>
  <c r="E872" i="1"/>
  <c r="N871" i="1"/>
  <c r="P871" i="1" s="1"/>
  <c r="Q871" i="1" s="1"/>
  <c r="J871" i="1"/>
  <c r="G871" i="1"/>
  <c r="E871" i="1"/>
  <c r="G870" i="1"/>
  <c r="E870" i="1"/>
  <c r="N869" i="1"/>
  <c r="P869" i="1" s="1"/>
  <c r="Q869" i="1" s="1"/>
  <c r="J869" i="1"/>
  <c r="G869" i="1"/>
  <c r="E869" i="1"/>
  <c r="R868" i="1"/>
  <c r="S868" i="1" s="1"/>
  <c r="T868" i="1" s="1"/>
  <c r="Y868" i="1" s="1"/>
  <c r="J868" i="1"/>
  <c r="N868" i="1" s="1"/>
  <c r="P868" i="1" s="1"/>
  <c r="Q868" i="1" s="1"/>
  <c r="X868" i="1" s="1"/>
  <c r="G868" i="1"/>
  <c r="E868" i="1"/>
  <c r="N867" i="1"/>
  <c r="P867" i="1" s="1"/>
  <c r="Q867" i="1" s="1"/>
  <c r="J867" i="1"/>
  <c r="G867" i="1"/>
  <c r="E867" i="1"/>
  <c r="G866" i="1"/>
  <c r="E866" i="1"/>
  <c r="N865" i="1"/>
  <c r="P865" i="1" s="1"/>
  <c r="Q865" i="1" s="1"/>
  <c r="R865" i="1" s="1"/>
  <c r="S865" i="1" s="1"/>
  <c r="T865" i="1" s="1"/>
  <c r="Y865" i="1" s="1"/>
  <c r="J865" i="1"/>
  <c r="G865" i="1"/>
  <c r="E865" i="1"/>
  <c r="P864" i="1"/>
  <c r="Q864" i="1" s="1"/>
  <c r="J864" i="1"/>
  <c r="N864" i="1" s="1"/>
  <c r="G864" i="1"/>
  <c r="E864" i="1"/>
  <c r="N863" i="1"/>
  <c r="J863" i="1"/>
  <c r="G863" i="1"/>
  <c r="E863" i="1"/>
  <c r="G862" i="1"/>
  <c r="E862" i="1"/>
  <c r="J861" i="1"/>
  <c r="N861" i="1" s="1"/>
  <c r="P861" i="1" s="1"/>
  <c r="Q861" i="1" s="1"/>
  <c r="G861" i="1"/>
  <c r="E861" i="1"/>
  <c r="J860" i="1"/>
  <c r="N860" i="1" s="1"/>
  <c r="P860" i="1" s="1"/>
  <c r="Q860" i="1" s="1"/>
  <c r="G860" i="1"/>
  <c r="E860" i="1"/>
  <c r="J859" i="1"/>
  <c r="N859" i="1" s="1"/>
  <c r="P859" i="1" s="1"/>
  <c r="Q859" i="1" s="1"/>
  <c r="G859" i="1"/>
  <c r="E859" i="1"/>
  <c r="G858" i="1"/>
  <c r="E858" i="1"/>
  <c r="J857" i="1"/>
  <c r="N857" i="1" s="1"/>
  <c r="P857" i="1" s="1"/>
  <c r="Q857" i="1" s="1"/>
  <c r="G857" i="1"/>
  <c r="E857" i="1"/>
  <c r="J856" i="1"/>
  <c r="N856" i="1" s="1"/>
  <c r="P856" i="1" s="1"/>
  <c r="Q856" i="1" s="1"/>
  <c r="G856" i="1"/>
  <c r="E856" i="1"/>
  <c r="N855" i="1"/>
  <c r="J855" i="1"/>
  <c r="G855" i="1"/>
  <c r="E855" i="1"/>
  <c r="G854" i="1"/>
  <c r="E854" i="1"/>
  <c r="N853" i="1"/>
  <c r="P853" i="1" s="1"/>
  <c r="Q853" i="1" s="1"/>
  <c r="J853" i="1"/>
  <c r="G853" i="1"/>
  <c r="E853" i="1"/>
  <c r="J852" i="1"/>
  <c r="N852" i="1" s="1"/>
  <c r="P852" i="1" s="1"/>
  <c r="Q852" i="1" s="1"/>
  <c r="G852" i="1"/>
  <c r="E852" i="1"/>
  <c r="X851" i="1"/>
  <c r="Q851" i="1"/>
  <c r="R851" i="1" s="1"/>
  <c r="S851" i="1" s="1"/>
  <c r="T851" i="1" s="1"/>
  <c r="Y851" i="1" s="1"/>
  <c r="N851" i="1"/>
  <c r="P851" i="1" s="1"/>
  <c r="J851" i="1"/>
  <c r="G851" i="1"/>
  <c r="E851" i="1"/>
  <c r="G850" i="1"/>
  <c r="E850" i="1"/>
  <c r="N849" i="1"/>
  <c r="J849" i="1"/>
  <c r="G849" i="1"/>
  <c r="E849" i="1"/>
  <c r="J848" i="1"/>
  <c r="N848" i="1" s="1"/>
  <c r="P848" i="1" s="1"/>
  <c r="Q848" i="1" s="1"/>
  <c r="G848" i="1"/>
  <c r="E848" i="1"/>
  <c r="N847" i="1"/>
  <c r="P847" i="1" s="1"/>
  <c r="Q847" i="1" s="1"/>
  <c r="J847" i="1"/>
  <c r="G847" i="1"/>
  <c r="E847" i="1"/>
  <c r="G846" i="1"/>
  <c r="E846" i="1"/>
  <c r="X845" i="1"/>
  <c r="Q845" i="1"/>
  <c r="R845" i="1" s="1"/>
  <c r="S845" i="1" s="1"/>
  <c r="T845" i="1" s="1"/>
  <c r="Y845" i="1" s="1"/>
  <c r="N845" i="1"/>
  <c r="P845" i="1" s="1"/>
  <c r="J845" i="1"/>
  <c r="G845" i="1"/>
  <c r="E845" i="1"/>
  <c r="P844" i="1"/>
  <c r="Q844" i="1" s="1"/>
  <c r="X844" i="1" s="1"/>
  <c r="J844" i="1"/>
  <c r="N844" i="1" s="1"/>
  <c r="G844" i="1"/>
  <c r="E844" i="1"/>
  <c r="N843" i="1"/>
  <c r="J843" i="1"/>
  <c r="G843" i="1"/>
  <c r="E843" i="1"/>
  <c r="G842" i="1"/>
  <c r="E842" i="1"/>
  <c r="N841" i="1"/>
  <c r="P841" i="1" s="1"/>
  <c r="Q841" i="1" s="1"/>
  <c r="J841" i="1"/>
  <c r="G841" i="1"/>
  <c r="E841" i="1"/>
  <c r="J840" i="1"/>
  <c r="N840" i="1" s="1"/>
  <c r="P840" i="1" s="1"/>
  <c r="Q840" i="1" s="1"/>
  <c r="G840" i="1"/>
  <c r="E840" i="1"/>
  <c r="X839" i="1"/>
  <c r="Q839" i="1"/>
  <c r="R839" i="1" s="1"/>
  <c r="S839" i="1" s="1"/>
  <c r="T839" i="1" s="1"/>
  <c r="Y839" i="1" s="1"/>
  <c r="N839" i="1"/>
  <c r="P839" i="1" s="1"/>
  <c r="J839" i="1"/>
  <c r="G839" i="1"/>
  <c r="E839" i="1"/>
  <c r="G838" i="1"/>
  <c r="E838" i="1"/>
  <c r="N837" i="1"/>
  <c r="J837" i="1"/>
  <c r="G837" i="1"/>
  <c r="E837" i="1"/>
  <c r="J836" i="1"/>
  <c r="N836" i="1" s="1"/>
  <c r="P836" i="1" s="1"/>
  <c r="Q836" i="1" s="1"/>
  <c r="G836" i="1"/>
  <c r="E836" i="1"/>
  <c r="N835" i="1"/>
  <c r="P835" i="1" s="1"/>
  <c r="Q835" i="1" s="1"/>
  <c r="J835" i="1"/>
  <c r="G835" i="1"/>
  <c r="E835" i="1"/>
  <c r="G834" i="1"/>
  <c r="E834" i="1"/>
  <c r="X833" i="1"/>
  <c r="Q833" i="1"/>
  <c r="R833" i="1" s="1"/>
  <c r="S833" i="1" s="1"/>
  <c r="T833" i="1" s="1"/>
  <c r="Y833" i="1" s="1"/>
  <c r="N833" i="1"/>
  <c r="P833" i="1" s="1"/>
  <c r="J833" i="1"/>
  <c r="G833" i="1"/>
  <c r="E833" i="1"/>
  <c r="P832" i="1"/>
  <c r="Q832" i="1" s="1"/>
  <c r="X832" i="1" s="1"/>
  <c r="J832" i="1"/>
  <c r="N832" i="1" s="1"/>
  <c r="G832" i="1"/>
  <c r="E832" i="1"/>
  <c r="N831" i="1"/>
  <c r="P831" i="1" s="1"/>
  <c r="Q831" i="1" s="1"/>
  <c r="J831" i="1"/>
  <c r="G831" i="1"/>
  <c r="E831" i="1"/>
  <c r="G830" i="1"/>
  <c r="E830" i="1"/>
  <c r="N829" i="1"/>
  <c r="P829" i="1" s="1"/>
  <c r="Q829" i="1" s="1"/>
  <c r="J829" i="1"/>
  <c r="G829" i="1"/>
  <c r="E829" i="1"/>
  <c r="J828" i="1"/>
  <c r="N828" i="1" s="1"/>
  <c r="P828" i="1" s="1"/>
  <c r="Q828" i="1" s="1"/>
  <c r="G828" i="1"/>
  <c r="E828" i="1"/>
  <c r="J827" i="1"/>
  <c r="N827" i="1" s="1"/>
  <c r="P827" i="1" s="1"/>
  <c r="Q827" i="1" s="1"/>
  <c r="G827" i="1"/>
  <c r="E827" i="1"/>
  <c r="G826" i="1"/>
  <c r="E826" i="1"/>
  <c r="J825" i="1"/>
  <c r="N825" i="1" s="1"/>
  <c r="P825" i="1" s="1"/>
  <c r="Q825" i="1" s="1"/>
  <c r="G825" i="1"/>
  <c r="E825" i="1"/>
  <c r="J824" i="1"/>
  <c r="N824" i="1" s="1"/>
  <c r="P824" i="1" s="1"/>
  <c r="Q824" i="1" s="1"/>
  <c r="X824" i="1" s="1"/>
  <c r="G824" i="1"/>
  <c r="E824" i="1"/>
  <c r="N823" i="1"/>
  <c r="P823" i="1" s="1"/>
  <c r="Q823" i="1" s="1"/>
  <c r="R823" i="1" s="1"/>
  <c r="S823" i="1" s="1"/>
  <c r="T823" i="1" s="1"/>
  <c r="Y823" i="1" s="1"/>
  <c r="J823" i="1"/>
  <c r="G823" i="1"/>
  <c r="E823" i="1"/>
  <c r="G822" i="1"/>
  <c r="E822" i="1"/>
  <c r="N821" i="1"/>
  <c r="J821" i="1"/>
  <c r="G821" i="1"/>
  <c r="E821" i="1"/>
  <c r="J820" i="1"/>
  <c r="N820" i="1" s="1"/>
  <c r="P820" i="1" s="1"/>
  <c r="Q820" i="1" s="1"/>
  <c r="G820" i="1"/>
  <c r="E820" i="1"/>
  <c r="J819" i="1"/>
  <c r="N819" i="1" s="1"/>
  <c r="P819" i="1" s="1"/>
  <c r="Q819" i="1" s="1"/>
  <c r="G819" i="1"/>
  <c r="E819" i="1"/>
  <c r="G818" i="1"/>
  <c r="E818" i="1"/>
  <c r="J817" i="1"/>
  <c r="N817" i="1" s="1"/>
  <c r="P817" i="1" s="1"/>
  <c r="Q817" i="1" s="1"/>
  <c r="G817" i="1"/>
  <c r="E817" i="1"/>
  <c r="J816" i="1"/>
  <c r="N816" i="1" s="1"/>
  <c r="P816" i="1" s="1"/>
  <c r="Q816" i="1" s="1"/>
  <c r="G816" i="1"/>
  <c r="E816" i="1"/>
  <c r="J815" i="1"/>
  <c r="N815" i="1" s="1"/>
  <c r="P815" i="1" s="1"/>
  <c r="Q815" i="1" s="1"/>
  <c r="G815" i="1"/>
  <c r="E815" i="1"/>
  <c r="G814" i="1"/>
  <c r="E814" i="1"/>
  <c r="N813" i="1"/>
  <c r="J813" i="1"/>
  <c r="G813" i="1"/>
  <c r="E813" i="1"/>
  <c r="R812" i="1"/>
  <c r="S812" i="1" s="1"/>
  <c r="T812" i="1" s="1"/>
  <c r="Y812" i="1" s="1"/>
  <c r="J812" i="1"/>
  <c r="N812" i="1" s="1"/>
  <c r="P812" i="1" s="1"/>
  <c r="Q812" i="1" s="1"/>
  <c r="X812" i="1" s="1"/>
  <c r="G812" i="1"/>
  <c r="E812" i="1"/>
  <c r="N811" i="1"/>
  <c r="P811" i="1" s="1"/>
  <c r="Q811" i="1" s="1"/>
  <c r="J811" i="1"/>
  <c r="G811" i="1"/>
  <c r="E811" i="1"/>
  <c r="G810" i="1"/>
  <c r="E810" i="1"/>
  <c r="Q809" i="1"/>
  <c r="R809" i="1" s="1"/>
  <c r="S809" i="1" s="1"/>
  <c r="T809" i="1" s="1"/>
  <c r="Y809" i="1" s="1"/>
  <c r="N809" i="1"/>
  <c r="P809" i="1" s="1"/>
  <c r="J809" i="1"/>
  <c r="G809" i="1"/>
  <c r="E809" i="1"/>
  <c r="P808" i="1"/>
  <c r="Q808" i="1" s="1"/>
  <c r="J808" i="1"/>
  <c r="N808" i="1" s="1"/>
  <c r="G808" i="1"/>
  <c r="E808" i="1"/>
  <c r="N807" i="1"/>
  <c r="P807" i="1" s="1"/>
  <c r="Q807" i="1" s="1"/>
  <c r="J807" i="1"/>
  <c r="G807" i="1"/>
  <c r="E807" i="1"/>
  <c r="G806" i="1"/>
  <c r="E806" i="1"/>
  <c r="N805" i="1"/>
  <c r="P805" i="1" s="1"/>
  <c r="Q805" i="1" s="1"/>
  <c r="J805" i="1"/>
  <c r="G805" i="1"/>
  <c r="E805" i="1"/>
  <c r="J804" i="1"/>
  <c r="N804" i="1" s="1"/>
  <c r="P804" i="1" s="1"/>
  <c r="Q804" i="1" s="1"/>
  <c r="X804" i="1" s="1"/>
  <c r="G804" i="1"/>
  <c r="E804" i="1"/>
  <c r="N803" i="1"/>
  <c r="P803" i="1" s="1"/>
  <c r="Q803" i="1" s="1"/>
  <c r="J803" i="1"/>
  <c r="G803" i="1"/>
  <c r="E803" i="1"/>
  <c r="G802" i="1"/>
  <c r="E802" i="1"/>
  <c r="N801" i="1"/>
  <c r="J801" i="1"/>
  <c r="G801" i="1"/>
  <c r="E801" i="1"/>
  <c r="J800" i="1"/>
  <c r="N800" i="1" s="1"/>
  <c r="P800" i="1" s="1"/>
  <c r="Q800" i="1" s="1"/>
  <c r="G800" i="1"/>
  <c r="E800" i="1"/>
  <c r="J799" i="1"/>
  <c r="N799" i="1" s="1"/>
  <c r="G799" i="1"/>
  <c r="E799" i="1"/>
  <c r="J798" i="1"/>
  <c r="N798" i="1" s="1"/>
  <c r="P798" i="1" s="1"/>
  <c r="Q798" i="1" s="1"/>
  <c r="G798" i="1"/>
  <c r="E798" i="1"/>
  <c r="J797" i="1"/>
  <c r="N797" i="1" s="1"/>
  <c r="P797" i="1" s="1"/>
  <c r="Q797" i="1" s="1"/>
  <c r="G797" i="1"/>
  <c r="E797" i="1"/>
  <c r="J796" i="1"/>
  <c r="N796" i="1" s="1"/>
  <c r="P796" i="1" s="1"/>
  <c r="Q796" i="1" s="1"/>
  <c r="G796" i="1"/>
  <c r="E796" i="1"/>
  <c r="N795" i="1"/>
  <c r="P795" i="1" s="1"/>
  <c r="Q795" i="1" s="1"/>
  <c r="J795" i="1"/>
  <c r="G795" i="1"/>
  <c r="E795" i="1"/>
  <c r="G794" i="1"/>
  <c r="E794" i="1"/>
  <c r="N793" i="1"/>
  <c r="P793" i="1" s="1"/>
  <c r="Q793" i="1" s="1"/>
  <c r="J793" i="1"/>
  <c r="G793" i="1"/>
  <c r="E793" i="1"/>
  <c r="R792" i="1"/>
  <c r="S792" i="1" s="1"/>
  <c r="T792" i="1" s="1"/>
  <c r="Y792" i="1" s="1"/>
  <c r="J792" i="1"/>
  <c r="N792" i="1" s="1"/>
  <c r="P792" i="1" s="1"/>
  <c r="Q792" i="1" s="1"/>
  <c r="X792" i="1" s="1"/>
  <c r="G792" i="1"/>
  <c r="E792" i="1"/>
  <c r="N791" i="1"/>
  <c r="P791" i="1" s="1"/>
  <c r="Q791" i="1" s="1"/>
  <c r="J791" i="1"/>
  <c r="G791" i="1"/>
  <c r="E791" i="1"/>
  <c r="G790" i="1"/>
  <c r="E790" i="1"/>
  <c r="Q789" i="1"/>
  <c r="R789" i="1" s="1"/>
  <c r="S789" i="1" s="1"/>
  <c r="T789" i="1" s="1"/>
  <c r="Y789" i="1" s="1"/>
  <c r="N789" i="1"/>
  <c r="P789" i="1" s="1"/>
  <c r="J789" i="1"/>
  <c r="G789" i="1"/>
  <c r="E789" i="1"/>
  <c r="R788" i="1"/>
  <c r="S788" i="1" s="1"/>
  <c r="T788" i="1" s="1"/>
  <c r="Y788" i="1" s="1"/>
  <c r="J788" i="1"/>
  <c r="N788" i="1" s="1"/>
  <c r="P788" i="1" s="1"/>
  <c r="Q788" i="1" s="1"/>
  <c r="X788" i="1" s="1"/>
  <c r="G788" i="1"/>
  <c r="E788" i="1"/>
  <c r="N787" i="1"/>
  <c r="J787" i="1"/>
  <c r="G787" i="1"/>
  <c r="E787" i="1"/>
  <c r="G786" i="1"/>
  <c r="E786" i="1"/>
  <c r="N785" i="1"/>
  <c r="J785" i="1"/>
  <c r="G785" i="1"/>
  <c r="E785" i="1"/>
  <c r="P784" i="1"/>
  <c r="Q784" i="1" s="1"/>
  <c r="J784" i="1"/>
  <c r="N784" i="1" s="1"/>
  <c r="G784" i="1"/>
  <c r="E784" i="1"/>
  <c r="N783" i="1"/>
  <c r="P783" i="1" s="1"/>
  <c r="Q783" i="1" s="1"/>
  <c r="J783" i="1"/>
  <c r="G783" i="1"/>
  <c r="E783" i="1"/>
  <c r="J782" i="1"/>
  <c r="N782" i="1" s="1"/>
  <c r="P782" i="1" s="1"/>
  <c r="Q782" i="1" s="1"/>
  <c r="G782" i="1"/>
  <c r="E782" i="1"/>
  <c r="J781" i="1"/>
  <c r="N781" i="1" s="1"/>
  <c r="P781" i="1" s="1"/>
  <c r="Q781" i="1" s="1"/>
  <c r="G781" i="1"/>
  <c r="E781" i="1"/>
  <c r="J780" i="1"/>
  <c r="N780" i="1" s="1"/>
  <c r="P780" i="1" s="1"/>
  <c r="Q780" i="1" s="1"/>
  <c r="G780" i="1"/>
  <c r="E780" i="1"/>
  <c r="J779" i="1"/>
  <c r="N779" i="1" s="1"/>
  <c r="P779" i="1" s="1"/>
  <c r="Q779" i="1" s="1"/>
  <c r="G779" i="1"/>
  <c r="E779" i="1"/>
  <c r="G778" i="1"/>
  <c r="E778" i="1"/>
  <c r="J777" i="1"/>
  <c r="N777" i="1" s="1"/>
  <c r="P777" i="1" s="1"/>
  <c r="Q777" i="1" s="1"/>
  <c r="G777" i="1"/>
  <c r="E777" i="1"/>
  <c r="J776" i="1"/>
  <c r="N776" i="1" s="1"/>
  <c r="P776" i="1" s="1"/>
  <c r="Q776" i="1" s="1"/>
  <c r="X776" i="1" s="1"/>
  <c r="G776" i="1"/>
  <c r="E776" i="1"/>
  <c r="J775" i="1"/>
  <c r="N775" i="1" s="1"/>
  <c r="P775" i="1" s="1"/>
  <c r="Q775" i="1" s="1"/>
  <c r="R775" i="1" s="1"/>
  <c r="S775" i="1" s="1"/>
  <c r="T775" i="1" s="1"/>
  <c r="Y775" i="1" s="1"/>
  <c r="G775" i="1"/>
  <c r="E775" i="1"/>
  <c r="G774" i="1"/>
  <c r="E774" i="1"/>
  <c r="J773" i="1"/>
  <c r="N773" i="1" s="1"/>
  <c r="G773" i="1"/>
  <c r="E773" i="1"/>
  <c r="J772" i="1"/>
  <c r="N772" i="1" s="1"/>
  <c r="P772" i="1" s="1"/>
  <c r="Q772" i="1" s="1"/>
  <c r="G772" i="1"/>
  <c r="E772" i="1"/>
  <c r="N771" i="1"/>
  <c r="P771" i="1" s="1"/>
  <c r="Q771" i="1" s="1"/>
  <c r="J771" i="1"/>
  <c r="G771" i="1"/>
  <c r="E771" i="1"/>
  <c r="G770" i="1"/>
  <c r="E770" i="1"/>
  <c r="N769" i="1"/>
  <c r="P769" i="1" s="1"/>
  <c r="Q769" i="1" s="1"/>
  <c r="J769" i="1"/>
  <c r="G769" i="1"/>
  <c r="E769" i="1"/>
  <c r="R768" i="1"/>
  <c r="S768" i="1" s="1"/>
  <c r="T768" i="1" s="1"/>
  <c r="Y768" i="1" s="1"/>
  <c r="J768" i="1"/>
  <c r="N768" i="1" s="1"/>
  <c r="P768" i="1" s="1"/>
  <c r="Q768" i="1" s="1"/>
  <c r="X768" i="1" s="1"/>
  <c r="G768" i="1"/>
  <c r="E768" i="1"/>
  <c r="N767" i="1"/>
  <c r="P767" i="1" s="1"/>
  <c r="Q767" i="1" s="1"/>
  <c r="J767" i="1"/>
  <c r="G767" i="1"/>
  <c r="E767" i="1"/>
  <c r="G766" i="1"/>
  <c r="E766" i="1"/>
  <c r="N765" i="1"/>
  <c r="J765" i="1"/>
  <c r="G765" i="1"/>
  <c r="E765" i="1"/>
  <c r="J764" i="1"/>
  <c r="N764" i="1" s="1"/>
  <c r="P764" i="1" s="1"/>
  <c r="Q764" i="1" s="1"/>
  <c r="G764" i="1"/>
  <c r="E764" i="1"/>
  <c r="J763" i="1"/>
  <c r="N763" i="1" s="1"/>
  <c r="G763" i="1"/>
  <c r="E763" i="1"/>
  <c r="G762" i="1"/>
  <c r="E762" i="1"/>
  <c r="J761" i="1"/>
  <c r="N761" i="1" s="1"/>
  <c r="G761" i="1"/>
  <c r="E761" i="1"/>
  <c r="J760" i="1"/>
  <c r="N760" i="1" s="1"/>
  <c r="P760" i="1" s="1"/>
  <c r="Q760" i="1" s="1"/>
  <c r="G760" i="1"/>
  <c r="E760" i="1"/>
  <c r="Q759" i="1"/>
  <c r="R759" i="1" s="1"/>
  <c r="S759" i="1" s="1"/>
  <c r="T759" i="1" s="1"/>
  <c r="Y759" i="1" s="1"/>
  <c r="N759" i="1"/>
  <c r="P759" i="1" s="1"/>
  <c r="J759" i="1"/>
  <c r="G759" i="1"/>
  <c r="E759" i="1"/>
  <c r="G758" i="1"/>
  <c r="E758" i="1"/>
  <c r="N757" i="1"/>
  <c r="J757" i="1"/>
  <c r="G757" i="1"/>
  <c r="E757" i="1"/>
  <c r="R756" i="1"/>
  <c r="S756" i="1" s="1"/>
  <c r="T756" i="1" s="1"/>
  <c r="Y756" i="1" s="1"/>
  <c r="J756" i="1"/>
  <c r="N756" i="1" s="1"/>
  <c r="P756" i="1" s="1"/>
  <c r="Q756" i="1" s="1"/>
  <c r="X756" i="1" s="1"/>
  <c r="G756" i="1"/>
  <c r="E756" i="1"/>
  <c r="N755" i="1"/>
  <c r="J755" i="1"/>
  <c r="G755" i="1"/>
  <c r="E755" i="1"/>
  <c r="G754" i="1"/>
  <c r="E754" i="1"/>
  <c r="X753" i="1"/>
  <c r="J753" i="1"/>
  <c r="N753" i="1" s="1"/>
  <c r="P753" i="1" s="1"/>
  <c r="Q753" i="1" s="1"/>
  <c r="R753" i="1" s="1"/>
  <c r="S753" i="1" s="1"/>
  <c r="T753" i="1" s="1"/>
  <c r="Y753" i="1" s="1"/>
  <c r="G753" i="1"/>
  <c r="E753" i="1"/>
  <c r="J752" i="1"/>
  <c r="N752" i="1" s="1"/>
  <c r="P752" i="1" s="1"/>
  <c r="Q752" i="1" s="1"/>
  <c r="G752" i="1"/>
  <c r="E752" i="1"/>
  <c r="N751" i="1"/>
  <c r="J751" i="1"/>
  <c r="G751" i="1"/>
  <c r="E751" i="1"/>
  <c r="G750" i="1"/>
  <c r="E750" i="1"/>
  <c r="N749" i="1"/>
  <c r="J749" i="1"/>
  <c r="G749" i="1"/>
  <c r="E749" i="1"/>
  <c r="P748" i="1"/>
  <c r="Q748" i="1" s="1"/>
  <c r="J748" i="1"/>
  <c r="N748" i="1" s="1"/>
  <c r="G748" i="1"/>
  <c r="E748" i="1"/>
  <c r="J747" i="1"/>
  <c r="N747" i="1" s="1"/>
  <c r="P747" i="1" s="1"/>
  <c r="Q747" i="1" s="1"/>
  <c r="G747" i="1"/>
  <c r="E747" i="1"/>
  <c r="G746" i="1"/>
  <c r="E746" i="1"/>
  <c r="J745" i="1"/>
  <c r="N745" i="1" s="1"/>
  <c r="G745" i="1"/>
  <c r="E745" i="1"/>
  <c r="J744" i="1"/>
  <c r="N744" i="1" s="1"/>
  <c r="P744" i="1" s="1"/>
  <c r="Q744" i="1" s="1"/>
  <c r="G744" i="1"/>
  <c r="E744" i="1"/>
  <c r="J743" i="1"/>
  <c r="N743" i="1" s="1"/>
  <c r="G743" i="1"/>
  <c r="E743" i="1"/>
  <c r="G742" i="1"/>
  <c r="E742" i="1"/>
  <c r="J741" i="1"/>
  <c r="N741" i="1" s="1"/>
  <c r="P741" i="1" s="1"/>
  <c r="Q741" i="1" s="1"/>
  <c r="G741" i="1"/>
  <c r="E741" i="1"/>
  <c r="J740" i="1"/>
  <c r="N740" i="1" s="1"/>
  <c r="P740" i="1" s="1"/>
  <c r="Q740" i="1" s="1"/>
  <c r="G740" i="1"/>
  <c r="E740" i="1"/>
  <c r="N739" i="1"/>
  <c r="J739" i="1"/>
  <c r="G739" i="1"/>
  <c r="E739" i="1"/>
  <c r="G738" i="1"/>
  <c r="E738" i="1"/>
  <c r="N737" i="1"/>
  <c r="J737" i="1"/>
  <c r="G737" i="1"/>
  <c r="E737" i="1"/>
  <c r="P736" i="1"/>
  <c r="Q736" i="1" s="1"/>
  <c r="J736" i="1"/>
  <c r="N736" i="1" s="1"/>
  <c r="G736" i="1"/>
  <c r="E736" i="1"/>
  <c r="N735" i="1"/>
  <c r="P735" i="1" s="1"/>
  <c r="Q735" i="1" s="1"/>
  <c r="R735" i="1" s="1"/>
  <c r="S735" i="1" s="1"/>
  <c r="T735" i="1" s="1"/>
  <c r="Y735" i="1" s="1"/>
  <c r="J735" i="1"/>
  <c r="G735" i="1"/>
  <c r="E735" i="1"/>
  <c r="G734" i="1"/>
  <c r="E734" i="1"/>
  <c r="J733" i="1"/>
  <c r="N733" i="1" s="1"/>
  <c r="G733" i="1"/>
  <c r="E733" i="1"/>
  <c r="J732" i="1"/>
  <c r="N732" i="1" s="1"/>
  <c r="P732" i="1" s="1"/>
  <c r="Q732" i="1" s="1"/>
  <c r="X732" i="1" s="1"/>
  <c r="G732" i="1"/>
  <c r="E732" i="1"/>
  <c r="J731" i="1"/>
  <c r="N731" i="1" s="1"/>
  <c r="G731" i="1"/>
  <c r="E731" i="1"/>
  <c r="G730" i="1"/>
  <c r="E730" i="1"/>
  <c r="Q729" i="1"/>
  <c r="R729" i="1" s="1"/>
  <c r="S729" i="1" s="1"/>
  <c r="T729" i="1" s="1"/>
  <c r="Y729" i="1" s="1"/>
  <c r="J729" i="1"/>
  <c r="N729" i="1" s="1"/>
  <c r="P729" i="1" s="1"/>
  <c r="G729" i="1"/>
  <c r="E729" i="1"/>
  <c r="J728" i="1"/>
  <c r="N728" i="1" s="1"/>
  <c r="P728" i="1" s="1"/>
  <c r="Q728" i="1" s="1"/>
  <c r="G728" i="1"/>
  <c r="E728" i="1"/>
  <c r="J727" i="1"/>
  <c r="N727" i="1" s="1"/>
  <c r="P727" i="1" s="1"/>
  <c r="Q727" i="1" s="1"/>
  <c r="G727" i="1"/>
  <c r="E727" i="1"/>
  <c r="G726" i="1"/>
  <c r="E726" i="1"/>
  <c r="J725" i="1"/>
  <c r="N725" i="1" s="1"/>
  <c r="P725" i="1" s="1"/>
  <c r="Q725" i="1" s="1"/>
  <c r="X725" i="1" s="1"/>
  <c r="G725" i="1"/>
  <c r="E725" i="1"/>
  <c r="J724" i="1"/>
  <c r="N724" i="1" s="1"/>
  <c r="G724" i="1"/>
  <c r="E724" i="1"/>
  <c r="J723" i="1"/>
  <c r="N723" i="1" s="1"/>
  <c r="P723" i="1" s="1"/>
  <c r="Q723" i="1" s="1"/>
  <c r="G723" i="1"/>
  <c r="E723" i="1"/>
  <c r="G722" i="1"/>
  <c r="E722" i="1"/>
  <c r="J721" i="1"/>
  <c r="N721" i="1" s="1"/>
  <c r="P721" i="1" s="1"/>
  <c r="Q721" i="1" s="1"/>
  <c r="G721" i="1"/>
  <c r="E721" i="1"/>
  <c r="N720" i="1"/>
  <c r="P720" i="1" s="1"/>
  <c r="Q720" i="1" s="1"/>
  <c r="J720" i="1"/>
  <c r="G720" i="1"/>
  <c r="E720" i="1"/>
  <c r="P719" i="1"/>
  <c r="Q719" i="1" s="1"/>
  <c r="J719" i="1"/>
  <c r="N719" i="1" s="1"/>
  <c r="G719" i="1"/>
  <c r="E719" i="1"/>
  <c r="G718" i="1"/>
  <c r="E718" i="1"/>
  <c r="R717" i="1"/>
  <c r="S717" i="1" s="1"/>
  <c r="T717" i="1" s="1"/>
  <c r="Y717" i="1" s="1"/>
  <c r="J717" i="1"/>
  <c r="N717" i="1" s="1"/>
  <c r="P717" i="1" s="1"/>
  <c r="Q717" i="1" s="1"/>
  <c r="X717" i="1" s="1"/>
  <c r="G717" i="1"/>
  <c r="E717" i="1"/>
  <c r="N716" i="1"/>
  <c r="P716" i="1" s="1"/>
  <c r="Q716" i="1" s="1"/>
  <c r="J716" i="1"/>
  <c r="G716" i="1"/>
  <c r="E716" i="1"/>
  <c r="J715" i="1"/>
  <c r="N715" i="1" s="1"/>
  <c r="P715" i="1" s="1"/>
  <c r="Q715" i="1" s="1"/>
  <c r="X715" i="1" s="1"/>
  <c r="G715" i="1"/>
  <c r="E715" i="1"/>
  <c r="G714" i="1"/>
  <c r="E714" i="1"/>
  <c r="R713" i="1"/>
  <c r="S713" i="1" s="1"/>
  <c r="T713" i="1" s="1"/>
  <c r="Y713" i="1" s="1"/>
  <c r="J713" i="1"/>
  <c r="N713" i="1" s="1"/>
  <c r="P713" i="1" s="1"/>
  <c r="Q713" i="1" s="1"/>
  <c r="X713" i="1" s="1"/>
  <c r="G713" i="1"/>
  <c r="E713" i="1"/>
  <c r="N712" i="1"/>
  <c r="J712" i="1"/>
  <c r="G712" i="1"/>
  <c r="E712" i="1"/>
  <c r="J711" i="1"/>
  <c r="N711" i="1" s="1"/>
  <c r="P711" i="1" s="1"/>
  <c r="Q711" i="1" s="1"/>
  <c r="G711" i="1"/>
  <c r="E711" i="1"/>
  <c r="G710" i="1"/>
  <c r="E710" i="1"/>
  <c r="J709" i="1"/>
  <c r="N709" i="1" s="1"/>
  <c r="P709" i="1" s="1"/>
  <c r="Q709" i="1" s="1"/>
  <c r="G709" i="1"/>
  <c r="E709" i="1"/>
  <c r="J708" i="1"/>
  <c r="N708" i="1" s="1"/>
  <c r="P708" i="1" s="1"/>
  <c r="Q708" i="1" s="1"/>
  <c r="G708" i="1"/>
  <c r="E708" i="1"/>
  <c r="J707" i="1"/>
  <c r="N707" i="1" s="1"/>
  <c r="P707" i="1" s="1"/>
  <c r="Q707" i="1" s="1"/>
  <c r="G707" i="1"/>
  <c r="E707" i="1"/>
  <c r="G706" i="1"/>
  <c r="E706" i="1"/>
  <c r="J705" i="1"/>
  <c r="N705" i="1" s="1"/>
  <c r="P705" i="1" s="1"/>
  <c r="Q705" i="1" s="1"/>
  <c r="X705" i="1" s="1"/>
  <c r="G705" i="1"/>
  <c r="E705" i="1"/>
  <c r="J704" i="1"/>
  <c r="N704" i="1" s="1"/>
  <c r="P704" i="1" s="1"/>
  <c r="Q704" i="1" s="1"/>
  <c r="G704" i="1"/>
  <c r="E704" i="1"/>
  <c r="J703" i="1"/>
  <c r="N703" i="1" s="1"/>
  <c r="P703" i="1" s="1"/>
  <c r="Q703" i="1" s="1"/>
  <c r="G703" i="1"/>
  <c r="E703" i="1"/>
  <c r="G702" i="1"/>
  <c r="E702" i="1"/>
  <c r="J701" i="1"/>
  <c r="N701" i="1" s="1"/>
  <c r="P701" i="1" s="1"/>
  <c r="Q701" i="1" s="1"/>
  <c r="X701" i="1" s="1"/>
  <c r="G701" i="1"/>
  <c r="E701" i="1"/>
  <c r="J700" i="1"/>
  <c r="N700" i="1" s="1"/>
  <c r="P700" i="1" s="1"/>
  <c r="Q700" i="1" s="1"/>
  <c r="R700" i="1" s="1"/>
  <c r="S700" i="1" s="1"/>
  <c r="T700" i="1" s="1"/>
  <c r="Y700" i="1" s="1"/>
  <c r="G700" i="1"/>
  <c r="E700" i="1"/>
  <c r="J699" i="1"/>
  <c r="N699" i="1" s="1"/>
  <c r="P699" i="1" s="1"/>
  <c r="Q699" i="1" s="1"/>
  <c r="G699" i="1"/>
  <c r="E699" i="1"/>
  <c r="G698" i="1"/>
  <c r="E698" i="1"/>
  <c r="J697" i="1"/>
  <c r="N697" i="1" s="1"/>
  <c r="P697" i="1" s="1"/>
  <c r="Q697" i="1" s="1"/>
  <c r="G697" i="1"/>
  <c r="E697" i="1"/>
  <c r="N696" i="1"/>
  <c r="P696" i="1" s="1"/>
  <c r="Q696" i="1" s="1"/>
  <c r="J696" i="1"/>
  <c r="G696" i="1"/>
  <c r="E696" i="1"/>
  <c r="P695" i="1"/>
  <c r="Q695" i="1" s="1"/>
  <c r="J695" i="1"/>
  <c r="N695" i="1" s="1"/>
  <c r="G695" i="1"/>
  <c r="E695" i="1"/>
  <c r="G694" i="1"/>
  <c r="E694" i="1"/>
  <c r="R693" i="1"/>
  <c r="S693" i="1" s="1"/>
  <c r="T693" i="1" s="1"/>
  <c r="Y693" i="1" s="1"/>
  <c r="J693" i="1"/>
  <c r="N693" i="1" s="1"/>
  <c r="P693" i="1" s="1"/>
  <c r="Q693" i="1" s="1"/>
  <c r="X693" i="1" s="1"/>
  <c r="G693" i="1"/>
  <c r="E693" i="1"/>
  <c r="N692" i="1"/>
  <c r="P692" i="1" s="1"/>
  <c r="Q692" i="1" s="1"/>
  <c r="J692" i="1"/>
  <c r="G692" i="1"/>
  <c r="E692" i="1"/>
  <c r="J691" i="1"/>
  <c r="N691" i="1" s="1"/>
  <c r="P691" i="1" s="1"/>
  <c r="Q691" i="1" s="1"/>
  <c r="X691" i="1" s="1"/>
  <c r="G691" i="1"/>
  <c r="E691" i="1"/>
  <c r="G690" i="1"/>
  <c r="E690" i="1"/>
  <c r="J689" i="1"/>
  <c r="N689" i="1" s="1"/>
  <c r="P689" i="1" s="1"/>
  <c r="Q689" i="1" s="1"/>
  <c r="X689" i="1" s="1"/>
  <c r="G689" i="1"/>
  <c r="E689" i="1"/>
  <c r="J688" i="1"/>
  <c r="N688" i="1" s="1"/>
  <c r="P688" i="1" s="1"/>
  <c r="Q688" i="1" s="1"/>
  <c r="G688" i="1"/>
  <c r="E688" i="1"/>
  <c r="J687" i="1"/>
  <c r="N687" i="1" s="1"/>
  <c r="P687" i="1" s="1"/>
  <c r="Q687" i="1" s="1"/>
  <c r="G687" i="1"/>
  <c r="E687" i="1"/>
  <c r="G686" i="1"/>
  <c r="E686" i="1"/>
  <c r="J685" i="1"/>
  <c r="N685" i="1" s="1"/>
  <c r="P685" i="1" s="1"/>
  <c r="Q685" i="1" s="1"/>
  <c r="G685" i="1"/>
  <c r="E685" i="1"/>
  <c r="J684" i="1"/>
  <c r="N684" i="1" s="1"/>
  <c r="P684" i="1" s="1"/>
  <c r="Q684" i="1" s="1"/>
  <c r="G684" i="1"/>
  <c r="E684" i="1"/>
  <c r="J683" i="1"/>
  <c r="N683" i="1" s="1"/>
  <c r="P683" i="1" s="1"/>
  <c r="Q683" i="1" s="1"/>
  <c r="G683" i="1"/>
  <c r="E683" i="1"/>
  <c r="G682" i="1"/>
  <c r="E682" i="1"/>
  <c r="J681" i="1"/>
  <c r="N681" i="1" s="1"/>
  <c r="P681" i="1" s="1"/>
  <c r="Q681" i="1" s="1"/>
  <c r="X681" i="1" s="1"/>
  <c r="G681" i="1"/>
  <c r="E681" i="1"/>
  <c r="J680" i="1"/>
  <c r="N680" i="1" s="1"/>
  <c r="P680" i="1" s="1"/>
  <c r="Q680" i="1" s="1"/>
  <c r="G680" i="1"/>
  <c r="E680" i="1"/>
  <c r="J679" i="1"/>
  <c r="N679" i="1" s="1"/>
  <c r="P679" i="1" s="1"/>
  <c r="Q679" i="1" s="1"/>
  <c r="G679" i="1"/>
  <c r="E679" i="1"/>
  <c r="G678" i="1"/>
  <c r="E678" i="1"/>
  <c r="J677" i="1"/>
  <c r="N677" i="1" s="1"/>
  <c r="P677" i="1" s="1"/>
  <c r="Q677" i="1" s="1"/>
  <c r="X677" i="1" s="1"/>
  <c r="G677" i="1"/>
  <c r="E677" i="1"/>
  <c r="N676" i="1"/>
  <c r="J676" i="1"/>
  <c r="G676" i="1"/>
  <c r="E676" i="1"/>
  <c r="P675" i="1"/>
  <c r="Q675" i="1" s="1"/>
  <c r="J675" i="1"/>
  <c r="N675" i="1" s="1"/>
  <c r="G675" i="1"/>
  <c r="E675" i="1"/>
  <c r="G674" i="1"/>
  <c r="E674" i="1"/>
  <c r="J673" i="1"/>
  <c r="N673" i="1" s="1"/>
  <c r="P673" i="1" s="1"/>
  <c r="Q673" i="1" s="1"/>
  <c r="G673" i="1"/>
  <c r="E673" i="1"/>
  <c r="J672" i="1"/>
  <c r="N672" i="1" s="1"/>
  <c r="P672" i="1" s="1"/>
  <c r="Q672" i="1" s="1"/>
  <c r="G672" i="1"/>
  <c r="E672" i="1"/>
  <c r="J671" i="1"/>
  <c r="N671" i="1" s="1"/>
  <c r="P671" i="1" s="1"/>
  <c r="Q671" i="1" s="1"/>
  <c r="G671" i="1"/>
  <c r="E671" i="1"/>
  <c r="G670" i="1"/>
  <c r="E670" i="1"/>
  <c r="J669" i="1"/>
  <c r="N669" i="1" s="1"/>
  <c r="P669" i="1" s="1"/>
  <c r="Q669" i="1" s="1"/>
  <c r="X669" i="1" s="1"/>
  <c r="G669" i="1"/>
  <c r="E669" i="1"/>
  <c r="J668" i="1"/>
  <c r="N668" i="1" s="1"/>
  <c r="P668" i="1" s="1"/>
  <c r="Q668" i="1" s="1"/>
  <c r="G668" i="1"/>
  <c r="E668" i="1"/>
  <c r="J667" i="1"/>
  <c r="N667" i="1" s="1"/>
  <c r="P667" i="1" s="1"/>
  <c r="Q667" i="1" s="1"/>
  <c r="X667" i="1" s="1"/>
  <c r="G667" i="1"/>
  <c r="E667" i="1"/>
  <c r="G666" i="1"/>
  <c r="E666" i="1"/>
  <c r="J665" i="1"/>
  <c r="N665" i="1" s="1"/>
  <c r="P665" i="1" s="1"/>
  <c r="Q665" i="1" s="1"/>
  <c r="X665" i="1" s="1"/>
  <c r="G665" i="1"/>
  <c r="E665" i="1"/>
  <c r="J664" i="1"/>
  <c r="N664" i="1" s="1"/>
  <c r="G664" i="1"/>
  <c r="E664" i="1"/>
  <c r="J663" i="1"/>
  <c r="N663" i="1" s="1"/>
  <c r="P663" i="1" s="1"/>
  <c r="Q663" i="1" s="1"/>
  <c r="G663" i="1"/>
  <c r="E663" i="1"/>
  <c r="G662" i="1"/>
  <c r="E662" i="1"/>
  <c r="P661" i="1"/>
  <c r="Q661" i="1" s="1"/>
  <c r="J661" i="1"/>
  <c r="N661" i="1" s="1"/>
  <c r="G661" i="1"/>
  <c r="E661" i="1"/>
  <c r="N660" i="1"/>
  <c r="P660" i="1" s="1"/>
  <c r="Q660" i="1" s="1"/>
  <c r="J660" i="1"/>
  <c r="G660" i="1"/>
  <c r="E660" i="1"/>
  <c r="P659" i="1"/>
  <c r="Q659" i="1" s="1"/>
  <c r="X659" i="1" s="1"/>
  <c r="J659" i="1"/>
  <c r="N659" i="1" s="1"/>
  <c r="G659" i="1"/>
  <c r="E659" i="1"/>
  <c r="G658" i="1"/>
  <c r="E658" i="1"/>
  <c r="P657" i="1"/>
  <c r="Q657" i="1" s="1"/>
  <c r="X657" i="1" s="1"/>
  <c r="J657" i="1"/>
  <c r="N657" i="1" s="1"/>
  <c r="G657" i="1"/>
  <c r="E657" i="1"/>
  <c r="N656" i="1"/>
  <c r="P656" i="1" s="1"/>
  <c r="Q656" i="1" s="1"/>
  <c r="J656" i="1"/>
  <c r="G656" i="1"/>
  <c r="E656" i="1"/>
  <c r="J655" i="1"/>
  <c r="N655" i="1" s="1"/>
  <c r="P655" i="1" s="1"/>
  <c r="Q655" i="1" s="1"/>
  <c r="G655" i="1"/>
  <c r="E655" i="1"/>
  <c r="G654" i="1"/>
  <c r="E654" i="1"/>
  <c r="J653" i="1"/>
  <c r="N653" i="1" s="1"/>
  <c r="P653" i="1" s="1"/>
  <c r="Q653" i="1" s="1"/>
  <c r="X653" i="1" s="1"/>
  <c r="G653" i="1"/>
  <c r="E653" i="1"/>
  <c r="J652" i="1"/>
  <c r="N652" i="1" s="1"/>
  <c r="G652" i="1"/>
  <c r="E652" i="1"/>
  <c r="J651" i="1"/>
  <c r="N651" i="1" s="1"/>
  <c r="P651" i="1" s="1"/>
  <c r="Q651" i="1" s="1"/>
  <c r="X651" i="1" s="1"/>
  <c r="G651" i="1"/>
  <c r="E651" i="1"/>
  <c r="G650" i="1"/>
  <c r="E650" i="1"/>
  <c r="J649" i="1"/>
  <c r="N649" i="1" s="1"/>
  <c r="P649" i="1" s="1"/>
  <c r="Q649" i="1" s="1"/>
  <c r="G649" i="1"/>
  <c r="E649" i="1"/>
  <c r="N648" i="1"/>
  <c r="J648" i="1"/>
  <c r="G648" i="1"/>
  <c r="E648" i="1"/>
  <c r="P647" i="1"/>
  <c r="Q647" i="1" s="1"/>
  <c r="X647" i="1" s="1"/>
  <c r="J647" i="1"/>
  <c r="N647" i="1" s="1"/>
  <c r="G647" i="1"/>
  <c r="E647" i="1"/>
  <c r="G646" i="1"/>
  <c r="E646" i="1"/>
  <c r="P645" i="1"/>
  <c r="Q645" i="1" s="1"/>
  <c r="X645" i="1" s="1"/>
  <c r="J645" i="1"/>
  <c r="N645" i="1" s="1"/>
  <c r="G645" i="1"/>
  <c r="E645" i="1"/>
  <c r="N644" i="1"/>
  <c r="P644" i="1" s="1"/>
  <c r="Q644" i="1" s="1"/>
  <c r="J644" i="1"/>
  <c r="G644" i="1"/>
  <c r="E644" i="1"/>
  <c r="J643" i="1"/>
  <c r="N643" i="1" s="1"/>
  <c r="P643" i="1" s="1"/>
  <c r="Q643" i="1" s="1"/>
  <c r="G643" i="1"/>
  <c r="E643" i="1"/>
  <c r="G642" i="1"/>
  <c r="E642" i="1"/>
  <c r="J641" i="1"/>
  <c r="N641" i="1" s="1"/>
  <c r="P641" i="1" s="1"/>
  <c r="Q641" i="1" s="1"/>
  <c r="X641" i="1" s="1"/>
  <c r="G641" i="1"/>
  <c r="E641" i="1"/>
  <c r="J640" i="1"/>
  <c r="N640" i="1" s="1"/>
  <c r="G640" i="1"/>
  <c r="E640" i="1"/>
  <c r="J639" i="1"/>
  <c r="N639" i="1" s="1"/>
  <c r="P639" i="1" s="1"/>
  <c r="Q639" i="1" s="1"/>
  <c r="X639" i="1" s="1"/>
  <c r="G639" i="1"/>
  <c r="E639" i="1"/>
  <c r="G638" i="1"/>
  <c r="E638" i="1"/>
  <c r="J637" i="1"/>
  <c r="N637" i="1" s="1"/>
  <c r="P637" i="1" s="1"/>
  <c r="Q637" i="1" s="1"/>
  <c r="G637" i="1"/>
  <c r="E637" i="1"/>
  <c r="N636" i="1"/>
  <c r="J636" i="1"/>
  <c r="G636" i="1"/>
  <c r="E636" i="1"/>
  <c r="P635" i="1"/>
  <c r="Q635" i="1" s="1"/>
  <c r="X635" i="1" s="1"/>
  <c r="J635" i="1"/>
  <c r="N635" i="1" s="1"/>
  <c r="G635" i="1"/>
  <c r="E635" i="1"/>
  <c r="G634" i="1"/>
  <c r="E634" i="1"/>
  <c r="P633" i="1"/>
  <c r="Q633" i="1" s="1"/>
  <c r="X633" i="1" s="1"/>
  <c r="J633" i="1"/>
  <c r="N633" i="1" s="1"/>
  <c r="G633" i="1"/>
  <c r="E633" i="1"/>
  <c r="N632" i="1"/>
  <c r="P632" i="1" s="1"/>
  <c r="Q632" i="1" s="1"/>
  <c r="J632" i="1"/>
  <c r="G632" i="1"/>
  <c r="E632" i="1"/>
  <c r="J631" i="1"/>
  <c r="N631" i="1" s="1"/>
  <c r="P631" i="1" s="1"/>
  <c r="Q631" i="1" s="1"/>
  <c r="G631" i="1"/>
  <c r="E631" i="1"/>
  <c r="G630" i="1"/>
  <c r="E630" i="1"/>
  <c r="J629" i="1"/>
  <c r="N629" i="1" s="1"/>
  <c r="P629" i="1" s="1"/>
  <c r="Q629" i="1" s="1"/>
  <c r="X629" i="1" s="1"/>
  <c r="G629" i="1"/>
  <c r="E629" i="1"/>
  <c r="J628" i="1"/>
  <c r="N628" i="1" s="1"/>
  <c r="G628" i="1"/>
  <c r="E628" i="1"/>
  <c r="J627" i="1"/>
  <c r="N627" i="1" s="1"/>
  <c r="P627" i="1" s="1"/>
  <c r="Q627" i="1" s="1"/>
  <c r="X627" i="1" s="1"/>
  <c r="G627" i="1"/>
  <c r="E627" i="1"/>
  <c r="G626" i="1"/>
  <c r="E626" i="1"/>
  <c r="J625" i="1"/>
  <c r="N625" i="1" s="1"/>
  <c r="P625" i="1" s="1"/>
  <c r="Q625" i="1" s="1"/>
  <c r="G625" i="1"/>
  <c r="E625" i="1"/>
  <c r="N624" i="1"/>
  <c r="J624" i="1"/>
  <c r="G624" i="1"/>
  <c r="E624" i="1"/>
  <c r="P623" i="1"/>
  <c r="Q623" i="1" s="1"/>
  <c r="X623" i="1" s="1"/>
  <c r="J623" i="1"/>
  <c r="N623" i="1" s="1"/>
  <c r="G623" i="1"/>
  <c r="E623" i="1"/>
  <c r="G622" i="1"/>
  <c r="E622" i="1"/>
  <c r="P621" i="1"/>
  <c r="Q621" i="1" s="1"/>
  <c r="X621" i="1" s="1"/>
  <c r="J621" i="1"/>
  <c r="N621" i="1" s="1"/>
  <c r="G621" i="1"/>
  <c r="E621" i="1"/>
  <c r="N620" i="1"/>
  <c r="P620" i="1" s="1"/>
  <c r="Q620" i="1" s="1"/>
  <c r="J620" i="1"/>
  <c r="G620" i="1"/>
  <c r="E620" i="1"/>
  <c r="J619" i="1"/>
  <c r="N619" i="1" s="1"/>
  <c r="P619" i="1" s="1"/>
  <c r="Q619" i="1" s="1"/>
  <c r="G619" i="1"/>
  <c r="E619" i="1"/>
  <c r="G618" i="1"/>
  <c r="E618" i="1"/>
  <c r="J617" i="1"/>
  <c r="N617" i="1" s="1"/>
  <c r="P617" i="1" s="1"/>
  <c r="Q617" i="1" s="1"/>
  <c r="X617" i="1" s="1"/>
  <c r="G617" i="1"/>
  <c r="E617" i="1"/>
  <c r="J616" i="1"/>
  <c r="N616" i="1" s="1"/>
  <c r="G616" i="1"/>
  <c r="E616" i="1"/>
  <c r="J615" i="1"/>
  <c r="N615" i="1" s="1"/>
  <c r="P615" i="1" s="1"/>
  <c r="Q615" i="1" s="1"/>
  <c r="X615" i="1" s="1"/>
  <c r="G615" i="1"/>
  <c r="E615" i="1"/>
  <c r="G614" i="1"/>
  <c r="E614" i="1"/>
  <c r="J613" i="1"/>
  <c r="N613" i="1" s="1"/>
  <c r="P613" i="1" s="1"/>
  <c r="Q613" i="1" s="1"/>
  <c r="G613" i="1"/>
  <c r="E613" i="1"/>
  <c r="N612" i="1"/>
  <c r="P612" i="1" s="1"/>
  <c r="Q612" i="1" s="1"/>
  <c r="J612" i="1"/>
  <c r="G612" i="1"/>
  <c r="E612" i="1"/>
  <c r="J611" i="1"/>
  <c r="N611" i="1" s="1"/>
  <c r="P611" i="1" s="1"/>
  <c r="Q611" i="1" s="1"/>
  <c r="G611" i="1"/>
  <c r="E611" i="1"/>
  <c r="G610" i="1"/>
  <c r="E610" i="1"/>
  <c r="J609" i="1"/>
  <c r="N609" i="1" s="1"/>
  <c r="P609" i="1" s="1"/>
  <c r="Q609" i="1" s="1"/>
  <c r="G609" i="1"/>
  <c r="E609" i="1"/>
  <c r="N608" i="1"/>
  <c r="P608" i="1" s="1"/>
  <c r="Q608" i="1" s="1"/>
  <c r="J608" i="1"/>
  <c r="G608" i="1"/>
  <c r="E608" i="1"/>
  <c r="J607" i="1"/>
  <c r="N607" i="1" s="1"/>
  <c r="P607" i="1" s="1"/>
  <c r="Q607" i="1" s="1"/>
  <c r="G607" i="1"/>
  <c r="E607" i="1"/>
  <c r="G606" i="1"/>
  <c r="E606" i="1"/>
  <c r="J605" i="1"/>
  <c r="N605" i="1" s="1"/>
  <c r="P605" i="1" s="1"/>
  <c r="Q605" i="1" s="1"/>
  <c r="G605" i="1"/>
  <c r="E605" i="1"/>
  <c r="N604" i="1"/>
  <c r="P604" i="1" s="1"/>
  <c r="Q604" i="1" s="1"/>
  <c r="J604" i="1"/>
  <c r="G604" i="1"/>
  <c r="E604" i="1"/>
  <c r="J603" i="1"/>
  <c r="N603" i="1" s="1"/>
  <c r="P603" i="1" s="1"/>
  <c r="Q603" i="1" s="1"/>
  <c r="G603" i="1"/>
  <c r="E603" i="1"/>
  <c r="G602" i="1"/>
  <c r="E602" i="1"/>
  <c r="J601" i="1"/>
  <c r="N601" i="1" s="1"/>
  <c r="P601" i="1" s="1"/>
  <c r="Q601" i="1" s="1"/>
  <c r="G601" i="1"/>
  <c r="E601" i="1"/>
  <c r="N600" i="1"/>
  <c r="P600" i="1" s="1"/>
  <c r="Q600" i="1" s="1"/>
  <c r="J600" i="1"/>
  <c r="G600" i="1"/>
  <c r="E600" i="1"/>
  <c r="J599" i="1"/>
  <c r="N599" i="1" s="1"/>
  <c r="P599" i="1" s="1"/>
  <c r="Q599" i="1" s="1"/>
  <c r="G599" i="1"/>
  <c r="E599" i="1"/>
  <c r="G598" i="1"/>
  <c r="E598" i="1"/>
  <c r="J597" i="1"/>
  <c r="N597" i="1" s="1"/>
  <c r="P597" i="1" s="1"/>
  <c r="Q597" i="1" s="1"/>
  <c r="G597" i="1"/>
  <c r="E597" i="1"/>
  <c r="N596" i="1"/>
  <c r="P596" i="1" s="1"/>
  <c r="Q596" i="1" s="1"/>
  <c r="J596" i="1"/>
  <c r="G596" i="1"/>
  <c r="E596" i="1"/>
  <c r="J595" i="1"/>
  <c r="N595" i="1" s="1"/>
  <c r="P595" i="1" s="1"/>
  <c r="Q595" i="1" s="1"/>
  <c r="G595" i="1"/>
  <c r="E595" i="1"/>
  <c r="J594" i="1"/>
  <c r="N594" i="1" s="1"/>
  <c r="P594" i="1" s="1"/>
  <c r="Q594" i="1" s="1"/>
  <c r="G594" i="1"/>
  <c r="E594" i="1"/>
  <c r="J593" i="1"/>
  <c r="N593" i="1" s="1"/>
  <c r="P593" i="1" s="1"/>
  <c r="Q593" i="1" s="1"/>
  <c r="G593" i="1"/>
  <c r="E593" i="1"/>
  <c r="N592" i="1"/>
  <c r="P592" i="1" s="1"/>
  <c r="Q592" i="1" s="1"/>
  <c r="J592" i="1"/>
  <c r="G592" i="1"/>
  <c r="E592" i="1"/>
  <c r="J591" i="1"/>
  <c r="N591" i="1" s="1"/>
  <c r="P591" i="1" s="1"/>
  <c r="Q591" i="1" s="1"/>
  <c r="G591" i="1"/>
  <c r="E591" i="1"/>
  <c r="G590" i="1"/>
  <c r="E590" i="1"/>
  <c r="J589" i="1"/>
  <c r="N589" i="1" s="1"/>
  <c r="P589" i="1" s="1"/>
  <c r="Q589" i="1" s="1"/>
  <c r="G589" i="1"/>
  <c r="E589" i="1"/>
  <c r="N588" i="1"/>
  <c r="P588" i="1" s="1"/>
  <c r="Q588" i="1" s="1"/>
  <c r="J588" i="1"/>
  <c r="G588" i="1"/>
  <c r="E588" i="1"/>
  <c r="J587" i="1"/>
  <c r="N587" i="1" s="1"/>
  <c r="P587" i="1" s="1"/>
  <c r="Q587" i="1" s="1"/>
  <c r="G587" i="1"/>
  <c r="E587" i="1"/>
  <c r="G586" i="1"/>
  <c r="E586" i="1"/>
  <c r="J585" i="1"/>
  <c r="N585" i="1" s="1"/>
  <c r="P585" i="1" s="1"/>
  <c r="Q585" i="1" s="1"/>
  <c r="G585" i="1"/>
  <c r="E585" i="1"/>
  <c r="J584" i="1"/>
  <c r="N584" i="1" s="1"/>
  <c r="P584" i="1" s="1"/>
  <c r="Q584" i="1" s="1"/>
  <c r="G584" i="1"/>
  <c r="E584" i="1"/>
  <c r="J583" i="1"/>
  <c r="N583" i="1" s="1"/>
  <c r="P583" i="1" s="1"/>
  <c r="Q583" i="1" s="1"/>
  <c r="X583" i="1" s="1"/>
  <c r="G583" i="1"/>
  <c r="E583" i="1"/>
  <c r="G582" i="1"/>
  <c r="E582" i="1"/>
  <c r="J581" i="1"/>
  <c r="N581" i="1" s="1"/>
  <c r="P581" i="1" s="1"/>
  <c r="Q581" i="1" s="1"/>
  <c r="G581" i="1"/>
  <c r="E581" i="1"/>
  <c r="J580" i="1"/>
  <c r="N580" i="1" s="1"/>
  <c r="P580" i="1" s="1"/>
  <c r="Q580" i="1" s="1"/>
  <c r="G580" i="1"/>
  <c r="E580" i="1"/>
  <c r="J579" i="1"/>
  <c r="N579" i="1" s="1"/>
  <c r="P579" i="1" s="1"/>
  <c r="Q579" i="1" s="1"/>
  <c r="G579" i="1"/>
  <c r="E579" i="1"/>
  <c r="G578" i="1"/>
  <c r="E578" i="1"/>
  <c r="P577" i="1"/>
  <c r="Q577" i="1" s="1"/>
  <c r="J577" i="1"/>
  <c r="N577" i="1" s="1"/>
  <c r="G577" i="1"/>
  <c r="E577" i="1"/>
  <c r="J576" i="1"/>
  <c r="N576" i="1" s="1"/>
  <c r="P576" i="1" s="1"/>
  <c r="Q576" i="1" s="1"/>
  <c r="G576" i="1"/>
  <c r="E576" i="1"/>
  <c r="J575" i="1"/>
  <c r="N575" i="1" s="1"/>
  <c r="P575" i="1" s="1"/>
  <c r="Q575" i="1" s="1"/>
  <c r="X575" i="1" s="1"/>
  <c r="G575" i="1"/>
  <c r="E575" i="1"/>
  <c r="G574" i="1"/>
  <c r="E574" i="1"/>
  <c r="J573" i="1"/>
  <c r="N573" i="1" s="1"/>
  <c r="P573" i="1" s="1"/>
  <c r="Q573" i="1" s="1"/>
  <c r="G573" i="1"/>
  <c r="E573" i="1"/>
  <c r="J572" i="1"/>
  <c r="N572" i="1" s="1"/>
  <c r="G572" i="1"/>
  <c r="E572" i="1"/>
  <c r="J571" i="1"/>
  <c r="N571" i="1" s="1"/>
  <c r="P571" i="1" s="1"/>
  <c r="Q571" i="1" s="1"/>
  <c r="G571" i="1"/>
  <c r="E571" i="1"/>
  <c r="G570" i="1"/>
  <c r="E570" i="1"/>
  <c r="J569" i="1"/>
  <c r="N569" i="1" s="1"/>
  <c r="P569" i="1" s="1"/>
  <c r="Q569" i="1" s="1"/>
  <c r="X569" i="1" s="1"/>
  <c r="G569" i="1"/>
  <c r="E569" i="1"/>
  <c r="J568" i="1"/>
  <c r="N568" i="1" s="1"/>
  <c r="P568" i="1" s="1"/>
  <c r="Q568" i="1" s="1"/>
  <c r="X568" i="1" s="1"/>
  <c r="G568" i="1"/>
  <c r="E568" i="1"/>
  <c r="J567" i="1"/>
  <c r="N567" i="1" s="1"/>
  <c r="P567" i="1" s="1"/>
  <c r="Q567" i="1" s="1"/>
  <c r="X567" i="1" s="1"/>
  <c r="G567" i="1"/>
  <c r="E567" i="1"/>
  <c r="G566" i="1"/>
  <c r="E566" i="1"/>
  <c r="J565" i="1"/>
  <c r="N565" i="1" s="1"/>
  <c r="G565" i="1"/>
  <c r="P565" i="1" s="1"/>
  <c r="Q565" i="1" s="1"/>
  <c r="E565" i="1"/>
  <c r="J564" i="1"/>
  <c r="N564" i="1" s="1"/>
  <c r="P564" i="1" s="1"/>
  <c r="Q564" i="1" s="1"/>
  <c r="G564" i="1"/>
  <c r="E564" i="1"/>
  <c r="J563" i="1"/>
  <c r="N563" i="1" s="1"/>
  <c r="P563" i="1" s="1"/>
  <c r="Q563" i="1" s="1"/>
  <c r="X563" i="1" s="1"/>
  <c r="G563" i="1"/>
  <c r="E563" i="1"/>
  <c r="G562" i="1"/>
  <c r="E562" i="1"/>
  <c r="J561" i="1"/>
  <c r="N561" i="1" s="1"/>
  <c r="P561" i="1" s="1"/>
  <c r="Q561" i="1" s="1"/>
  <c r="G561" i="1"/>
  <c r="E561" i="1"/>
  <c r="J560" i="1"/>
  <c r="N560" i="1" s="1"/>
  <c r="P560" i="1" s="1"/>
  <c r="Q560" i="1" s="1"/>
  <c r="G560" i="1"/>
  <c r="E560" i="1"/>
  <c r="J559" i="1"/>
  <c r="N559" i="1" s="1"/>
  <c r="P559" i="1" s="1"/>
  <c r="Q559" i="1" s="1"/>
  <c r="G559" i="1"/>
  <c r="E559" i="1"/>
  <c r="G558" i="1"/>
  <c r="E558" i="1"/>
  <c r="J557" i="1"/>
  <c r="N557" i="1" s="1"/>
  <c r="P557" i="1" s="1"/>
  <c r="Q557" i="1" s="1"/>
  <c r="X557" i="1" s="1"/>
  <c r="G557" i="1"/>
  <c r="E557" i="1"/>
  <c r="J556" i="1"/>
  <c r="N556" i="1" s="1"/>
  <c r="P556" i="1" s="1"/>
  <c r="Q556" i="1" s="1"/>
  <c r="X556" i="1" s="1"/>
  <c r="G556" i="1"/>
  <c r="E556" i="1"/>
  <c r="J555" i="1"/>
  <c r="N555" i="1" s="1"/>
  <c r="P555" i="1" s="1"/>
  <c r="Q555" i="1" s="1"/>
  <c r="X555" i="1" s="1"/>
  <c r="G555" i="1"/>
  <c r="E555" i="1"/>
  <c r="G554" i="1"/>
  <c r="E554" i="1"/>
  <c r="Q553" i="1"/>
  <c r="J553" i="1"/>
  <c r="N553" i="1" s="1"/>
  <c r="P553" i="1" s="1"/>
  <c r="G553" i="1"/>
  <c r="E553" i="1"/>
  <c r="D553" i="1"/>
  <c r="J552" i="1"/>
  <c r="N552" i="1" s="1"/>
  <c r="P552" i="1" s="1"/>
  <c r="Q552" i="1" s="1"/>
  <c r="G552" i="1"/>
  <c r="E552" i="1"/>
  <c r="D552" i="1"/>
  <c r="J551" i="1"/>
  <c r="N551" i="1" s="1"/>
  <c r="P551" i="1" s="1"/>
  <c r="Q551" i="1" s="1"/>
  <c r="G551" i="1"/>
  <c r="E551" i="1"/>
  <c r="D551" i="1"/>
  <c r="G550" i="1"/>
  <c r="E550" i="1"/>
  <c r="D550" i="1"/>
  <c r="J549" i="1"/>
  <c r="N549" i="1" s="1"/>
  <c r="P549" i="1" s="1"/>
  <c r="Q549" i="1" s="1"/>
  <c r="G549" i="1"/>
  <c r="E549" i="1"/>
  <c r="D549" i="1"/>
  <c r="J548" i="1"/>
  <c r="N548" i="1" s="1"/>
  <c r="P548" i="1" s="1"/>
  <c r="Q548" i="1" s="1"/>
  <c r="G548" i="1"/>
  <c r="E548" i="1"/>
  <c r="D548" i="1"/>
  <c r="J547" i="1"/>
  <c r="N547" i="1" s="1"/>
  <c r="P547" i="1" s="1"/>
  <c r="Q547" i="1" s="1"/>
  <c r="G547" i="1"/>
  <c r="E547" i="1"/>
  <c r="D547" i="1"/>
  <c r="G546" i="1"/>
  <c r="E546" i="1"/>
  <c r="D546" i="1"/>
  <c r="J545" i="1"/>
  <c r="N545" i="1" s="1"/>
  <c r="P545" i="1" s="1"/>
  <c r="Q545" i="1" s="1"/>
  <c r="G545" i="1"/>
  <c r="E545" i="1"/>
  <c r="D545" i="1"/>
  <c r="J544" i="1"/>
  <c r="N544" i="1" s="1"/>
  <c r="P544" i="1" s="1"/>
  <c r="Q544" i="1" s="1"/>
  <c r="G544" i="1"/>
  <c r="E544" i="1"/>
  <c r="D544" i="1"/>
  <c r="J543" i="1"/>
  <c r="N543" i="1" s="1"/>
  <c r="P543" i="1" s="1"/>
  <c r="Q543" i="1" s="1"/>
  <c r="G543" i="1"/>
  <c r="E543" i="1"/>
  <c r="D543" i="1"/>
  <c r="G542" i="1"/>
  <c r="E542" i="1"/>
  <c r="D542" i="1"/>
  <c r="J541" i="1"/>
  <c r="N541" i="1" s="1"/>
  <c r="P541" i="1" s="1"/>
  <c r="Q541" i="1" s="1"/>
  <c r="G541" i="1"/>
  <c r="E541" i="1"/>
  <c r="D541" i="1"/>
  <c r="J540" i="1"/>
  <c r="N540" i="1" s="1"/>
  <c r="P540" i="1" s="1"/>
  <c r="Q540" i="1" s="1"/>
  <c r="G540" i="1"/>
  <c r="E540" i="1"/>
  <c r="D540" i="1"/>
  <c r="J539" i="1"/>
  <c r="N539" i="1" s="1"/>
  <c r="P539" i="1" s="1"/>
  <c r="Q539" i="1" s="1"/>
  <c r="G539" i="1"/>
  <c r="E539" i="1"/>
  <c r="D539" i="1"/>
  <c r="G538" i="1"/>
  <c r="E538" i="1"/>
  <c r="D538" i="1"/>
  <c r="J537" i="1"/>
  <c r="N537" i="1" s="1"/>
  <c r="P537" i="1" s="1"/>
  <c r="Q537" i="1" s="1"/>
  <c r="G537" i="1"/>
  <c r="E537" i="1"/>
  <c r="D537" i="1"/>
  <c r="J536" i="1"/>
  <c r="N536" i="1" s="1"/>
  <c r="P536" i="1" s="1"/>
  <c r="Q536" i="1" s="1"/>
  <c r="G536" i="1"/>
  <c r="E536" i="1"/>
  <c r="D536" i="1"/>
  <c r="J535" i="1"/>
  <c r="N535" i="1" s="1"/>
  <c r="P535" i="1" s="1"/>
  <c r="Q535" i="1" s="1"/>
  <c r="G535" i="1"/>
  <c r="E535" i="1"/>
  <c r="D535" i="1"/>
  <c r="G534" i="1"/>
  <c r="E534" i="1"/>
  <c r="D534" i="1"/>
  <c r="J533" i="1"/>
  <c r="N533" i="1" s="1"/>
  <c r="P533" i="1" s="1"/>
  <c r="Q533" i="1" s="1"/>
  <c r="G533" i="1"/>
  <c r="E533" i="1"/>
  <c r="D533" i="1"/>
  <c r="J532" i="1"/>
  <c r="N532" i="1" s="1"/>
  <c r="P532" i="1" s="1"/>
  <c r="Q532" i="1" s="1"/>
  <c r="G532" i="1"/>
  <c r="E532" i="1"/>
  <c r="D532" i="1"/>
  <c r="J531" i="1"/>
  <c r="N531" i="1" s="1"/>
  <c r="P531" i="1" s="1"/>
  <c r="Q531" i="1" s="1"/>
  <c r="G531" i="1"/>
  <c r="E531" i="1"/>
  <c r="D531" i="1"/>
  <c r="G530" i="1"/>
  <c r="E530" i="1"/>
  <c r="D530" i="1"/>
  <c r="J529" i="1"/>
  <c r="N529" i="1" s="1"/>
  <c r="P529" i="1" s="1"/>
  <c r="Q529" i="1" s="1"/>
  <c r="G529" i="1"/>
  <c r="E529" i="1"/>
  <c r="J528" i="1"/>
  <c r="N528" i="1" s="1"/>
  <c r="P528" i="1" s="1"/>
  <c r="Q528" i="1" s="1"/>
  <c r="G528" i="1"/>
  <c r="E528" i="1"/>
  <c r="N527" i="1"/>
  <c r="P527" i="1" s="1"/>
  <c r="Q527" i="1" s="1"/>
  <c r="J527" i="1"/>
  <c r="G527" i="1"/>
  <c r="E527" i="1"/>
  <c r="G526" i="1"/>
  <c r="E526" i="1"/>
  <c r="J525" i="1"/>
  <c r="N525" i="1" s="1"/>
  <c r="P525" i="1" s="1"/>
  <c r="Q525" i="1" s="1"/>
  <c r="G525" i="1"/>
  <c r="E525" i="1"/>
  <c r="J524" i="1"/>
  <c r="N524" i="1" s="1"/>
  <c r="P524" i="1" s="1"/>
  <c r="Q524" i="1" s="1"/>
  <c r="G524" i="1"/>
  <c r="E524" i="1"/>
  <c r="J523" i="1"/>
  <c r="N523" i="1" s="1"/>
  <c r="P523" i="1" s="1"/>
  <c r="Q523" i="1" s="1"/>
  <c r="G523" i="1"/>
  <c r="E523" i="1"/>
  <c r="G522" i="1"/>
  <c r="E522" i="1"/>
  <c r="J521" i="1"/>
  <c r="N521" i="1" s="1"/>
  <c r="P521" i="1" s="1"/>
  <c r="Q521" i="1" s="1"/>
  <c r="G521" i="1"/>
  <c r="E521" i="1"/>
  <c r="P520" i="1"/>
  <c r="Q520" i="1" s="1"/>
  <c r="J520" i="1"/>
  <c r="N520" i="1" s="1"/>
  <c r="G520" i="1"/>
  <c r="E520" i="1"/>
  <c r="N519" i="1"/>
  <c r="P519" i="1" s="1"/>
  <c r="Q519" i="1" s="1"/>
  <c r="J519" i="1"/>
  <c r="G519" i="1"/>
  <c r="E519" i="1"/>
  <c r="G518" i="1"/>
  <c r="E518" i="1"/>
  <c r="J517" i="1"/>
  <c r="N517" i="1" s="1"/>
  <c r="P517" i="1" s="1"/>
  <c r="Q517" i="1" s="1"/>
  <c r="G517" i="1"/>
  <c r="E517" i="1"/>
  <c r="J516" i="1"/>
  <c r="N516" i="1" s="1"/>
  <c r="P516" i="1" s="1"/>
  <c r="Q516" i="1" s="1"/>
  <c r="X516" i="1" s="1"/>
  <c r="G516" i="1"/>
  <c r="E516" i="1"/>
  <c r="N515" i="1"/>
  <c r="P515" i="1" s="1"/>
  <c r="Q515" i="1" s="1"/>
  <c r="J515" i="1"/>
  <c r="G515" i="1"/>
  <c r="E515" i="1"/>
  <c r="G514" i="1"/>
  <c r="E514" i="1"/>
  <c r="J513" i="1"/>
  <c r="N513" i="1" s="1"/>
  <c r="P513" i="1" s="1"/>
  <c r="Q513" i="1" s="1"/>
  <c r="G513" i="1"/>
  <c r="E513" i="1"/>
  <c r="J512" i="1"/>
  <c r="N512" i="1" s="1"/>
  <c r="P512" i="1" s="1"/>
  <c r="Q512" i="1" s="1"/>
  <c r="G512" i="1"/>
  <c r="E512" i="1"/>
  <c r="J511" i="1"/>
  <c r="N511" i="1" s="1"/>
  <c r="P511" i="1" s="1"/>
  <c r="Q511" i="1" s="1"/>
  <c r="G511" i="1"/>
  <c r="E511" i="1"/>
  <c r="G510" i="1"/>
  <c r="E510" i="1"/>
  <c r="J509" i="1"/>
  <c r="N509" i="1" s="1"/>
  <c r="P509" i="1" s="1"/>
  <c r="Q509" i="1" s="1"/>
  <c r="R509" i="1" s="1"/>
  <c r="S509" i="1" s="1"/>
  <c r="T509" i="1" s="1"/>
  <c r="Y509" i="1" s="1"/>
  <c r="G509" i="1"/>
  <c r="E509" i="1"/>
  <c r="N508" i="1"/>
  <c r="P508" i="1" s="1"/>
  <c r="Q508" i="1" s="1"/>
  <c r="J508" i="1"/>
  <c r="G508" i="1"/>
  <c r="E508" i="1"/>
  <c r="N507" i="1"/>
  <c r="P507" i="1" s="1"/>
  <c r="Q507" i="1" s="1"/>
  <c r="J507" i="1"/>
  <c r="G507" i="1"/>
  <c r="E507" i="1"/>
  <c r="G506" i="1"/>
  <c r="E506" i="1"/>
  <c r="J505" i="1"/>
  <c r="N505" i="1" s="1"/>
  <c r="P505" i="1" s="1"/>
  <c r="Q505" i="1" s="1"/>
  <c r="G505" i="1"/>
  <c r="E505" i="1"/>
  <c r="J504" i="1"/>
  <c r="N504" i="1" s="1"/>
  <c r="P504" i="1" s="1"/>
  <c r="Q504" i="1" s="1"/>
  <c r="X504" i="1" s="1"/>
  <c r="G504" i="1"/>
  <c r="E504" i="1"/>
  <c r="N503" i="1"/>
  <c r="P503" i="1" s="1"/>
  <c r="Q503" i="1" s="1"/>
  <c r="J503" i="1"/>
  <c r="G503" i="1"/>
  <c r="E503" i="1"/>
  <c r="G502" i="1"/>
  <c r="E502" i="1"/>
  <c r="X501" i="1"/>
  <c r="J501" i="1"/>
  <c r="N501" i="1" s="1"/>
  <c r="P501" i="1" s="1"/>
  <c r="Q501" i="1" s="1"/>
  <c r="R501" i="1" s="1"/>
  <c r="S501" i="1" s="1"/>
  <c r="T501" i="1" s="1"/>
  <c r="Y501" i="1" s="1"/>
  <c r="G501" i="1"/>
  <c r="E501" i="1"/>
  <c r="R500" i="1"/>
  <c r="S500" i="1" s="1"/>
  <c r="T500" i="1" s="1"/>
  <c r="Y500" i="1" s="1"/>
  <c r="J500" i="1"/>
  <c r="N500" i="1" s="1"/>
  <c r="P500" i="1" s="1"/>
  <c r="Q500" i="1" s="1"/>
  <c r="X500" i="1" s="1"/>
  <c r="G500" i="1"/>
  <c r="E500" i="1"/>
  <c r="J499" i="1"/>
  <c r="N499" i="1" s="1"/>
  <c r="P499" i="1" s="1"/>
  <c r="Q499" i="1" s="1"/>
  <c r="G499" i="1"/>
  <c r="E499" i="1"/>
  <c r="G498" i="1"/>
  <c r="E498" i="1"/>
  <c r="J497" i="1"/>
  <c r="N497" i="1" s="1"/>
  <c r="G497" i="1"/>
  <c r="E497" i="1"/>
  <c r="J496" i="1"/>
  <c r="N496" i="1" s="1"/>
  <c r="P496" i="1" s="1"/>
  <c r="Q496" i="1" s="1"/>
  <c r="G496" i="1"/>
  <c r="E496" i="1"/>
  <c r="N495" i="1"/>
  <c r="P495" i="1" s="1"/>
  <c r="Q495" i="1" s="1"/>
  <c r="J495" i="1"/>
  <c r="G495" i="1"/>
  <c r="E495" i="1"/>
  <c r="G494" i="1"/>
  <c r="E494" i="1"/>
  <c r="J493" i="1"/>
  <c r="N493" i="1" s="1"/>
  <c r="P493" i="1" s="1"/>
  <c r="Q493" i="1" s="1"/>
  <c r="G493" i="1"/>
  <c r="E493" i="1"/>
  <c r="J492" i="1"/>
  <c r="N492" i="1" s="1"/>
  <c r="P492" i="1" s="1"/>
  <c r="Q492" i="1" s="1"/>
  <c r="X492" i="1" s="1"/>
  <c r="G492" i="1"/>
  <c r="E492" i="1"/>
  <c r="J491" i="1"/>
  <c r="N491" i="1" s="1"/>
  <c r="P491" i="1" s="1"/>
  <c r="Q491" i="1" s="1"/>
  <c r="X491" i="1" s="1"/>
  <c r="G491" i="1"/>
  <c r="E491" i="1"/>
  <c r="G490" i="1"/>
  <c r="E490" i="1"/>
  <c r="J489" i="1"/>
  <c r="N489" i="1" s="1"/>
  <c r="P489" i="1" s="1"/>
  <c r="Q489" i="1" s="1"/>
  <c r="G489" i="1"/>
  <c r="E489" i="1"/>
  <c r="J488" i="1"/>
  <c r="N488" i="1" s="1"/>
  <c r="P488" i="1" s="1"/>
  <c r="Q488" i="1" s="1"/>
  <c r="G488" i="1"/>
  <c r="E488" i="1"/>
  <c r="J487" i="1"/>
  <c r="N487" i="1" s="1"/>
  <c r="P487" i="1" s="1"/>
  <c r="Q487" i="1" s="1"/>
  <c r="G487" i="1"/>
  <c r="E487" i="1"/>
  <c r="G486" i="1"/>
  <c r="E486" i="1"/>
  <c r="J485" i="1"/>
  <c r="N485" i="1" s="1"/>
  <c r="P485" i="1" s="1"/>
  <c r="Q485" i="1" s="1"/>
  <c r="X485" i="1" s="1"/>
  <c r="G485" i="1"/>
  <c r="E485" i="1"/>
  <c r="N484" i="1"/>
  <c r="P484" i="1" s="1"/>
  <c r="Q484" i="1" s="1"/>
  <c r="J484" i="1"/>
  <c r="G484" i="1"/>
  <c r="E484" i="1"/>
  <c r="P483" i="1"/>
  <c r="Q483" i="1" s="1"/>
  <c r="J483" i="1"/>
  <c r="N483" i="1" s="1"/>
  <c r="G483" i="1"/>
  <c r="E483" i="1"/>
  <c r="G482" i="1"/>
  <c r="E482" i="1"/>
  <c r="P481" i="1"/>
  <c r="Q481" i="1" s="1"/>
  <c r="J481" i="1"/>
  <c r="N481" i="1" s="1"/>
  <c r="G481" i="1"/>
  <c r="E481" i="1"/>
  <c r="N480" i="1"/>
  <c r="P480" i="1" s="1"/>
  <c r="Q480" i="1" s="1"/>
  <c r="J480" i="1"/>
  <c r="G480" i="1"/>
  <c r="E480" i="1"/>
  <c r="J479" i="1"/>
  <c r="N479" i="1" s="1"/>
  <c r="P479" i="1" s="1"/>
  <c r="Q479" i="1" s="1"/>
  <c r="G479" i="1"/>
  <c r="E479" i="1"/>
  <c r="G478" i="1"/>
  <c r="E478" i="1"/>
  <c r="J477" i="1"/>
  <c r="N477" i="1" s="1"/>
  <c r="P477" i="1" s="1"/>
  <c r="Q477" i="1" s="1"/>
  <c r="G477" i="1"/>
  <c r="E477" i="1"/>
  <c r="N476" i="1"/>
  <c r="J476" i="1"/>
  <c r="G476" i="1"/>
  <c r="E476" i="1"/>
  <c r="J475" i="1"/>
  <c r="N475" i="1" s="1"/>
  <c r="P475" i="1" s="1"/>
  <c r="Q475" i="1" s="1"/>
  <c r="G475" i="1"/>
  <c r="E475" i="1"/>
  <c r="N474" i="1"/>
  <c r="P474" i="1" s="1"/>
  <c r="Q474" i="1" s="1"/>
  <c r="G474" i="1"/>
  <c r="E474" i="1"/>
  <c r="J473" i="1"/>
  <c r="N473" i="1" s="1"/>
  <c r="P473" i="1" s="1"/>
  <c r="Q473" i="1" s="1"/>
  <c r="G473" i="1"/>
  <c r="E473" i="1"/>
  <c r="J472" i="1"/>
  <c r="N472" i="1" s="1"/>
  <c r="P472" i="1" s="1"/>
  <c r="Q472" i="1" s="1"/>
  <c r="G472" i="1"/>
  <c r="E472" i="1"/>
  <c r="J471" i="1"/>
  <c r="N471" i="1" s="1"/>
  <c r="P471" i="1" s="1"/>
  <c r="Q471" i="1" s="1"/>
  <c r="G471" i="1"/>
  <c r="E471" i="1"/>
  <c r="G470" i="1"/>
  <c r="E470" i="1"/>
  <c r="J469" i="1"/>
  <c r="N469" i="1" s="1"/>
  <c r="P469" i="1" s="1"/>
  <c r="Q469" i="1" s="1"/>
  <c r="G469" i="1"/>
  <c r="E469" i="1"/>
  <c r="N468" i="1"/>
  <c r="P468" i="1" s="1"/>
  <c r="Q468" i="1" s="1"/>
  <c r="J468" i="1"/>
  <c r="G468" i="1"/>
  <c r="E468" i="1"/>
  <c r="J467" i="1"/>
  <c r="N467" i="1" s="1"/>
  <c r="P467" i="1" s="1"/>
  <c r="Q467" i="1" s="1"/>
  <c r="G467" i="1"/>
  <c r="E467" i="1"/>
  <c r="J466" i="1"/>
  <c r="N466" i="1" s="1"/>
  <c r="P466" i="1" s="1"/>
  <c r="Q466" i="1" s="1"/>
  <c r="G466" i="1"/>
  <c r="E466" i="1"/>
  <c r="J465" i="1"/>
  <c r="N465" i="1" s="1"/>
  <c r="P465" i="1" s="1"/>
  <c r="Q465" i="1" s="1"/>
  <c r="G465" i="1"/>
  <c r="E465" i="1"/>
  <c r="J464" i="1"/>
  <c r="N464" i="1" s="1"/>
  <c r="G464" i="1"/>
  <c r="E464" i="1"/>
  <c r="J463" i="1"/>
  <c r="N463" i="1" s="1"/>
  <c r="P463" i="1" s="1"/>
  <c r="Q463" i="1" s="1"/>
  <c r="G463" i="1"/>
  <c r="E463" i="1"/>
  <c r="G462" i="1"/>
  <c r="E462" i="1"/>
  <c r="N461" i="1"/>
  <c r="P461" i="1" s="1"/>
  <c r="Q461" i="1" s="1"/>
  <c r="J461" i="1"/>
  <c r="G461" i="1"/>
  <c r="E461" i="1"/>
  <c r="J460" i="1"/>
  <c r="N460" i="1" s="1"/>
  <c r="P460" i="1" s="1"/>
  <c r="Q460" i="1" s="1"/>
  <c r="X460" i="1" s="1"/>
  <c r="G460" i="1"/>
  <c r="E460" i="1"/>
  <c r="J459" i="1"/>
  <c r="N459" i="1" s="1"/>
  <c r="G459" i="1"/>
  <c r="E459" i="1"/>
  <c r="G458" i="1"/>
  <c r="E458" i="1"/>
  <c r="J457" i="1"/>
  <c r="N457" i="1" s="1"/>
  <c r="G457" i="1"/>
  <c r="E457" i="1"/>
  <c r="J456" i="1"/>
  <c r="N456" i="1" s="1"/>
  <c r="P456" i="1" s="1"/>
  <c r="Q456" i="1" s="1"/>
  <c r="G456" i="1"/>
  <c r="E456" i="1"/>
  <c r="J455" i="1"/>
  <c r="N455" i="1" s="1"/>
  <c r="P455" i="1" s="1"/>
  <c r="Q455" i="1" s="1"/>
  <c r="R455" i="1" s="1"/>
  <c r="S455" i="1" s="1"/>
  <c r="T455" i="1" s="1"/>
  <c r="Y455" i="1" s="1"/>
  <c r="G455" i="1"/>
  <c r="E455" i="1"/>
  <c r="G454" i="1"/>
  <c r="E454" i="1"/>
  <c r="J453" i="1"/>
  <c r="N453" i="1" s="1"/>
  <c r="P453" i="1" s="1"/>
  <c r="Q453" i="1" s="1"/>
  <c r="G453" i="1"/>
  <c r="E453" i="1"/>
  <c r="N452" i="1"/>
  <c r="P452" i="1" s="1"/>
  <c r="Q452" i="1" s="1"/>
  <c r="J452" i="1"/>
  <c r="G452" i="1"/>
  <c r="E452" i="1"/>
  <c r="R451" i="1"/>
  <c r="S451" i="1" s="1"/>
  <c r="T451" i="1" s="1"/>
  <c r="Y451" i="1" s="1"/>
  <c r="J451" i="1"/>
  <c r="N451" i="1" s="1"/>
  <c r="P451" i="1" s="1"/>
  <c r="Q451" i="1" s="1"/>
  <c r="X451" i="1" s="1"/>
  <c r="G451" i="1"/>
  <c r="E451" i="1"/>
  <c r="G450" i="1"/>
  <c r="E450" i="1"/>
  <c r="N449" i="1"/>
  <c r="P449" i="1" s="1"/>
  <c r="Q449" i="1" s="1"/>
  <c r="J449" i="1"/>
  <c r="G449" i="1"/>
  <c r="E449" i="1"/>
  <c r="J448" i="1"/>
  <c r="N448" i="1" s="1"/>
  <c r="P448" i="1" s="1"/>
  <c r="Q448" i="1" s="1"/>
  <c r="G448" i="1"/>
  <c r="E448" i="1"/>
  <c r="J447" i="1"/>
  <c r="N447" i="1" s="1"/>
  <c r="G447" i="1"/>
  <c r="P447" i="1" s="1"/>
  <c r="Q447" i="1" s="1"/>
  <c r="E447" i="1"/>
  <c r="G446" i="1"/>
  <c r="E446" i="1"/>
  <c r="P445" i="1"/>
  <c r="Q445" i="1" s="1"/>
  <c r="J445" i="1"/>
  <c r="N445" i="1" s="1"/>
  <c r="G445" i="1"/>
  <c r="E445" i="1"/>
  <c r="J444" i="1"/>
  <c r="N444" i="1" s="1"/>
  <c r="P444" i="1" s="1"/>
  <c r="Q444" i="1" s="1"/>
  <c r="G444" i="1"/>
  <c r="E444" i="1"/>
  <c r="J443" i="1"/>
  <c r="N443" i="1" s="1"/>
  <c r="P443" i="1" s="1"/>
  <c r="Q443" i="1" s="1"/>
  <c r="G443" i="1"/>
  <c r="E443" i="1"/>
  <c r="N442" i="1"/>
  <c r="P442" i="1" s="1"/>
  <c r="Q442" i="1" s="1"/>
  <c r="G442" i="1"/>
  <c r="E442" i="1"/>
  <c r="R441" i="1"/>
  <c r="S441" i="1" s="1"/>
  <c r="T441" i="1" s="1"/>
  <c r="Y441" i="1" s="1"/>
  <c r="N441" i="1"/>
  <c r="P441" i="1" s="1"/>
  <c r="Q441" i="1" s="1"/>
  <c r="X441" i="1" s="1"/>
  <c r="J441" i="1"/>
  <c r="G441" i="1"/>
  <c r="E441" i="1"/>
  <c r="J440" i="1"/>
  <c r="N440" i="1" s="1"/>
  <c r="P440" i="1" s="1"/>
  <c r="Q440" i="1" s="1"/>
  <c r="G440" i="1"/>
  <c r="E440" i="1"/>
  <c r="J439" i="1"/>
  <c r="N439" i="1" s="1"/>
  <c r="P439" i="1" s="1"/>
  <c r="Q439" i="1" s="1"/>
  <c r="X439" i="1" s="1"/>
  <c r="G439" i="1"/>
  <c r="E439" i="1"/>
  <c r="G438" i="1"/>
  <c r="E438" i="1"/>
  <c r="N437" i="1"/>
  <c r="P437" i="1" s="1"/>
  <c r="Q437" i="1" s="1"/>
  <c r="J437" i="1"/>
  <c r="G437" i="1"/>
  <c r="E437" i="1"/>
  <c r="J436" i="1"/>
  <c r="N436" i="1" s="1"/>
  <c r="P436" i="1" s="1"/>
  <c r="Q436" i="1" s="1"/>
  <c r="G436" i="1"/>
  <c r="E436" i="1"/>
  <c r="X435" i="1"/>
  <c r="P435" i="1"/>
  <c r="Q435" i="1" s="1"/>
  <c r="R435" i="1" s="1"/>
  <c r="S435" i="1" s="1"/>
  <c r="T435" i="1" s="1"/>
  <c r="Y435" i="1" s="1"/>
  <c r="J435" i="1"/>
  <c r="N435" i="1" s="1"/>
  <c r="G435" i="1"/>
  <c r="E435" i="1"/>
  <c r="G434" i="1"/>
  <c r="E434" i="1"/>
  <c r="R433" i="1"/>
  <c r="S433" i="1" s="1"/>
  <c r="T433" i="1" s="1"/>
  <c r="Y433" i="1" s="1"/>
  <c r="J433" i="1"/>
  <c r="N433" i="1" s="1"/>
  <c r="P433" i="1" s="1"/>
  <c r="Q433" i="1" s="1"/>
  <c r="X433" i="1" s="1"/>
  <c r="G433" i="1"/>
  <c r="E433" i="1"/>
  <c r="N432" i="1"/>
  <c r="J432" i="1"/>
  <c r="G432" i="1"/>
  <c r="E432" i="1"/>
  <c r="J431" i="1"/>
  <c r="N431" i="1" s="1"/>
  <c r="P431" i="1" s="1"/>
  <c r="Q431" i="1" s="1"/>
  <c r="G431" i="1"/>
  <c r="E431" i="1"/>
  <c r="G430" i="1"/>
  <c r="E430" i="1"/>
  <c r="P429" i="1"/>
  <c r="Q429" i="1" s="1"/>
  <c r="J429" i="1"/>
  <c r="N429" i="1" s="1"/>
  <c r="G429" i="1"/>
  <c r="E429" i="1"/>
  <c r="N428" i="1"/>
  <c r="P428" i="1" s="1"/>
  <c r="Q428" i="1" s="1"/>
  <c r="J428" i="1"/>
  <c r="G428" i="1"/>
  <c r="E428" i="1"/>
  <c r="P427" i="1"/>
  <c r="Q427" i="1" s="1"/>
  <c r="J427" i="1"/>
  <c r="N427" i="1" s="1"/>
  <c r="G427" i="1"/>
  <c r="E427" i="1"/>
  <c r="G426" i="1"/>
  <c r="E426" i="1"/>
  <c r="P425" i="1"/>
  <c r="Q425" i="1" s="1"/>
  <c r="J425" i="1"/>
  <c r="N425" i="1" s="1"/>
  <c r="G425" i="1"/>
  <c r="E425" i="1"/>
  <c r="N424" i="1"/>
  <c r="P424" i="1" s="1"/>
  <c r="Q424" i="1" s="1"/>
  <c r="J424" i="1"/>
  <c r="G424" i="1"/>
  <c r="E424" i="1"/>
  <c r="Y423" i="1"/>
  <c r="R423" i="1"/>
  <c r="S423" i="1" s="1"/>
  <c r="T423" i="1" s="1"/>
  <c r="J423" i="1"/>
  <c r="N423" i="1" s="1"/>
  <c r="P423" i="1" s="1"/>
  <c r="Q423" i="1" s="1"/>
  <c r="X423" i="1" s="1"/>
  <c r="G423" i="1"/>
  <c r="E423" i="1"/>
  <c r="G422" i="1"/>
  <c r="E422" i="1"/>
  <c r="J421" i="1"/>
  <c r="N421" i="1" s="1"/>
  <c r="P421" i="1" s="1"/>
  <c r="Q421" i="1" s="1"/>
  <c r="X421" i="1" s="1"/>
  <c r="G421" i="1"/>
  <c r="E421" i="1"/>
  <c r="N420" i="1"/>
  <c r="J420" i="1"/>
  <c r="G420" i="1"/>
  <c r="E420" i="1"/>
  <c r="R419" i="1"/>
  <c r="S419" i="1" s="1"/>
  <c r="T419" i="1" s="1"/>
  <c r="Y419" i="1" s="1"/>
  <c r="J419" i="1"/>
  <c r="N419" i="1" s="1"/>
  <c r="P419" i="1" s="1"/>
  <c r="Q419" i="1" s="1"/>
  <c r="X419" i="1" s="1"/>
  <c r="G419" i="1"/>
  <c r="E419" i="1"/>
  <c r="G418" i="1"/>
  <c r="E418" i="1"/>
  <c r="J417" i="1"/>
  <c r="N417" i="1" s="1"/>
  <c r="P417" i="1" s="1"/>
  <c r="Q417" i="1" s="1"/>
  <c r="G417" i="1"/>
  <c r="E417" i="1"/>
  <c r="Q416" i="1"/>
  <c r="N416" i="1"/>
  <c r="P416" i="1" s="1"/>
  <c r="J416" i="1"/>
  <c r="G416" i="1"/>
  <c r="E416" i="1"/>
  <c r="P415" i="1"/>
  <c r="Q415" i="1" s="1"/>
  <c r="N415" i="1"/>
  <c r="J415" i="1"/>
  <c r="G415" i="1"/>
  <c r="E415" i="1"/>
  <c r="G414" i="1"/>
  <c r="E414" i="1"/>
  <c r="J413" i="1"/>
  <c r="N413" i="1" s="1"/>
  <c r="P413" i="1" s="1"/>
  <c r="Q413" i="1" s="1"/>
  <c r="G413" i="1"/>
  <c r="E413" i="1"/>
  <c r="J412" i="1"/>
  <c r="N412" i="1" s="1"/>
  <c r="P412" i="1" s="1"/>
  <c r="Q412" i="1" s="1"/>
  <c r="G412" i="1"/>
  <c r="E412" i="1"/>
  <c r="J411" i="1"/>
  <c r="N411" i="1" s="1"/>
  <c r="P411" i="1" s="1"/>
  <c r="Q411" i="1" s="1"/>
  <c r="X411" i="1" s="1"/>
  <c r="G411" i="1"/>
  <c r="E411" i="1"/>
  <c r="G410" i="1"/>
  <c r="E410" i="1"/>
  <c r="R409" i="1"/>
  <c r="S409" i="1" s="1"/>
  <c r="T409" i="1" s="1"/>
  <c r="Y409" i="1" s="1"/>
  <c r="J409" i="1"/>
  <c r="N409" i="1" s="1"/>
  <c r="P409" i="1" s="1"/>
  <c r="Q409" i="1" s="1"/>
  <c r="X409" i="1" s="1"/>
  <c r="G409" i="1"/>
  <c r="E409" i="1"/>
  <c r="J408" i="1"/>
  <c r="N408" i="1" s="1"/>
  <c r="G408" i="1"/>
  <c r="E408" i="1"/>
  <c r="J407" i="1"/>
  <c r="N407" i="1" s="1"/>
  <c r="P407" i="1" s="1"/>
  <c r="Q407" i="1" s="1"/>
  <c r="G407" i="1"/>
  <c r="E407" i="1"/>
  <c r="G406" i="1"/>
  <c r="E406" i="1"/>
  <c r="N405" i="1"/>
  <c r="P405" i="1" s="1"/>
  <c r="Q405" i="1" s="1"/>
  <c r="J405" i="1"/>
  <c r="G405" i="1"/>
  <c r="E405" i="1"/>
  <c r="N404" i="1"/>
  <c r="J404" i="1"/>
  <c r="G404" i="1"/>
  <c r="E404" i="1"/>
  <c r="J403" i="1"/>
  <c r="N403" i="1" s="1"/>
  <c r="P403" i="1" s="1"/>
  <c r="Q403" i="1" s="1"/>
  <c r="G403" i="1"/>
  <c r="E403" i="1"/>
  <c r="G402" i="1"/>
  <c r="E402" i="1"/>
  <c r="J401" i="1"/>
  <c r="N401" i="1" s="1"/>
  <c r="P401" i="1" s="1"/>
  <c r="Q401" i="1" s="1"/>
  <c r="G401" i="1"/>
  <c r="E401" i="1"/>
  <c r="J400" i="1"/>
  <c r="N400" i="1" s="1"/>
  <c r="P400" i="1" s="1"/>
  <c r="Q400" i="1" s="1"/>
  <c r="G400" i="1"/>
  <c r="E400" i="1"/>
  <c r="J399" i="1"/>
  <c r="N399" i="1" s="1"/>
  <c r="P399" i="1" s="1"/>
  <c r="Q399" i="1" s="1"/>
  <c r="X399" i="1" s="1"/>
  <c r="G399" i="1"/>
  <c r="E399" i="1"/>
  <c r="G398" i="1"/>
  <c r="E398" i="1"/>
  <c r="J397" i="1"/>
  <c r="N397" i="1" s="1"/>
  <c r="P397" i="1" s="1"/>
  <c r="Q397" i="1" s="1"/>
  <c r="X397" i="1" s="1"/>
  <c r="G397" i="1"/>
  <c r="E397" i="1"/>
  <c r="J396" i="1"/>
  <c r="N396" i="1" s="1"/>
  <c r="G396" i="1"/>
  <c r="E396" i="1"/>
  <c r="J395" i="1"/>
  <c r="N395" i="1" s="1"/>
  <c r="P395" i="1" s="1"/>
  <c r="Q395" i="1" s="1"/>
  <c r="G395" i="1"/>
  <c r="E395" i="1"/>
  <c r="G394" i="1"/>
  <c r="E394" i="1"/>
  <c r="N393" i="1"/>
  <c r="P393" i="1" s="1"/>
  <c r="Q393" i="1" s="1"/>
  <c r="J393" i="1"/>
  <c r="G393" i="1"/>
  <c r="E393" i="1"/>
  <c r="N392" i="1"/>
  <c r="J392" i="1"/>
  <c r="G392" i="1"/>
  <c r="E392" i="1"/>
  <c r="J391" i="1"/>
  <c r="N391" i="1" s="1"/>
  <c r="P391" i="1" s="1"/>
  <c r="Q391" i="1" s="1"/>
  <c r="G391" i="1"/>
  <c r="E391" i="1"/>
  <c r="G390" i="1"/>
  <c r="E390" i="1"/>
  <c r="J389" i="1"/>
  <c r="N389" i="1" s="1"/>
  <c r="P389" i="1" s="1"/>
  <c r="Q389" i="1" s="1"/>
  <c r="G389" i="1"/>
  <c r="E389" i="1"/>
  <c r="J388" i="1"/>
  <c r="N388" i="1" s="1"/>
  <c r="P388" i="1" s="1"/>
  <c r="Q388" i="1" s="1"/>
  <c r="G388" i="1"/>
  <c r="E388" i="1"/>
  <c r="J387" i="1"/>
  <c r="N387" i="1" s="1"/>
  <c r="P387" i="1" s="1"/>
  <c r="Q387" i="1" s="1"/>
  <c r="X387" i="1" s="1"/>
  <c r="G387" i="1"/>
  <c r="E387" i="1"/>
  <c r="G386" i="1"/>
  <c r="E386" i="1"/>
  <c r="J385" i="1"/>
  <c r="N385" i="1" s="1"/>
  <c r="P385" i="1" s="1"/>
  <c r="Q385" i="1" s="1"/>
  <c r="X385" i="1" s="1"/>
  <c r="G385" i="1"/>
  <c r="E385" i="1"/>
  <c r="J384" i="1"/>
  <c r="N384" i="1" s="1"/>
  <c r="P384" i="1" s="1"/>
  <c r="Q384" i="1" s="1"/>
  <c r="R384" i="1" s="1"/>
  <c r="S384" i="1" s="1"/>
  <c r="T384" i="1" s="1"/>
  <c r="Y384" i="1" s="1"/>
  <c r="G384" i="1"/>
  <c r="E384" i="1"/>
  <c r="J383" i="1"/>
  <c r="N383" i="1" s="1"/>
  <c r="P383" i="1" s="1"/>
  <c r="Q383" i="1" s="1"/>
  <c r="X383" i="1" s="1"/>
  <c r="G383" i="1"/>
  <c r="E383" i="1"/>
  <c r="G382" i="1"/>
  <c r="E382" i="1"/>
  <c r="J381" i="1"/>
  <c r="N381" i="1" s="1"/>
  <c r="P381" i="1" s="1"/>
  <c r="Q381" i="1" s="1"/>
  <c r="G381" i="1"/>
  <c r="E381" i="1"/>
  <c r="J380" i="1"/>
  <c r="N380" i="1" s="1"/>
  <c r="G380" i="1"/>
  <c r="E380" i="1"/>
  <c r="N379" i="1"/>
  <c r="P379" i="1" s="1"/>
  <c r="Q379" i="1" s="1"/>
  <c r="J379" i="1"/>
  <c r="G379" i="1"/>
  <c r="E379" i="1"/>
  <c r="N378" i="1"/>
  <c r="P378" i="1" s="1"/>
  <c r="Q378" i="1" s="1"/>
  <c r="G378" i="1"/>
  <c r="E378" i="1"/>
  <c r="P377" i="1"/>
  <c r="Q377" i="1" s="1"/>
  <c r="N377" i="1"/>
  <c r="J377" i="1"/>
  <c r="G377" i="1"/>
  <c r="E377" i="1"/>
  <c r="N376" i="1"/>
  <c r="P376" i="1" s="1"/>
  <c r="Q376" i="1" s="1"/>
  <c r="X376" i="1" s="1"/>
  <c r="J376" i="1"/>
  <c r="G376" i="1"/>
  <c r="E376" i="1"/>
  <c r="J375" i="1"/>
  <c r="N375" i="1" s="1"/>
  <c r="P375" i="1" s="1"/>
  <c r="Q375" i="1" s="1"/>
  <c r="G375" i="1"/>
  <c r="E375" i="1"/>
  <c r="G374" i="1"/>
  <c r="E374" i="1"/>
  <c r="J373" i="1"/>
  <c r="N373" i="1" s="1"/>
  <c r="P373" i="1" s="1"/>
  <c r="Q373" i="1" s="1"/>
  <c r="G373" i="1"/>
  <c r="E373" i="1"/>
  <c r="J372" i="1"/>
  <c r="N372" i="1" s="1"/>
  <c r="P372" i="1" s="1"/>
  <c r="Q372" i="1" s="1"/>
  <c r="G372" i="1"/>
  <c r="E372" i="1"/>
  <c r="J371" i="1"/>
  <c r="N371" i="1" s="1"/>
  <c r="P371" i="1" s="1"/>
  <c r="Q371" i="1" s="1"/>
  <c r="G371" i="1"/>
  <c r="E371" i="1"/>
  <c r="G370" i="1"/>
  <c r="E370" i="1"/>
  <c r="J369" i="1"/>
  <c r="N369" i="1" s="1"/>
  <c r="P369" i="1" s="1"/>
  <c r="Q369" i="1" s="1"/>
  <c r="X369" i="1" s="1"/>
  <c r="G369" i="1"/>
  <c r="E369" i="1"/>
  <c r="J368" i="1"/>
  <c r="N368" i="1" s="1"/>
  <c r="P368" i="1" s="1"/>
  <c r="Q368" i="1" s="1"/>
  <c r="G368" i="1"/>
  <c r="E368" i="1"/>
  <c r="J367" i="1"/>
  <c r="N367" i="1" s="1"/>
  <c r="P367" i="1" s="1"/>
  <c r="Q367" i="1" s="1"/>
  <c r="G367" i="1"/>
  <c r="E367" i="1"/>
  <c r="G366" i="1"/>
  <c r="E366" i="1"/>
  <c r="J365" i="1"/>
  <c r="N365" i="1" s="1"/>
  <c r="P365" i="1" s="1"/>
  <c r="Q365" i="1" s="1"/>
  <c r="X365" i="1" s="1"/>
  <c r="G365" i="1"/>
  <c r="E365" i="1"/>
  <c r="N364" i="1"/>
  <c r="P364" i="1" s="1"/>
  <c r="Q364" i="1" s="1"/>
  <c r="J364" i="1"/>
  <c r="G364" i="1"/>
  <c r="E364" i="1"/>
  <c r="J363" i="1"/>
  <c r="N363" i="1" s="1"/>
  <c r="P363" i="1" s="1"/>
  <c r="Q363" i="1" s="1"/>
  <c r="G363" i="1"/>
  <c r="E363" i="1"/>
  <c r="G362" i="1"/>
  <c r="E362" i="1"/>
  <c r="J361" i="1"/>
  <c r="N361" i="1" s="1"/>
  <c r="P361" i="1" s="1"/>
  <c r="Q361" i="1" s="1"/>
  <c r="G361" i="1"/>
  <c r="E361" i="1"/>
  <c r="J360" i="1"/>
  <c r="N360" i="1" s="1"/>
  <c r="P360" i="1" s="1"/>
  <c r="Q360" i="1" s="1"/>
  <c r="G360" i="1"/>
  <c r="E360" i="1"/>
  <c r="J359" i="1"/>
  <c r="N359" i="1" s="1"/>
  <c r="P359" i="1" s="1"/>
  <c r="Q359" i="1" s="1"/>
  <c r="G359" i="1"/>
  <c r="E359" i="1"/>
  <c r="G358" i="1"/>
  <c r="E358" i="1"/>
  <c r="J357" i="1"/>
  <c r="N357" i="1" s="1"/>
  <c r="P357" i="1" s="1"/>
  <c r="Q357" i="1" s="1"/>
  <c r="X357" i="1" s="1"/>
  <c r="G357" i="1"/>
  <c r="E357" i="1"/>
  <c r="J356" i="1"/>
  <c r="N356" i="1" s="1"/>
  <c r="P356" i="1" s="1"/>
  <c r="Q356" i="1" s="1"/>
  <c r="G356" i="1"/>
  <c r="E356" i="1"/>
  <c r="J355" i="1"/>
  <c r="N355" i="1" s="1"/>
  <c r="P355" i="1" s="1"/>
  <c r="Q355" i="1" s="1"/>
  <c r="X355" i="1" s="1"/>
  <c r="G355" i="1"/>
  <c r="E355" i="1"/>
  <c r="G354" i="1"/>
  <c r="E354" i="1"/>
  <c r="J353" i="1"/>
  <c r="N353" i="1" s="1"/>
  <c r="P353" i="1" s="1"/>
  <c r="Q353" i="1" s="1"/>
  <c r="G353" i="1"/>
  <c r="E353" i="1"/>
  <c r="N352" i="1"/>
  <c r="J352" i="1"/>
  <c r="G352" i="1"/>
  <c r="E352" i="1"/>
  <c r="J351" i="1"/>
  <c r="N351" i="1" s="1"/>
  <c r="P351" i="1" s="1"/>
  <c r="Q351" i="1" s="1"/>
  <c r="G351" i="1"/>
  <c r="E351" i="1"/>
  <c r="G350" i="1"/>
  <c r="E350" i="1"/>
  <c r="J349" i="1"/>
  <c r="N349" i="1" s="1"/>
  <c r="P349" i="1" s="1"/>
  <c r="Q349" i="1" s="1"/>
  <c r="G349" i="1"/>
  <c r="E349" i="1"/>
  <c r="J348" i="1"/>
  <c r="N348" i="1" s="1"/>
  <c r="P348" i="1" s="1"/>
  <c r="Q348" i="1" s="1"/>
  <c r="G348" i="1"/>
  <c r="E348" i="1"/>
  <c r="J347" i="1"/>
  <c r="N347" i="1" s="1"/>
  <c r="P347" i="1" s="1"/>
  <c r="Q347" i="1" s="1"/>
  <c r="G347" i="1"/>
  <c r="E347" i="1"/>
  <c r="G346" i="1"/>
  <c r="E346" i="1"/>
  <c r="J345" i="1"/>
  <c r="N345" i="1" s="1"/>
  <c r="P345" i="1" s="1"/>
  <c r="Q345" i="1" s="1"/>
  <c r="X345" i="1" s="1"/>
  <c r="G345" i="1"/>
  <c r="E345" i="1"/>
  <c r="J344" i="1"/>
  <c r="N344" i="1" s="1"/>
  <c r="P344" i="1" s="1"/>
  <c r="Q344" i="1" s="1"/>
  <c r="G344" i="1"/>
  <c r="E344" i="1"/>
  <c r="J343" i="1"/>
  <c r="N343" i="1" s="1"/>
  <c r="P343" i="1" s="1"/>
  <c r="Q343" i="1" s="1"/>
  <c r="X343" i="1" s="1"/>
  <c r="G343" i="1"/>
  <c r="E343" i="1"/>
  <c r="J342" i="1"/>
  <c r="N342" i="1" s="1"/>
  <c r="P342" i="1" s="1"/>
  <c r="Q342" i="1" s="1"/>
  <c r="R342" i="1" s="1"/>
  <c r="S342" i="1" s="1"/>
  <c r="T342" i="1" s="1"/>
  <c r="G342" i="1"/>
  <c r="E342" i="1"/>
  <c r="J341" i="1"/>
  <c r="N341" i="1" s="1"/>
  <c r="P341" i="1" s="1"/>
  <c r="Q341" i="1" s="1"/>
  <c r="G341" i="1"/>
  <c r="E341" i="1"/>
  <c r="J340" i="1"/>
  <c r="N340" i="1" s="1"/>
  <c r="G340" i="1"/>
  <c r="E340" i="1"/>
  <c r="J339" i="1"/>
  <c r="N339" i="1" s="1"/>
  <c r="P339" i="1" s="1"/>
  <c r="Q339" i="1" s="1"/>
  <c r="G339" i="1"/>
  <c r="E339" i="1"/>
  <c r="G338" i="1"/>
  <c r="E338" i="1"/>
  <c r="J337" i="1"/>
  <c r="N337" i="1" s="1"/>
  <c r="P337" i="1" s="1"/>
  <c r="Q337" i="1" s="1"/>
  <c r="G337" i="1"/>
  <c r="E337" i="1"/>
  <c r="J336" i="1"/>
  <c r="N336" i="1" s="1"/>
  <c r="P336" i="1" s="1"/>
  <c r="Q336" i="1" s="1"/>
  <c r="G336" i="1"/>
  <c r="E336" i="1"/>
  <c r="J335" i="1"/>
  <c r="N335" i="1" s="1"/>
  <c r="P335" i="1" s="1"/>
  <c r="Q335" i="1" s="1"/>
  <c r="G335" i="1"/>
  <c r="E335" i="1"/>
  <c r="G334" i="1"/>
  <c r="E334" i="1"/>
  <c r="J333" i="1"/>
  <c r="N333" i="1" s="1"/>
  <c r="P333" i="1" s="1"/>
  <c r="Q333" i="1" s="1"/>
  <c r="G333" i="1"/>
  <c r="E333" i="1"/>
  <c r="J332" i="1"/>
  <c r="N332" i="1" s="1"/>
  <c r="P332" i="1" s="1"/>
  <c r="Q332" i="1" s="1"/>
  <c r="G332" i="1"/>
  <c r="E332" i="1"/>
  <c r="J331" i="1"/>
  <c r="N331" i="1" s="1"/>
  <c r="P331" i="1" s="1"/>
  <c r="Q331" i="1" s="1"/>
  <c r="X331" i="1" s="1"/>
  <c r="G331" i="1"/>
  <c r="E331" i="1"/>
  <c r="G330" i="1"/>
  <c r="E330" i="1"/>
  <c r="J329" i="1"/>
  <c r="N329" i="1" s="1"/>
  <c r="P329" i="1" s="1"/>
  <c r="Q329" i="1" s="1"/>
  <c r="X329" i="1" s="1"/>
  <c r="G329" i="1"/>
  <c r="E329" i="1"/>
  <c r="N328" i="1"/>
  <c r="P328" i="1" s="1"/>
  <c r="Q328" i="1" s="1"/>
  <c r="R328" i="1" s="1"/>
  <c r="S328" i="1" s="1"/>
  <c r="T328" i="1" s="1"/>
  <c r="Y328" i="1" s="1"/>
  <c r="J328" i="1"/>
  <c r="G328" i="1"/>
  <c r="E328" i="1"/>
  <c r="P327" i="1"/>
  <c r="Q327" i="1" s="1"/>
  <c r="J327" i="1"/>
  <c r="N327" i="1" s="1"/>
  <c r="G327" i="1"/>
  <c r="E327" i="1"/>
  <c r="G326" i="1"/>
  <c r="E326" i="1"/>
  <c r="J325" i="1"/>
  <c r="N325" i="1" s="1"/>
  <c r="P325" i="1" s="1"/>
  <c r="Q325" i="1" s="1"/>
  <c r="G325" i="1"/>
  <c r="E325" i="1"/>
  <c r="J324" i="1"/>
  <c r="N324" i="1" s="1"/>
  <c r="P324" i="1" s="1"/>
  <c r="Q324" i="1" s="1"/>
  <c r="G324" i="1"/>
  <c r="E324" i="1"/>
  <c r="J323" i="1"/>
  <c r="N323" i="1" s="1"/>
  <c r="P323" i="1" s="1"/>
  <c r="Q323" i="1" s="1"/>
  <c r="G323" i="1"/>
  <c r="E323" i="1"/>
  <c r="G322" i="1"/>
  <c r="E322" i="1"/>
  <c r="J321" i="1"/>
  <c r="N321" i="1" s="1"/>
  <c r="P321" i="1" s="1"/>
  <c r="Q321" i="1" s="1"/>
  <c r="G321" i="1"/>
  <c r="E321" i="1"/>
  <c r="J320" i="1"/>
  <c r="N320" i="1" s="1"/>
  <c r="P320" i="1" s="1"/>
  <c r="Q320" i="1" s="1"/>
  <c r="G320" i="1"/>
  <c r="E320" i="1"/>
  <c r="J319" i="1"/>
  <c r="N319" i="1" s="1"/>
  <c r="P319" i="1" s="1"/>
  <c r="Q319" i="1" s="1"/>
  <c r="G319" i="1"/>
  <c r="E319" i="1"/>
  <c r="G318" i="1"/>
  <c r="E318" i="1"/>
  <c r="J317" i="1"/>
  <c r="N317" i="1" s="1"/>
  <c r="P317" i="1" s="1"/>
  <c r="Q317" i="1" s="1"/>
  <c r="X317" i="1" s="1"/>
  <c r="G317" i="1"/>
  <c r="E317" i="1"/>
  <c r="J316" i="1"/>
  <c r="N316" i="1" s="1"/>
  <c r="G316" i="1"/>
  <c r="E316" i="1"/>
  <c r="J315" i="1"/>
  <c r="N315" i="1" s="1"/>
  <c r="P315" i="1" s="1"/>
  <c r="Q315" i="1" s="1"/>
  <c r="G315" i="1"/>
  <c r="E315" i="1"/>
  <c r="J314" i="1"/>
  <c r="N314" i="1" s="1"/>
  <c r="P314" i="1" s="1"/>
  <c r="Q314" i="1" s="1"/>
  <c r="G314" i="1"/>
  <c r="E314" i="1"/>
  <c r="J313" i="1"/>
  <c r="N313" i="1" s="1"/>
  <c r="P313" i="1" s="1"/>
  <c r="Q313" i="1" s="1"/>
  <c r="G313" i="1"/>
  <c r="E313" i="1"/>
  <c r="J312" i="1"/>
  <c r="N312" i="1" s="1"/>
  <c r="G312" i="1"/>
  <c r="E312" i="1"/>
  <c r="J311" i="1"/>
  <c r="N311" i="1" s="1"/>
  <c r="P311" i="1" s="1"/>
  <c r="Q311" i="1" s="1"/>
  <c r="G311" i="1"/>
  <c r="E311" i="1"/>
  <c r="G310" i="1"/>
  <c r="E310" i="1"/>
  <c r="J309" i="1"/>
  <c r="N309" i="1" s="1"/>
  <c r="P309" i="1" s="1"/>
  <c r="Q309" i="1" s="1"/>
  <c r="G309" i="1"/>
  <c r="E309" i="1"/>
  <c r="J308" i="1"/>
  <c r="N308" i="1" s="1"/>
  <c r="P308" i="1" s="1"/>
  <c r="Q308" i="1" s="1"/>
  <c r="G308" i="1"/>
  <c r="E308" i="1"/>
  <c r="J307" i="1"/>
  <c r="N307" i="1" s="1"/>
  <c r="G307" i="1"/>
  <c r="E307" i="1"/>
  <c r="G306" i="1"/>
  <c r="E306" i="1"/>
  <c r="J305" i="1"/>
  <c r="N305" i="1" s="1"/>
  <c r="P305" i="1" s="1"/>
  <c r="Q305" i="1" s="1"/>
  <c r="G305" i="1"/>
  <c r="E305" i="1"/>
  <c r="J304" i="1"/>
  <c r="N304" i="1" s="1"/>
  <c r="P304" i="1" s="1"/>
  <c r="Q304" i="1" s="1"/>
  <c r="G304" i="1"/>
  <c r="E304" i="1"/>
  <c r="J303" i="1"/>
  <c r="N303" i="1" s="1"/>
  <c r="P303" i="1" s="1"/>
  <c r="Q303" i="1" s="1"/>
  <c r="G303" i="1"/>
  <c r="E303" i="1"/>
  <c r="G302" i="1"/>
  <c r="E302" i="1"/>
  <c r="J301" i="1"/>
  <c r="N301" i="1" s="1"/>
  <c r="P301" i="1" s="1"/>
  <c r="Q301" i="1" s="1"/>
  <c r="G301" i="1"/>
  <c r="E301" i="1"/>
  <c r="J300" i="1"/>
  <c r="N300" i="1" s="1"/>
  <c r="P300" i="1" s="1"/>
  <c r="Q300" i="1" s="1"/>
  <c r="R300" i="1" s="1"/>
  <c r="S300" i="1" s="1"/>
  <c r="T300" i="1" s="1"/>
  <c r="Y300" i="1" s="1"/>
  <c r="G300" i="1"/>
  <c r="E300" i="1"/>
  <c r="J299" i="1"/>
  <c r="N299" i="1" s="1"/>
  <c r="P299" i="1" s="1"/>
  <c r="Q299" i="1" s="1"/>
  <c r="G299" i="1"/>
  <c r="E299" i="1"/>
  <c r="G298" i="1"/>
  <c r="E298" i="1"/>
  <c r="J297" i="1"/>
  <c r="N297" i="1" s="1"/>
  <c r="P297" i="1" s="1"/>
  <c r="Q297" i="1" s="1"/>
  <c r="G297" i="1"/>
  <c r="E297" i="1"/>
  <c r="J296" i="1"/>
  <c r="N296" i="1" s="1"/>
  <c r="P296" i="1" s="1"/>
  <c r="Q296" i="1" s="1"/>
  <c r="G296" i="1"/>
  <c r="E296" i="1"/>
  <c r="J295" i="1"/>
  <c r="N295" i="1" s="1"/>
  <c r="P295" i="1" s="1"/>
  <c r="Q295" i="1" s="1"/>
  <c r="R295" i="1" s="1"/>
  <c r="S295" i="1" s="1"/>
  <c r="T295" i="1" s="1"/>
  <c r="Y295" i="1" s="1"/>
  <c r="G295" i="1"/>
  <c r="E295" i="1"/>
  <c r="G294" i="1"/>
  <c r="E294" i="1"/>
  <c r="J293" i="1"/>
  <c r="N293" i="1" s="1"/>
  <c r="P293" i="1" s="1"/>
  <c r="Q293" i="1" s="1"/>
  <c r="G293" i="1"/>
  <c r="E293" i="1"/>
  <c r="J292" i="1"/>
  <c r="N292" i="1" s="1"/>
  <c r="P292" i="1" s="1"/>
  <c r="Q292" i="1" s="1"/>
  <c r="G292" i="1"/>
  <c r="E292" i="1"/>
  <c r="J291" i="1"/>
  <c r="N291" i="1" s="1"/>
  <c r="P291" i="1" s="1"/>
  <c r="Q291" i="1" s="1"/>
  <c r="G291" i="1"/>
  <c r="E291" i="1"/>
  <c r="G290" i="1"/>
  <c r="E290" i="1"/>
  <c r="P289" i="1"/>
  <c r="Q289" i="1" s="1"/>
  <c r="J289" i="1"/>
  <c r="N289" i="1" s="1"/>
  <c r="G289" i="1"/>
  <c r="E289" i="1"/>
  <c r="N288" i="1"/>
  <c r="J288" i="1"/>
  <c r="G288" i="1"/>
  <c r="E288" i="1"/>
  <c r="J287" i="1"/>
  <c r="N287" i="1" s="1"/>
  <c r="P287" i="1" s="1"/>
  <c r="Q287" i="1" s="1"/>
  <c r="G287" i="1"/>
  <c r="E287" i="1"/>
  <c r="G286" i="1"/>
  <c r="E286" i="1"/>
  <c r="J285" i="1"/>
  <c r="N285" i="1" s="1"/>
  <c r="P285" i="1" s="1"/>
  <c r="Q285" i="1" s="1"/>
  <c r="G285" i="1"/>
  <c r="E285" i="1"/>
  <c r="J284" i="1"/>
  <c r="N284" i="1" s="1"/>
  <c r="P284" i="1" s="1"/>
  <c r="Q284" i="1" s="1"/>
  <c r="G284" i="1"/>
  <c r="E284" i="1"/>
  <c r="J283" i="1"/>
  <c r="N283" i="1" s="1"/>
  <c r="P283" i="1" s="1"/>
  <c r="Q283" i="1" s="1"/>
  <c r="G283" i="1"/>
  <c r="E283" i="1"/>
  <c r="G282" i="1"/>
  <c r="E282" i="1"/>
  <c r="J281" i="1"/>
  <c r="N281" i="1" s="1"/>
  <c r="P281" i="1" s="1"/>
  <c r="Q281" i="1" s="1"/>
  <c r="G281" i="1"/>
  <c r="E281" i="1"/>
  <c r="J280" i="1"/>
  <c r="N280" i="1" s="1"/>
  <c r="P280" i="1" s="1"/>
  <c r="Q280" i="1" s="1"/>
  <c r="G280" i="1"/>
  <c r="E280" i="1"/>
  <c r="J279" i="1"/>
  <c r="N279" i="1" s="1"/>
  <c r="P279" i="1" s="1"/>
  <c r="Q279" i="1" s="1"/>
  <c r="X279" i="1" s="1"/>
  <c r="G279" i="1"/>
  <c r="E279" i="1"/>
  <c r="G278" i="1"/>
  <c r="E278" i="1"/>
  <c r="J277" i="1"/>
  <c r="N277" i="1" s="1"/>
  <c r="P277" i="1" s="1"/>
  <c r="Q277" i="1" s="1"/>
  <c r="X277" i="1" s="1"/>
  <c r="G277" i="1"/>
  <c r="E277" i="1"/>
  <c r="J276" i="1"/>
  <c r="N276" i="1" s="1"/>
  <c r="G276" i="1"/>
  <c r="E276" i="1"/>
  <c r="J275" i="1"/>
  <c r="N275" i="1" s="1"/>
  <c r="P275" i="1" s="1"/>
  <c r="Q275" i="1" s="1"/>
  <c r="X275" i="1" s="1"/>
  <c r="G275" i="1"/>
  <c r="E275" i="1"/>
  <c r="G274" i="1"/>
  <c r="E274" i="1"/>
  <c r="J273" i="1"/>
  <c r="N273" i="1" s="1"/>
  <c r="P273" i="1" s="1"/>
  <c r="Q273" i="1" s="1"/>
  <c r="G273" i="1"/>
  <c r="E273" i="1"/>
  <c r="J272" i="1"/>
  <c r="N272" i="1" s="1"/>
  <c r="P272" i="1" s="1"/>
  <c r="Q272" i="1" s="1"/>
  <c r="G272" i="1"/>
  <c r="E272" i="1"/>
  <c r="J271" i="1"/>
  <c r="N271" i="1" s="1"/>
  <c r="P271" i="1" s="1"/>
  <c r="Q271" i="1" s="1"/>
  <c r="G271" i="1"/>
  <c r="E271" i="1"/>
  <c r="G270" i="1"/>
  <c r="E270" i="1"/>
  <c r="P269" i="1"/>
  <c r="Q269" i="1" s="1"/>
  <c r="J269" i="1"/>
  <c r="N269" i="1" s="1"/>
  <c r="G269" i="1"/>
  <c r="E269" i="1"/>
  <c r="N268" i="1"/>
  <c r="P268" i="1" s="1"/>
  <c r="Q268" i="1" s="1"/>
  <c r="J268" i="1"/>
  <c r="G268" i="1"/>
  <c r="E268" i="1"/>
  <c r="J267" i="1"/>
  <c r="N267" i="1" s="1"/>
  <c r="P267" i="1" s="1"/>
  <c r="Q267" i="1" s="1"/>
  <c r="G267" i="1"/>
  <c r="E267" i="1"/>
  <c r="J266" i="1"/>
  <c r="N266" i="1" s="1"/>
  <c r="P266" i="1" s="1"/>
  <c r="Q266" i="1" s="1"/>
  <c r="G266" i="1"/>
  <c r="E266" i="1"/>
  <c r="J265" i="1"/>
  <c r="N265" i="1" s="1"/>
  <c r="P265" i="1" s="1"/>
  <c r="Q265" i="1" s="1"/>
  <c r="X265" i="1" s="1"/>
  <c r="G265" i="1"/>
  <c r="E265" i="1"/>
  <c r="N264" i="1"/>
  <c r="P264" i="1" s="1"/>
  <c r="Q264" i="1" s="1"/>
  <c r="J264" i="1"/>
  <c r="G264" i="1"/>
  <c r="E264" i="1"/>
  <c r="J263" i="1"/>
  <c r="N263" i="1" s="1"/>
  <c r="P263" i="1" s="1"/>
  <c r="Q263" i="1" s="1"/>
  <c r="X263" i="1" s="1"/>
  <c r="G263" i="1"/>
  <c r="E263" i="1"/>
  <c r="J262" i="1"/>
  <c r="N262" i="1" s="1"/>
  <c r="G262" i="1"/>
  <c r="E262" i="1"/>
  <c r="J261" i="1"/>
  <c r="N261" i="1" s="1"/>
  <c r="P261" i="1" s="1"/>
  <c r="Q261" i="1" s="1"/>
  <c r="G261" i="1"/>
  <c r="E261" i="1"/>
  <c r="J260" i="1"/>
  <c r="N260" i="1" s="1"/>
  <c r="G260" i="1"/>
  <c r="E260" i="1"/>
  <c r="J259" i="1"/>
  <c r="N259" i="1" s="1"/>
  <c r="P259" i="1" s="1"/>
  <c r="Q259" i="1" s="1"/>
  <c r="G259" i="1"/>
  <c r="E259" i="1"/>
  <c r="G258" i="1"/>
  <c r="E258" i="1"/>
  <c r="J257" i="1"/>
  <c r="N257" i="1" s="1"/>
  <c r="P257" i="1" s="1"/>
  <c r="Q257" i="1" s="1"/>
  <c r="G257" i="1"/>
  <c r="E257" i="1"/>
  <c r="J256" i="1"/>
  <c r="N256" i="1" s="1"/>
  <c r="P256" i="1" s="1"/>
  <c r="Q256" i="1" s="1"/>
  <c r="G256" i="1"/>
  <c r="E256" i="1"/>
  <c r="J255" i="1"/>
  <c r="N255" i="1" s="1"/>
  <c r="P255" i="1" s="1"/>
  <c r="Q255" i="1" s="1"/>
  <c r="X255" i="1" s="1"/>
  <c r="G255" i="1"/>
  <c r="E255" i="1"/>
  <c r="G254" i="1"/>
  <c r="E254" i="1"/>
  <c r="J253" i="1"/>
  <c r="N253" i="1" s="1"/>
  <c r="P253" i="1" s="1"/>
  <c r="Q253" i="1" s="1"/>
  <c r="G253" i="1"/>
  <c r="E253" i="1"/>
  <c r="J252" i="1"/>
  <c r="N252" i="1" s="1"/>
  <c r="P252" i="1" s="1"/>
  <c r="Q252" i="1" s="1"/>
  <c r="G252" i="1"/>
  <c r="E252" i="1"/>
  <c r="J251" i="1"/>
  <c r="N251" i="1" s="1"/>
  <c r="P251" i="1" s="1"/>
  <c r="Q251" i="1" s="1"/>
  <c r="X251" i="1" s="1"/>
  <c r="G251" i="1"/>
  <c r="E251" i="1"/>
  <c r="G250" i="1"/>
  <c r="E250" i="1"/>
  <c r="P249" i="1"/>
  <c r="Q249" i="1" s="1"/>
  <c r="J249" i="1"/>
  <c r="N249" i="1" s="1"/>
  <c r="G249" i="1"/>
  <c r="E249" i="1"/>
  <c r="N248" i="1"/>
  <c r="J248" i="1"/>
  <c r="G248" i="1"/>
  <c r="E248" i="1"/>
  <c r="P247" i="1"/>
  <c r="Q247" i="1" s="1"/>
  <c r="J247" i="1"/>
  <c r="N247" i="1" s="1"/>
  <c r="G247" i="1"/>
  <c r="E247" i="1"/>
  <c r="G246" i="1"/>
  <c r="E246" i="1"/>
  <c r="J245" i="1"/>
  <c r="N245" i="1" s="1"/>
  <c r="P245" i="1" s="1"/>
  <c r="Q245" i="1" s="1"/>
  <c r="G245" i="1"/>
  <c r="E245" i="1"/>
  <c r="J244" i="1"/>
  <c r="N244" i="1" s="1"/>
  <c r="P244" i="1" s="1"/>
  <c r="Q244" i="1" s="1"/>
  <c r="G244" i="1"/>
  <c r="E244" i="1"/>
  <c r="R243" i="1"/>
  <c r="S243" i="1" s="1"/>
  <c r="T243" i="1" s="1"/>
  <c r="Y243" i="1" s="1"/>
  <c r="J243" i="1"/>
  <c r="N243" i="1" s="1"/>
  <c r="P243" i="1" s="1"/>
  <c r="Q243" i="1" s="1"/>
  <c r="X243" i="1" s="1"/>
  <c r="G243" i="1"/>
  <c r="E243" i="1"/>
  <c r="G242" i="1"/>
  <c r="E242" i="1"/>
  <c r="J241" i="1"/>
  <c r="N241" i="1" s="1"/>
  <c r="P241" i="1" s="1"/>
  <c r="Q241" i="1" s="1"/>
  <c r="G241" i="1"/>
  <c r="E241" i="1"/>
  <c r="J240" i="1"/>
  <c r="N240" i="1" s="1"/>
  <c r="G240" i="1"/>
  <c r="E240" i="1"/>
  <c r="J239" i="1"/>
  <c r="N239" i="1" s="1"/>
  <c r="P239" i="1" s="1"/>
  <c r="Q239" i="1" s="1"/>
  <c r="G239" i="1"/>
  <c r="E239" i="1"/>
  <c r="J238" i="1"/>
  <c r="N238" i="1" s="1"/>
  <c r="P238" i="1" s="1"/>
  <c r="Q238" i="1" s="1"/>
  <c r="G238" i="1"/>
  <c r="E238" i="1"/>
  <c r="J237" i="1"/>
  <c r="N237" i="1" s="1"/>
  <c r="P237" i="1" s="1"/>
  <c r="Q237" i="1" s="1"/>
  <c r="G237" i="1"/>
  <c r="E237" i="1"/>
  <c r="J236" i="1"/>
  <c r="N236" i="1" s="1"/>
  <c r="P236" i="1" s="1"/>
  <c r="Q236" i="1" s="1"/>
  <c r="G236" i="1"/>
  <c r="E236" i="1"/>
  <c r="J235" i="1"/>
  <c r="N235" i="1" s="1"/>
  <c r="P235" i="1" s="1"/>
  <c r="Q235" i="1" s="1"/>
  <c r="G235" i="1"/>
  <c r="E235" i="1"/>
  <c r="G234" i="1"/>
  <c r="E234" i="1"/>
  <c r="J233" i="1"/>
  <c r="N233" i="1" s="1"/>
  <c r="P233" i="1" s="1"/>
  <c r="Q233" i="1" s="1"/>
  <c r="G233" i="1"/>
  <c r="E233" i="1"/>
  <c r="J232" i="1"/>
  <c r="N232" i="1" s="1"/>
  <c r="P232" i="1" s="1"/>
  <c r="Q232" i="1" s="1"/>
  <c r="G232" i="1"/>
  <c r="E232" i="1"/>
  <c r="J231" i="1"/>
  <c r="N231" i="1" s="1"/>
  <c r="P231" i="1" s="1"/>
  <c r="Q231" i="1" s="1"/>
  <c r="G231" i="1"/>
  <c r="E231" i="1"/>
  <c r="G230" i="1"/>
  <c r="E230" i="1"/>
  <c r="N229" i="1"/>
  <c r="P229" i="1" s="1"/>
  <c r="Q229" i="1" s="1"/>
  <c r="J229" i="1"/>
  <c r="G229" i="1"/>
  <c r="E229" i="1"/>
  <c r="J228" i="1"/>
  <c r="N228" i="1" s="1"/>
  <c r="P228" i="1" s="1"/>
  <c r="Q228" i="1" s="1"/>
  <c r="X228" i="1" s="1"/>
  <c r="G228" i="1"/>
  <c r="E228" i="1"/>
  <c r="J227" i="1"/>
  <c r="N227" i="1" s="1"/>
  <c r="P227" i="1" s="1"/>
  <c r="Q227" i="1" s="1"/>
  <c r="G227" i="1"/>
  <c r="E227" i="1"/>
  <c r="G226" i="1"/>
  <c r="E226" i="1"/>
  <c r="J225" i="1"/>
  <c r="N225" i="1" s="1"/>
  <c r="P225" i="1" s="1"/>
  <c r="Q225" i="1" s="1"/>
  <c r="G225" i="1"/>
  <c r="E225" i="1"/>
  <c r="R224" i="1"/>
  <c r="S224" i="1" s="1"/>
  <c r="T224" i="1" s="1"/>
  <c r="Y224" i="1" s="1"/>
  <c r="J224" i="1"/>
  <c r="N224" i="1" s="1"/>
  <c r="P224" i="1" s="1"/>
  <c r="Q224" i="1" s="1"/>
  <c r="X224" i="1" s="1"/>
  <c r="G224" i="1"/>
  <c r="E224" i="1"/>
  <c r="J223" i="1"/>
  <c r="N223" i="1" s="1"/>
  <c r="P223" i="1" s="1"/>
  <c r="Q223" i="1" s="1"/>
  <c r="G223" i="1"/>
  <c r="E223" i="1"/>
  <c r="G222" i="1"/>
  <c r="E222" i="1"/>
  <c r="Q221" i="1"/>
  <c r="R221" i="1" s="1"/>
  <c r="S221" i="1" s="1"/>
  <c r="T221" i="1" s="1"/>
  <c r="Y221" i="1" s="1"/>
  <c r="J221" i="1"/>
  <c r="N221" i="1" s="1"/>
  <c r="P221" i="1" s="1"/>
  <c r="G221" i="1"/>
  <c r="E221" i="1"/>
  <c r="J220" i="1"/>
  <c r="N220" i="1" s="1"/>
  <c r="P220" i="1" s="1"/>
  <c r="Q220" i="1" s="1"/>
  <c r="G220" i="1"/>
  <c r="E220" i="1"/>
  <c r="J219" i="1"/>
  <c r="N219" i="1" s="1"/>
  <c r="P219" i="1" s="1"/>
  <c r="Q219" i="1" s="1"/>
  <c r="G219" i="1"/>
  <c r="E219" i="1"/>
  <c r="G218" i="1"/>
  <c r="E218" i="1"/>
  <c r="N217" i="1"/>
  <c r="P217" i="1" s="1"/>
  <c r="Q217" i="1" s="1"/>
  <c r="J217" i="1"/>
  <c r="G217" i="1"/>
  <c r="E217" i="1"/>
  <c r="J216" i="1"/>
  <c r="N216" i="1" s="1"/>
  <c r="P216" i="1" s="1"/>
  <c r="Q216" i="1" s="1"/>
  <c r="X216" i="1" s="1"/>
  <c r="G216" i="1"/>
  <c r="E216" i="1"/>
  <c r="J215" i="1"/>
  <c r="N215" i="1" s="1"/>
  <c r="P215" i="1" s="1"/>
  <c r="Q215" i="1" s="1"/>
  <c r="G215" i="1"/>
  <c r="E215" i="1"/>
  <c r="G214" i="1"/>
  <c r="E214" i="1"/>
  <c r="J213" i="1"/>
  <c r="N213" i="1" s="1"/>
  <c r="P213" i="1" s="1"/>
  <c r="Q213" i="1" s="1"/>
  <c r="G213" i="1"/>
  <c r="E213" i="1"/>
  <c r="J212" i="1"/>
  <c r="N212" i="1" s="1"/>
  <c r="P212" i="1" s="1"/>
  <c r="Q212" i="1" s="1"/>
  <c r="X212" i="1" s="1"/>
  <c r="G212" i="1"/>
  <c r="E212" i="1"/>
  <c r="J211" i="1"/>
  <c r="N211" i="1" s="1"/>
  <c r="G211" i="1"/>
  <c r="E211" i="1"/>
  <c r="G210" i="1"/>
  <c r="E210" i="1"/>
  <c r="J209" i="1"/>
  <c r="N209" i="1" s="1"/>
  <c r="P209" i="1" s="1"/>
  <c r="Q209" i="1" s="1"/>
  <c r="R209" i="1" s="1"/>
  <c r="S209" i="1" s="1"/>
  <c r="T209" i="1" s="1"/>
  <c r="Y209" i="1" s="1"/>
  <c r="G209" i="1"/>
  <c r="E209" i="1"/>
  <c r="N208" i="1"/>
  <c r="P208" i="1" s="1"/>
  <c r="Q208" i="1" s="1"/>
  <c r="J208" i="1"/>
  <c r="G208" i="1"/>
  <c r="E208" i="1"/>
  <c r="N207" i="1"/>
  <c r="P207" i="1" s="1"/>
  <c r="Q207" i="1" s="1"/>
  <c r="J207" i="1"/>
  <c r="G207" i="1"/>
  <c r="E207" i="1"/>
  <c r="J206" i="1"/>
  <c r="N206" i="1" s="1"/>
  <c r="P206" i="1" s="1"/>
  <c r="Q206" i="1" s="1"/>
  <c r="G206" i="1"/>
  <c r="E206" i="1"/>
  <c r="J205" i="1"/>
  <c r="N205" i="1" s="1"/>
  <c r="P205" i="1" s="1"/>
  <c r="Q205" i="1" s="1"/>
  <c r="G205" i="1"/>
  <c r="E205" i="1"/>
  <c r="R204" i="1"/>
  <c r="S204" i="1" s="1"/>
  <c r="T204" i="1" s="1"/>
  <c r="Y204" i="1" s="1"/>
  <c r="J204" i="1"/>
  <c r="N204" i="1" s="1"/>
  <c r="P204" i="1" s="1"/>
  <c r="Q204" i="1" s="1"/>
  <c r="X204" i="1" s="1"/>
  <c r="G204" i="1"/>
  <c r="E204" i="1"/>
  <c r="N203" i="1"/>
  <c r="P203" i="1" s="1"/>
  <c r="Q203" i="1" s="1"/>
  <c r="J203" i="1"/>
  <c r="G203" i="1"/>
  <c r="E203" i="1"/>
  <c r="J202" i="1"/>
  <c r="N202" i="1" s="1"/>
  <c r="P202" i="1" s="1"/>
  <c r="Q202" i="1" s="1"/>
  <c r="G202" i="1"/>
  <c r="E202" i="1"/>
  <c r="J201" i="1"/>
  <c r="N201" i="1" s="1"/>
  <c r="P201" i="1" s="1"/>
  <c r="Q201" i="1" s="1"/>
  <c r="R201" i="1" s="1"/>
  <c r="S201" i="1" s="1"/>
  <c r="T201" i="1" s="1"/>
  <c r="Y201" i="1" s="1"/>
  <c r="G201" i="1"/>
  <c r="E201" i="1"/>
  <c r="R200" i="1"/>
  <c r="S200" i="1" s="1"/>
  <c r="T200" i="1" s="1"/>
  <c r="Y200" i="1" s="1"/>
  <c r="J200" i="1"/>
  <c r="N200" i="1" s="1"/>
  <c r="P200" i="1" s="1"/>
  <c r="Q200" i="1" s="1"/>
  <c r="X200" i="1" s="1"/>
  <c r="G200" i="1"/>
  <c r="E200" i="1"/>
  <c r="J199" i="1"/>
  <c r="N199" i="1" s="1"/>
  <c r="G199" i="1"/>
  <c r="E199" i="1"/>
  <c r="G198" i="1"/>
  <c r="E198" i="1"/>
  <c r="J197" i="1"/>
  <c r="N197" i="1" s="1"/>
  <c r="G197" i="1"/>
  <c r="E197" i="1"/>
  <c r="N196" i="1"/>
  <c r="P196" i="1" s="1"/>
  <c r="Q196" i="1" s="1"/>
  <c r="J196" i="1"/>
  <c r="G196" i="1"/>
  <c r="E196" i="1"/>
  <c r="N195" i="1"/>
  <c r="P195" i="1" s="1"/>
  <c r="Q195" i="1" s="1"/>
  <c r="J195" i="1"/>
  <c r="G195" i="1"/>
  <c r="E195" i="1"/>
  <c r="G194" i="1"/>
  <c r="E194" i="1"/>
  <c r="J193" i="1"/>
  <c r="N193" i="1" s="1"/>
  <c r="P193" i="1" s="1"/>
  <c r="Q193" i="1" s="1"/>
  <c r="G193" i="1"/>
  <c r="E193" i="1"/>
  <c r="R192" i="1"/>
  <c r="S192" i="1" s="1"/>
  <c r="T192" i="1" s="1"/>
  <c r="Y192" i="1" s="1"/>
  <c r="J192" i="1"/>
  <c r="N192" i="1" s="1"/>
  <c r="P192" i="1" s="1"/>
  <c r="Q192" i="1" s="1"/>
  <c r="X192" i="1" s="1"/>
  <c r="G192" i="1"/>
  <c r="E192" i="1"/>
  <c r="N191" i="1"/>
  <c r="P191" i="1" s="1"/>
  <c r="Q191" i="1" s="1"/>
  <c r="J191" i="1"/>
  <c r="G191" i="1"/>
  <c r="E191" i="1"/>
  <c r="G190" i="1"/>
  <c r="E190" i="1"/>
  <c r="J189" i="1"/>
  <c r="N189" i="1" s="1"/>
  <c r="G189" i="1"/>
  <c r="E189" i="1"/>
  <c r="J188" i="1"/>
  <c r="N188" i="1" s="1"/>
  <c r="P188" i="1" s="1"/>
  <c r="Q188" i="1" s="1"/>
  <c r="X188" i="1" s="1"/>
  <c r="G188" i="1"/>
  <c r="E188" i="1"/>
  <c r="J187" i="1"/>
  <c r="N187" i="1" s="1"/>
  <c r="P187" i="1" s="1"/>
  <c r="Q187" i="1" s="1"/>
  <c r="G187" i="1"/>
  <c r="E187" i="1"/>
  <c r="G186" i="1"/>
  <c r="E186" i="1"/>
  <c r="J185" i="1"/>
  <c r="N185" i="1" s="1"/>
  <c r="G185" i="1"/>
  <c r="E185" i="1"/>
  <c r="N184" i="1"/>
  <c r="P184" i="1" s="1"/>
  <c r="Q184" i="1" s="1"/>
  <c r="J184" i="1"/>
  <c r="G184" i="1"/>
  <c r="E184" i="1"/>
  <c r="N183" i="1"/>
  <c r="P183" i="1" s="1"/>
  <c r="Q183" i="1" s="1"/>
  <c r="J183" i="1"/>
  <c r="G183" i="1"/>
  <c r="E183" i="1"/>
  <c r="G182" i="1"/>
  <c r="E182" i="1"/>
  <c r="J181" i="1"/>
  <c r="N181" i="1" s="1"/>
  <c r="P181" i="1" s="1"/>
  <c r="Q181" i="1" s="1"/>
  <c r="G181" i="1"/>
  <c r="E181" i="1"/>
  <c r="J180" i="1"/>
  <c r="N180" i="1" s="1"/>
  <c r="P180" i="1" s="1"/>
  <c r="Q180" i="1" s="1"/>
  <c r="X180" i="1" s="1"/>
  <c r="G180" i="1"/>
  <c r="E180" i="1"/>
  <c r="N179" i="1"/>
  <c r="P179" i="1" s="1"/>
  <c r="Q179" i="1" s="1"/>
  <c r="J179" i="1"/>
  <c r="G179" i="1"/>
  <c r="E179" i="1"/>
  <c r="G178" i="1"/>
  <c r="E178" i="1"/>
  <c r="J177" i="1"/>
  <c r="N177" i="1" s="1"/>
  <c r="P177" i="1" s="1"/>
  <c r="Q177" i="1" s="1"/>
  <c r="G177" i="1"/>
  <c r="E177" i="1"/>
  <c r="J176" i="1"/>
  <c r="N176" i="1" s="1"/>
  <c r="P176" i="1" s="1"/>
  <c r="Q176" i="1" s="1"/>
  <c r="X176" i="1" s="1"/>
  <c r="G176" i="1"/>
  <c r="E176" i="1"/>
  <c r="J175" i="1"/>
  <c r="N175" i="1" s="1"/>
  <c r="P175" i="1" s="1"/>
  <c r="Q175" i="1" s="1"/>
  <c r="R175" i="1" s="1"/>
  <c r="S175" i="1" s="1"/>
  <c r="T175" i="1" s="1"/>
  <c r="Y175" i="1" s="1"/>
  <c r="G175" i="1"/>
  <c r="E175" i="1"/>
  <c r="G174" i="1"/>
  <c r="E174" i="1"/>
  <c r="J173" i="1"/>
  <c r="N173" i="1" s="1"/>
  <c r="P173" i="1" s="1"/>
  <c r="Q173" i="1" s="1"/>
  <c r="G173" i="1"/>
  <c r="E173" i="1"/>
  <c r="N172" i="1"/>
  <c r="P172" i="1" s="1"/>
  <c r="Q172" i="1" s="1"/>
  <c r="J172" i="1"/>
  <c r="G172" i="1"/>
  <c r="E172" i="1"/>
  <c r="N171" i="1"/>
  <c r="P171" i="1" s="1"/>
  <c r="Q171" i="1" s="1"/>
  <c r="J171" i="1"/>
  <c r="G171" i="1"/>
  <c r="E171" i="1"/>
  <c r="G170" i="1"/>
  <c r="E170" i="1"/>
  <c r="J169" i="1"/>
  <c r="N169" i="1" s="1"/>
  <c r="P169" i="1" s="1"/>
  <c r="Q169" i="1" s="1"/>
  <c r="G169" i="1"/>
  <c r="E169" i="1"/>
  <c r="J168" i="1"/>
  <c r="N168" i="1" s="1"/>
  <c r="P168" i="1" s="1"/>
  <c r="Q168" i="1" s="1"/>
  <c r="X168" i="1" s="1"/>
  <c r="G168" i="1"/>
  <c r="E168" i="1"/>
  <c r="N167" i="1"/>
  <c r="P167" i="1" s="1"/>
  <c r="Q167" i="1" s="1"/>
  <c r="J167" i="1"/>
  <c r="G167" i="1"/>
  <c r="E167" i="1"/>
  <c r="J166" i="1"/>
  <c r="N166" i="1" s="1"/>
  <c r="P166" i="1" s="1"/>
  <c r="Q166" i="1" s="1"/>
  <c r="G166" i="1"/>
  <c r="E166" i="1"/>
  <c r="J165" i="1"/>
  <c r="N165" i="1" s="1"/>
  <c r="P165" i="1" s="1"/>
  <c r="Q165" i="1" s="1"/>
  <c r="G165" i="1"/>
  <c r="E165" i="1"/>
  <c r="R164" i="1"/>
  <c r="S164" i="1" s="1"/>
  <c r="T164" i="1" s="1"/>
  <c r="Y164" i="1" s="1"/>
  <c r="J164" i="1"/>
  <c r="N164" i="1" s="1"/>
  <c r="P164" i="1" s="1"/>
  <c r="Q164" i="1" s="1"/>
  <c r="X164" i="1" s="1"/>
  <c r="G164" i="1"/>
  <c r="E164" i="1"/>
  <c r="J163" i="1"/>
  <c r="N163" i="1" s="1"/>
  <c r="G163" i="1"/>
  <c r="E163" i="1"/>
  <c r="G162" i="1"/>
  <c r="E162" i="1"/>
  <c r="Q161" i="1"/>
  <c r="R161" i="1" s="1"/>
  <c r="S161" i="1" s="1"/>
  <c r="T161" i="1" s="1"/>
  <c r="Y161" i="1" s="1"/>
  <c r="J161" i="1"/>
  <c r="N161" i="1" s="1"/>
  <c r="P161" i="1" s="1"/>
  <c r="G161" i="1"/>
  <c r="E161" i="1"/>
  <c r="J160" i="1"/>
  <c r="N160" i="1" s="1"/>
  <c r="P160" i="1" s="1"/>
  <c r="Q160" i="1" s="1"/>
  <c r="G160" i="1"/>
  <c r="E160" i="1"/>
  <c r="J159" i="1"/>
  <c r="N159" i="1" s="1"/>
  <c r="P159" i="1" s="1"/>
  <c r="Q159" i="1" s="1"/>
  <c r="G159" i="1"/>
  <c r="E159" i="1"/>
  <c r="G158" i="1"/>
  <c r="E158" i="1"/>
  <c r="N157" i="1"/>
  <c r="P157" i="1" s="1"/>
  <c r="Q157" i="1" s="1"/>
  <c r="J157" i="1"/>
  <c r="G157" i="1"/>
  <c r="E157" i="1"/>
  <c r="R156" i="1"/>
  <c r="S156" i="1" s="1"/>
  <c r="T156" i="1" s="1"/>
  <c r="Y156" i="1" s="1"/>
  <c r="J156" i="1"/>
  <c r="N156" i="1" s="1"/>
  <c r="P156" i="1" s="1"/>
  <c r="Q156" i="1" s="1"/>
  <c r="X156" i="1" s="1"/>
  <c r="G156" i="1"/>
  <c r="E156" i="1"/>
  <c r="N155" i="1"/>
  <c r="P155" i="1" s="1"/>
  <c r="Q155" i="1" s="1"/>
  <c r="J155" i="1"/>
  <c r="G155" i="1"/>
  <c r="E155" i="1"/>
  <c r="J154" i="1"/>
  <c r="N154" i="1" s="1"/>
  <c r="P154" i="1" s="1"/>
  <c r="Q154" i="1" s="1"/>
  <c r="G154" i="1"/>
  <c r="E154" i="1"/>
  <c r="J153" i="1"/>
  <c r="N153" i="1" s="1"/>
  <c r="P153" i="1" s="1"/>
  <c r="Q153" i="1" s="1"/>
  <c r="R153" i="1" s="1"/>
  <c r="S153" i="1" s="1"/>
  <c r="T153" i="1" s="1"/>
  <c r="Y153" i="1" s="1"/>
  <c r="G153" i="1"/>
  <c r="E153" i="1"/>
  <c r="R152" i="1"/>
  <c r="S152" i="1" s="1"/>
  <c r="T152" i="1" s="1"/>
  <c r="Y152" i="1" s="1"/>
  <c r="J152" i="1"/>
  <c r="N152" i="1" s="1"/>
  <c r="P152" i="1" s="1"/>
  <c r="Q152" i="1" s="1"/>
  <c r="X152" i="1" s="1"/>
  <c r="G152" i="1"/>
  <c r="E152" i="1"/>
  <c r="J151" i="1"/>
  <c r="N151" i="1" s="1"/>
  <c r="G151" i="1"/>
  <c r="E151" i="1"/>
  <c r="G150" i="1"/>
  <c r="E150" i="1"/>
  <c r="J149" i="1"/>
  <c r="N149" i="1" s="1"/>
  <c r="G149" i="1"/>
  <c r="E149" i="1"/>
  <c r="N148" i="1"/>
  <c r="P148" i="1" s="1"/>
  <c r="Q148" i="1" s="1"/>
  <c r="J148" i="1"/>
  <c r="G148" i="1"/>
  <c r="E148" i="1"/>
  <c r="N147" i="1"/>
  <c r="P147" i="1" s="1"/>
  <c r="Q147" i="1" s="1"/>
  <c r="J147" i="1"/>
  <c r="G147" i="1"/>
  <c r="E147" i="1"/>
  <c r="G146" i="1"/>
  <c r="E146" i="1"/>
  <c r="J145" i="1"/>
  <c r="N145" i="1" s="1"/>
  <c r="P145" i="1" s="1"/>
  <c r="Q145" i="1" s="1"/>
  <c r="G145" i="1"/>
  <c r="E145" i="1"/>
  <c r="R144" i="1"/>
  <c r="S144" i="1" s="1"/>
  <c r="T144" i="1" s="1"/>
  <c r="Y144" i="1" s="1"/>
  <c r="J144" i="1"/>
  <c r="N144" i="1" s="1"/>
  <c r="P144" i="1" s="1"/>
  <c r="Q144" i="1" s="1"/>
  <c r="X144" i="1" s="1"/>
  <c r="G144" i="1"/>
  <c r="E144" i="1"/>
  <c r="N143" i="1"/>
  <c r="P143" i="1" s="1"/>
  <c r="Q143" i="1" s="1"/>
  <c r="J143" i="1"/>
  <c r="G143" i="1"/>
  <c r="E143" i="1"/>
  <c r="G142" i="1"/>
  <c r="E142" i="1"/>
  <c r="J141" i="1"/>
  <c r="N141" i="1" s="1"/>
  <c r="G141" i="1"/>
  <c r="E141" i="1"/>
  <c r="J140" i="1"/>
  <c r="N140" i="1" s="1"/>
  <c r="P140" i="1" s="1"/>
  <c r="Q140" i="1" s="1"/>
  <c r="X140" i="1" s="1"/>
  <c r="G140" i="1"/>
  <c r="E140" i="1"/>
  <c r="J139" i="1"/>
  <c r="N139" i="1" s="1"/>
  <c r="P139" i="1" s="1"/>
  <c r="Q139" i="1" s="1"/>
  <c r="G139" i="1"/>
  <c r="E139" i="1"/>
  <c r="G138" i="1"/>
  <c r="E138" i="1"/>
  <c r="J137" i="1"/>
  <c r="N137" i="1" s="1"/>
  <c r="G137" i="1"/>
  <c r="E137" i="1"/>
  <c r="J136" i="1"/>
  <c r="N136" i="1" s="1"/>
  <c r="P136" i="1" s="1"/>
  <c r="Q136" i="1" s="1"/>
  <c r="G136" i="1"/>
  <c r="E136" i="1"/>
  <c r="J135" i="1"/>
  <c r="N135" i="1" s="1"/>
  <c r="P135" i="1" s="1"/>
  <c r="Q135" i="1" s="1"/>
  <c r="G135" i="1"/>
  <c r="E135" i="1"/>
  <c r="G134" i="1"/>
  <c r="E134" i="1"/>
  <c r="J133" i="1"/>
  <c r="N133" i="1" s="1"/>
  <c r="P133" i="1" s="1"/>
  <c r="Q133" i="1" s="1"/>
  <c r="G133" i="1"/>
  <c r="E133" i="1"/>
  <c r="J132" i="1"/>
  <c r="N132" i="1" s="1"/>
  <c r="G132" i="1"/>
  <c r="E132" i="1"/>
  <c r="J131" i="1"/>
  <c r="N131" i="1" s="1"/>
  <c r="P131" i="1" s="1"/>
  <c r="Q131" i="1" s="1"/>
  <c r="G131" i="1"/>
  <c r="E131" i="1"/>
  <c r="G130" i="1"/>
  <c r="E130" i="1"/>
  <c r="P129" i="1"/>
  <c r="Q129" i="1" s="1"/>
  <c r="J129" i="1"/>
  <c r="N129" i="1" s="1"/>
  <c r="G129" i="1"/>
  <c r="E129" i="1"/>
  <c r="J128" i="1"/>
  <c r="N128" i="1" s="1"/>
  <c r="P128" i="1" s="1"/>
  <c r="Q128" i="1" s="1"/>
  <c r="G128" i="1"/>
  <c r="E128" i="1"/>
  <c r="J127" i="1"/>
  <c r="N127" i="1" s="1"/>
  <c r="P127" i="1" s="1"/>
  <c r="Q127" i="1" s="1"/>
  <c r="G127" i="1"/>
  <c r="E127" i="1"/>
  <c r="G126" i="1"/>
  <c r="E126" i="1"/>
  <c r="J125" i="1"/>
  <c r="N125" i="1" s="1"/>
  <c r="G125" i="1"/>
  <c r="E125" i="1"/>
  <c r="J124" i="1"/>
  <c r="N124" i="1" s="1"/>
  <c r="P124" i="1" s="1"/>
  <c r="Q124" i="1" s="1"/>
  <c r="G124" i="1"/>
  <c r="E124" i="1"/>
  <c r="J123" i="1"/>
  <c r="N123" i="1" s="1"/>
  <c r="P123" i="1" s="1"/>
  <c r="Q123" i="1" s="1"/>
  <c r="G123" i="1"/>
  <c r="E123" i="1"/>
  <c r="G122" i="1"/>
  <c r="E122" i="1"/>
  <c r="J121" i="1"/>
  <c r="N121" i="1" s="1"/>
  <c r="P121" i="1" s="1"/>
  <c r="Q121" i="1" s="1"/>
  <c r="G121" i="1"/>
  <c r="E121" i="1"/>
  <c r="J120" i="1"/>
  <c r="N120" i="1" s="1"/>
  <c r="G120" i="1"/>
  <c r="E120" i="1"/>
  <c r="J119" i="1"/>
  <c r="N119" i="1" s="1"/>
  <c r="P119" i="1" s="1"/>
  <c r="Q119" i="1" s="1"/>
  <c r="G119" i="1"/>
  <c r="E119" i="1"/>
  <c r="G118" i="1"/>
  <c r="E118" i="1"/>
  <c r="P117" i="1"/>
  <c r="Q117" i="1" s="1"/>
  <c r="J117" i="1"/>
  <c r="N117" i="1" s="1"/>
  <c r="G117" i="1"/>
  <c r="E117" i="1"/>
  <c r="Q116" i="1"/>
  <c r="J116" i="1"/>
  <c r="N116" i="1" s="1"/>
  <c r="P116" i="1" s="1"/>
  <c r="G116" i="1"/>
  <c r="E116" i="1"/>
  <c r="J115" i="1"/>
  <c r="N115" i="1" s="1"/>
  <c r="G115" i="1"/>
  <c r="E115" i="1"/>
  <c r="G114" i="1"/>
  <c r="E114" i="1"/>
  <c r="J113" i="1"/>
  <c r="N113" i="1" s="1"/>
  <c r="G113" i="1"/>
  <c r="E113" i="1"/>
  <c r="N112" i="1"/>
  <c r="P112" i="1" s="1"/>
  <c r="Q112" i="1" s="1"/>
  <c r="J112" i="1"/>
  <c r="G112" i="1"/>
  <c r="E112" i="1"/>
  <c r="N111" i="1"/>
  <c r="P111" i="1" s="1"/>
  <c r="Q111" i="1" s="1"/>
  <c r="J111" i="1"/>
  <c r="G111" i="1"/>
  <c r="E111" i="1"/>
  <c r="G110" i="1"/>
  <c r="E110" i="1"/>
  <c r="J109" i="1"/>
  <c r="N109" i="1" s="1"/>
  <c r="P109" i="1" s="1"/>
  <c r="Q109" i="1" s="1"/>
  <c r="G109" i="1"/>
  <c r="E109" i="1"/>
  <c r="Y108" i="1"/>
  <c r="X108" i="1"/>
  <c r="J108" i="1"/>
  <c r="N108" i="1" s="1"/>
  <c r="P108" i="1" s="1"/>
  <c r="Q108" i="1" s="1"/>
  <c r="R108" i="1" s="1"/>
  <c r="S108" i="1" s="1"/>
  <c r="T108" i="1" s="1"/>
  <c r="G108" i="1"/>
  <c r="E108" i="1"/>
  <c r="J107" i="1"/>
  <c r="N107" i="1" s="1"/>
  <c r="P107" i="1" s="1"/>
  <c r="Q107" i="1" s="1"/>
  <c r="G107" i="1"/>
  <c r="E107" i="1"/>
  <c r="G106" i="1"/>
  <c r="E106" i="1"/>
  <c r="P105" i="1"/>
  <c r="Q105" i="1" s="1"/>
  <c r="J105" i="1"/>
  <c r="N105" i="1" s="1"/>
  <c r="G105" i="1"/>
  <c r="E105" i="1"/>
  <c r="Q104" i="1"/>
  <c r="J104" i="1"/>
  <c r="N104" i="1" s="1"/>
  <c r="P104" i="1" s="1"/>
  <c r="G104" i="1"/>
  <c r="E104" i="1"/>
  <c r="J103" i="1"/>
  <c r="N103" i="1" s="1"/>
  <c r="G103" i="1"/>
  <c r="E103" i="1"/>
  <c r="G102" i="1"/>
  <c r="E102" i="1"/>
  <c r="N101" i="1"/>
  <c r="J101" i="1"/>
  <c r="G101" i="1"/>
  <c r="E101" i="1"/>
  <c r="J100" i="1"/>
  <c r="N100" i="1" s="1"/>
  <c r="P100" i="1" s="1"/>
  <c r="Q100" i="1" s="1"/>
  <c r="G100" i="1"/>
  <c r="E100" i="1"/>
  <c r="J99" i="1"/>
  <c r="N99" i="1" s="1"/>
  <c r="P99" i="1" s="1"/>
  <c r="Q99" i="1" s="1"/>
  <c r="G99" i="1"/>
  <c r="E99" i="1"/>
  <c r="G98" i="1"/>
  <c r="E98" i="1"/>
  <c r="N97" i="1"/>
  <c r="J97" i="1"/>
  <c r="G97" i="1"/>
  <c r="P97" i="1" s="1"/>
  <c r="Q97" i="1" s="1"/>
  <c r="E97" i="1"/>
  <c r="N96" i="1"/>
  <c r="P96" i="1" s="1"/>
  <c r="Q96" i="1" s="1"/>
  <c r="J96" i="1"/>
  <c r="G96" i="1"/>
  <c r="E96" i="1"/>
  <c r="N95" i="1"/>
  <c r="J95" i="1"/>
  <c r="G95" i="1"/>
  <c r="P95" i="1" s="1"/>
  <c r="Q95" i="1" s="1"/>
  <c r="E95" i="1"/>
  <c r="G94" i="1"/>
  <c r="E94" i="1"/>
  <c r="J93" i="1"/>
  <c r="N93" i="1" s="1"/>
  <c r="P93" i="1" s="1"/>
  <c r="Q93" i="1" s="1"/>
  <c r="X93" i="1" s="1"/>
  <c r="G93" i="1"/>
  <c r="E93" i="1"/>
  <c r="J92" i="1"/>
  <c r="N92" i="1" s="1"/>
  <c r="G92" i="1"/>
  <c r="E92" i="1"/>
  <c r="J91" i="1"/>
  <c r="N91" i="1" s="1"/>
  <c r="P91" i="1" s="1"/>
  <c r="Q91" i="1" s="1"/>
  <c r="G91" i="1"/>
  <c r="E91" i="1"/>
  <c r="G90" i="1"/>
  <c r="E90" i="1"/>
  <c r="N89" i="1"/>
  <c r="P89" i="1" s="1"/>
  <c r="Q89" i="1" s="1"/>
  <c r="J89" i="1"/>
  <c r="G89" i="1"/>
  <c r="E89" i="1"/>
  <c r="J88" i="1"/>
  <c r="N88" i="1" s="1"/>
  <c r="P88" i="1" s="1"/>
  <c r="Q88" i="1" s="1"/>
  <c r="G88" i="1"/>
  <c r="E88" i="1"/>
  <c r="J87" i="1"/>
  <c r="N87" i="1" s="1"/>
  <c r="P87" i="1" s="1"/>
  <c r="Q87" i="1" s="1"/>
  <c r="G87" i="1"/>
  <c r="E87" i="1"/>
  <c r="J86" i="1"/>
  <c r="N86" i="1" s="1"/>
  <c r="P86" i="1" s="1"/>
  <c r="Q86" i="1" s="1"/>
  <c r="G86" i="1"/>
  <c r="E86" i="1"/>
  <c r="J85" i="1"/>
  <c r="N85" i="1" s="1"/>
  <c r="P85" i="1" s="1"/>
  <c r="Q85" i="1" s="1"/>
  <c r="G85" i="1"/>
  <c r="E85" i="1"/>
  <c r="N84" i="1"/>
  <c r="J84" i="1"/>
  <c r="G84" i="1"/>
  <c r="P84" i="1" s="1"/>
  <c r="Q84" i="1" s="1"/>
  <c r="E84" i="1"/>
  <c r="J83" i="1"/>
  <c r="N83" i="1" s="1"/>
  <c r="P83" i="1" s="1"/>
  <c r="Q83" i="1" s="1"/>
  <c r="G83" i="1"/>
  <c r="E83" i="1"/>
  <c r="G82" i="1"/>
  <c r="E82" i="1"/>
  <c r="J81" i="1"/>
  <c r="N81" i="1" s="1"/>
  <c r="P81" i="1" s="1"/>
  <c r="Q81" i="1" s="1"/>
  <c r="G81" i="1"/>
  <c r="E81" i="1"/>
  <c r="N80" i="1"/>
  <c r="P80" i="1" s="1"/>
  <c r="Q80" i="1" s="1"/>
  <c r="J80" i="1"/>
  <c r="G80" i="1"/>
  <c r="E80" i="1"/>
  <c r="N79" i="1"/>
  <c r="P79" i="1" s="1"/>
  <c r="Q79" i="1" s="1"/>
  <c r="J79" i="1"/>
  <c r="G79" i="1"/>
  <c r="E79" i="1"/>
  <c r="G78" i="1"/>
  <c r="E78" i="1"/>
  <c r="J77" i="1"/>
  <c r="N77" i="1" s="1"/>
  <c r="P77" i="1" s="1"/>
  <c r="Q77" i="1" s="1"/>
  <c r="G77" i="1"/>
  <c r="E77" i="1"/>
  <c r="J76" i="1"/>
  <c r="N76" i="1" s="1"/>
  <c r="P76" i="1" s="1"/>
  <c r="Q76" i="1" s="1"/>
  <c r="G76" i="1"/>
  <c r="E76" i="1"/>
  <c r="J75" i="1"/>
  <c r="N75" i="1" s="1"/>
  <c r="P75" i="1" s="1"/>
  <c r="Q75" i="1" s="1"/>
  <c r="G75" i="1"/>
  <c r="E75" i="1"/>
  <c r="G74" i="1"/>
  <c r="E74" i="1"/>
  <c r="J73" i="1"/>
  <c r="N73" i="1" s="1"/>
  <c r="P73" i="1" s="1"/>
  <c r="Q73" i="1" s="1"/>
  <c r="G73" i="1"/>
  <c r="E73" i="1"/>
  <c r="J72" i="1"/>
  <c r="N72" i="1" s="1"/>
  <c r="G72" i="1"/>
  <c r="E72" i="1"/>
  <c r="J71" i="1"/>
  <c r="N71" i="1" s="1"/>
  <c r="P71" i="1" s="1"/>
  <c r="Q71" i="1" s="1"/>
  <c r="G71" i="1"/>
  <c r="E71" i="1"/>
  <c r="G70" i="1"/>
  <c r="E70" i="1"/>
  <c r="N69" i="1"/>
  <c r="P69" i="1" s="1"/>
  <c r="Q69" i="1" s="1"/>
  <c r="J69" i="1"/>
  <c r="G69" i="1"/>
  <c r="E69" i="1"/>
  <c r="J68" i="1"/>
  <c r="N68" i="1" s="1"/>
  <c r="P68" i="1" s="1"/>
  <c r="Q68" i="1" s="1"/>
  <c r="G68" i="1"/>
  <c r="E68" i="1"/>
  <c r="J67" i="1"/>
  <c r="N67" i="1" s="1"/>
  <c r="P67" i="1" s="1"/>
  <c r="Q67" i="1" s="1"/>
  <c r="G67" i="1"/>
  <c r="E67" i="1"/>
  <c r="G66" i="1"/>
  <c r="E66" i="1"/>
  <c r="N65" i="1"/>
  <c r="P65" i="1" s="1"/>
  <c r="Q65" i="1" s="1"/>
  <c r="J65" i="1"/>
  <c r="G65" i="1"/>
  <c r="E65" i="1"/>
  <c r="J64" i="1"/>
  <c r="N64" i="1" s="1"/>
  <c r="P64" i="1" s="1"/>
  <c r="Q64" i="1" s="1"/>
  <c r="G64" i="1"/>
  <c r="E64" i="1"/>
  <c r="J63" i="1"/>
  <c r="N63" i="1" s="1"/>
  <c r="P63" i="1" s="1"/>
  <c r="Q63" i="1" s="1"/>
  <c r="G63" i="1"/>
  <c r="E63" i="1"/>
  <c r="G62" i="1"/>
  <c r="E62" i="1"/>
  <c r="J61" i="1"/>
  <c r="N61" i="1" s="1"/>
  <c r="P61" i="1" s="1"/>
  <c r="Q61" i="1" s="1"/>
  <c r="G61" i="1"/>
  <c r="E61" i="1"/>
  <c r="N60" i="1"/>
  <c r="J60" i="1"/>
  <c r="G60" i="1"/>
  <c r="E60" i="1"/>
  <c r="J59" i="1"/>
  <c r="N59" i="1" s="1"/>
  <c r="P59" i="1" s="1"/>
  <c r="Q59" i="1" s="1"/>
  <c r="G59" i="1"/>
  <c r="E59" i="1"/>
  <c r="J58" i="1"/>
  <c r="N58" i="1" s="1"/>
  <c r="G58" i="1"/>
  <c r="E58" i="1"/>
  <c r="J57" i="1"/>
  <c r="N57" i="1" s="1"/>
  <c r="P57" i="1" s="1"/>
  <c r="Q57" i="1" s="1"/>
  <c r="G57" i="1"/>
  <c r="E57" i="1"/>
  <c r="N56" i="1"/>
  <c r="P56" i="1" s="1"/>
  <c r="Q56" i="1" s="1"/>
  <c r="J56" i="1"/>
  <c r="G56" i="1"/>
  <c r="E56" i="1"/>
  <c r="N55" i="1"/>
  <c r="P55" i="1" s="1"/>
  <c r="Q55" i="1" s="1"/>
  <c r="J55" i="1"/>
  <c r="G55" i="1"/>
  <c r="E55" i="1"/>
  <c r="J54" i="1"/>
  <c r="N54" i="1" s="1"/>
  <c r="P54" i="1" s="1"/>
  <c r="Q54" i="1" s="1"/>
  <c r="G54" i="1"/>
  <c r="E54" i="1"/>
  <c r="J53" i="1"/>
  <c r="N53" i="1" s="1"/>
  <c r="P53" i="1" s="1"/>
  <c r="Q53" i="1" s="1"/>
  <c r="G53" i="1"/>
  <c r="E53" i="1"/>
  <c r="J52" i="1"/>
  <c r="N52" i="1" s="1"/>
  <c r="P52" i="1" s="1"/>
  <c r="Q52" i="1" s="1"/>
  <c r="G52" i="1"/>
  <c r="E52" i="1"/>
  <c r="J51" i="1"/>
  <c r="N51" i="1" s="1"/>
  <c r="P51" i="1" s="1"/>
  <c r="Q51" i="1" s="1"/>
  <c r="G51" i="1"/>
  <c r="E51" i="1"/>
  <c r="G50" i="1"/>
  <c r="E50" i="1"/>
  <c r="J49" i="1"/>
  <c r="N49" i="1" s="1"/>
  <c r="P49" i="1" s="1"/>
  <c r="Q49" i="1" s="1"/>
  <c r="G49" i="1"/>
  <c r="E49" i="1"/>
  <c r="J48" i="1"/>
  <c r="N48" i="1" s="1"/>
  <c r="P48" i="1" s="1"/>
  <c r="Q48" i="1" s="1"/>
  <c r="G48" i="1"/>
  <c r="E48" i="1"/>
  <c r="J47" i="1"/>
  <c r="N47" i="1" s="1"/>
  <c r="P47" i="1" s="1"/>
  <c r="Q47" i="1" s="1"/>
  <c r="G47" i="1"/>
  <c r="E47" i="1"/>
  <c r="G46" i="1"/>
  <c r="E46" i="1"/>
  <c r="J45" i="1"/>
  <c r="N45" i="1" s="1"/>
  <c r="P45" i="1" s="1"/>
  <c r="Q45" i="1" s="1"/>
  <c r="G45" i="1"/>
  <c r="E45" i="1"/>
  <c r="J44" i="1"/>
  <c r="N44" i="1" s="1"/>
  <c r="P44" i="1" s="1"/>
  <c r="Q44" i="1" s="1"/>
  <c r="G44" i="1"/>
  <c r="E44" i="1"/>
  <c r="J43" i="1"/>
  <c r="N43" i="1" s="1"/>
  <c r="P43" i="1" s="1"/>
  <c r="Q43" i="1" s="1"/>
  <c r="G43" i="1"/>
  <c r="E43" i="1"/>
  <c r="G42" i="1"/>
  <c r="E42" i="1"/>
  <c r="J41" i="1"/>
  <c r="N41" i="1" s="1"/>
  <c r="P41" i="1" s="1"/>
  <c r="Q41" i="1" s="1"/>
  <c r="G41" i="1"/>
  <c r="E41" i="1"/>
  <c r="J40" i="1"/>
  <c r="N40" i="1" s="1"/>
  <c r="P40" i="1" s="1"/>
  <c r="Q40" i="1" s="1"/>
  <c r="G40" i="1"/>
  <c r="E40" i="1"/>
  <c r="J39" i="1"/>
  <c r="N39" i="1" s="1"/>
  <c r="P39" i="1" s="1"/>
  <c r="Q39" i="1" s="1"/>
  <c r="G39" i="1"/>
  <c r="E39" i="1"/>
  <c r="G38" i="1"/>
  <c r="E38" i="1"/>
  <c r="J37" i="1"/>
  <c r="N37" i="1" s="1"/>
  <c r="P37" i="1" s="1"/>
  <c r="Q37" i="1" s="1"/>
  <c r="G37" i="1"/>
  <c r="E37" i="1"/>
  <c r="J36" i="1"/>
  <c r="N36" i="1" s="1"/>
  <c r="P36" i="1" s="1"/>
  <c r="Q36" i="1" s="1"/>
  <c r="G36" i="1"/>
  <c r="E36" i="1"/>
  <c r="J35" i="1"/>
  <c r="N35" i="1" s="1"/>
  <c r="P35" i="1" s="1"/>
  <c r="Q35" i="1" s="1"/>
  <c r="G35" i="1"/>
  <c r="E35" i="1"/>
  <c r="G34" i="1"/>
  <c r="E34" i="1"/>
  <c r="J33" i="1"/>
  <c r="N33" i="1" s="1"/>
  <c r="P33" i="1" s="1"/>
  <c r="Q33" i="1" s="1"/>
  <c r="G33" i="1"/>
  <c r="E33" i="1"/>
  <c r="J32" i="1"/>
  <c r="N32" i="1" s="1"/>
  <c r="P32" i="1" s="1"/>
  <c r="Q32" i="1" s="1"/>
  <c r="G32" i="1"/>
  <c r="E32" i="1"/>
  <c r="J31" i="1"/>
  <c r="N31" i="1" s="1"/>
  <c r="P31" i="1" s="1"/>
  <c r="Q31" i="1" s="1"/>
  <c r="G31" i="1"/>
  <c r="E31" i="1"/>
  <c r="G30" i="1"/>
  <c r="E30" i="1"/>
  <c r="J29" i="1"/>
  <c r="N29" i="1" s="1"/>
  <c r="P29" i="1" s="1"/>
  <c r="Q29" i="1" s="1"/>
  <c r="G29" i="1"/>
  <c r="E29" i="1"/>
  <c r="J28" i="1"/>
  <c r="N28" i="1" s="1"/>
  <c r="P28" i="1" s="1"/>
  <c r="Q28" i="1" s="1"/>
  <c r="G28" i="1"/>
  <c r="E28" i="1"/>
  <c r="J27" i="1"/>
  <c r="N27" i="1" s="1"/>
  <c r="P27" i="1" s="1"/>
  <c r="Q27" i="1" s="1"/>
  <c r="G27" i="1"/>
  <c r="E27" i="1"/>
  <c r="G26" i="1"/>
  <c r="E26" i="1"/>
  <c r="J25" i="1"/>
  <c r="N25" i="1" s="1"/>
  <c r="P25" i="1" s="1"/>
  <c r="Q25" i="1" s="1"/>
  <c r="G25" i="1"/>
  <c r="E25" i="1"/>
  <c r="D25" i="1"/>
  <c r="J24" i="1"/>
  <c r="N24" i="1" s="1"/>
  <c r="P24" i="1" s="1"/>
  <c r="Q24" i="1" s="1"/>
  <c r="G24" i="1"/>
  <c r="E24" i="1"/>
  <c r="D24" i="1"/>
  <c r="J23" i="1"/>
  <c r="N23" i="1" s="1"/>
  <c r="P23" i="1" s="1"/>
  <c r="Q23" i="1" s="1"/>
  <c r="G23" i="1"/>
  <c r="E23" i="1"/>
  <c r="D23" i="1"/>
  <c r="J22" i="1"/>
  <c r="N22" i="1" s="1"/>
  <c r="P22" i="1" s="1"/>
  <c r="Q22" i="1" s="1"/>
  <c r="G22" i="1"/>
  <c r="D22" i="1"/>
  <c r="E22" i="1" s="1"/>
  <c r="J21" i="1"/>
  <c r="N21" i="1" s="1"/>
  <c r="P21" i="1" s="1"/>
  <c r="Q21" i="1" s="1"/>
  <c r="G21" i="1"/>
  <c r="E21" i="1"/>
  <c r="D21" i="1"/>
  <c r="J20" i="1"/>
  <c r="N20" i="1" s="1"/>
  <c r="G20" i="1"/>
  <c r="E20" i="1"/>
  <c r="D20" i="1"/>
  <c r="J19" i="1"/>
  <c r="N19" i="1" s="1"/>
  <c r="P19" i="1" s="1"/>
  <c r="Q19" i="1" s="1"/>
  <c r="G19" i="1"/>
  <c r="E19" i="1"/>
  <c r="D19" i="1"/>
  <c r="G18" i="1"/>
  <c r="E18" i="1"/>
  <c r="D18" i="1"/>
  <c r="J17" i="1"/>
  <c r="N17" i="1" s="1"/>
  <c r="P17" i="1" s="1"/>
  <c r="Q17" i="1" s="1"/>
  <c r="G17" i="1"/>
  <c r="E17" i="1"/>
  <c r="D17" i="1"/>
  <c r="J16" i="1"/>
  <c r="N16" i="1" s="1"/>
  <c r="P16" i="1" s="1"/>
  <c r="Q16" i="1" s="1"/>
  <c r="G16" i="1"/>
  <c r="E16" i="1"/>
  <c r="D16" i="1"/>
  <c r="J15" i="1"/>
  <c r="N15" i="1" s="1"/>
  <c r="P15" i="1" s="1"/>
  <c r="Q15" i="1" s="1"/>
  <c r="G15" i="1"/>
  <c r="D15" i="1"/>
  <c r="E15" i="1" s="1"/>
  <c r="G14" i="1"/>
  <c r="D14" i="1"/>
  <c r="E14" i="1" s="1"/>
  <c r="J13" i="1"/>
  <c r="N13" i="1" s="1"/>
  <c r="P13" i="1" s="1"/>
  <c r="Q13" i="1" s="1"/>
  <c r="G13" i="1"/>
  <c r="E13" i="1"/>
  <c r="D13" i="1"/>
  <c r="J12" i="1"/>
  <c r="N12" i="1" s="1"/>
  <c r="P12" i="1" s="1"/>
  <c r="Q12" i="1" s="1"/>
  <c r="G12" i="1"/>
  <c r="D12" i="1"/>
  <c r="E12" i="1" s="1"/>
  <c r="J11" i="1"/>
  <c r="N11" i="1" s="1"/>
  <c r="P11" i="1" s="1"/>
  <c r="Q11" i="1" s="1"/>
  <c r="G11" i="1"/>
  <c r="D11" i="1"/>
  <c r="E11" i="1" s="1"/>
  <c r="G10" i="1"/>
  <c r="E10" i="1"/>
  <c r="D10" i="1"/>
  <c r="J9" i="1"/>
  <c r="N9" i="1" s="1"/>
  <c r="P9" i="1" s="1"/>
  <c r="Q9" i="1" s="1"/>
  <c r="G9" i="1"/>
  <c r="D9" i="1"/>
  <c r="E9" i="1" s="1"/>
  <c r="J8" i="1"/>
  <c r="N8" i="1" s="1"/>
  <c r="P8" i="1" s="1"/>
  <c r="Q8" i="1" s="1"/>
  <c r="G8" i="1"/>
  <c r="D8" i="1"/>
  <c r="E8" i="1" s="1"/>
  <c r="J7" i="1"/>
  <c r="N7" i="1" s="1"/>
  <c r="P7" i="1" s="1"/>
  <c r="Q7" i="1" s="1"/>
  <c r="G7" i="1"/>
  <c r="E7" i="1"/>
  <c r="D7" i="1"/>
  <c r="G6" i="1"/>
  <c r="D6" i="1"/>
  <c r="E6" i="1" s="1"/>
  <c r="J5" i="1"/>
  <c r="N5" i="1" s="1"/>
  <c r="P5" i="1" s="1"/>
  <c r="Q5" i="1" s="1"/>
  <c r="G5" i="1"/>
  <c r="D5" i="1"/>
  <c r="E5" i="1" s="1"/>
  <c r="J4" i="1"/>
  <c r="N4" i="1" s="1"/>
  <c r="P4" i="1" s="1"/>
  <c r="Q4" i="1" s="1"/>
  <c r="G4" i="1"/>
  <c r="E4" i="1"/>
  <c r="D4" i="1"/>
  <c r="J3" i="1"/>
  <c r="N3" i="1" s="1"/>
  <c r="P3" i="1" s="1"/>
  <c r="Q3" i="1" s="1"/>
  <c r="G3" i="1"/>
  <c r="D3" i="1"/>
  <c r="E3" i="1" s="1"/>
  <c r="M2" i="1"/>
  <c r="J2" i="1" s="1"/>
  <c r="N2" i="1" s="1"/>
  <c r="P2" i="1" s="1"/>
  <c r="Q2" i="1" s="1"/>
  <c r="G2" i="1"/>
  <c r="D2" i="1"/>
  <c r="E2" i="1" s="1"/>
  <c r="X202" i="1" l="1"/>
  <c r="X166" i="1"/>
  <c r="X154" i="1"/>
  <c r="Y342" i="1"/>
  <c r="R298" i="1"/>
  <c r="S298" i="1" s="1"/>
  <c r="T298" i="1" s="1"/>
  <c r="Y298" i="1" s="1"/>
  <c r="X298" i="1"/>
  <c r="X226" i="1"/>
  <c r="R226" i="1"/>
  <c r="S226" i="1" s="1"/>
  <c r="T226" i="1" s="1"/>
  <c r="Y226" i="1" s="1"/>
  <c r="Z224" i="1" s="1"/>
  <c r="X178" i="1"/>
  <c r="R178" i="1"/>
  <c r="S178" i="1" s="1"/>
  <c r="T178" i="1" s="1"/>
  <c r="Y178" i="1" s="1"/>
  <c r="X142" i="1"/>
  <c r="R142" i="1"/>
  <c r="S142" i="1" s="1"/>
  <c r="T142" i="1" s="1"/>
  <c r="Y142" i="1" s="1"/>
  <c r="R223" i="1"/>
  <c r="S223" i="1" s="1"/>
  <c r="T223" i="1" s="1"/>
  <c r="Y223" i="1" s="1"/>
  <c r="X223" i="1"/>
  <c r="R234" i="1"/>
  <c r="S234" i="1" s="1"/>
  <c r="T234" i="1" s="1"/>
  <c r="Y234" i="1" s="1"/>
  <c r="X234" i="1"/>
  <c r="X190" i="1"/>
  <c r="R190" i="1"/>
  <c r="S190" i="1" s="1"/>
  <c r="T190" i="1" s="1"/>
  <c r="Y190" i="1" s="1"/>
  <c r="R442" i="1"/>
  <c r="S442" i="1" s="1"/>
  <c r="T442" i="1" s="1"/>
  <c r="Y442" i="1" s="1"/>
  <c r="X442" i="1"/>
  <c r="X878" i="1"/>
  <c r="R878" i="1"/>
  <c r="S878" i="1" s="1"/>
  <c r="T878" i="1" s="1"/>
  <c r="Y878" i="1" s="1"/>
  <c r="X778" i="1"/>
  <c r="R778" i="1"/>
  <c r="S778" i="1" s="1"/>
  <c r="T778" i="1" s="1"/>
  <c r="Y778" i="1" s="1"/>
  <c r="X738" i="1"/>
  <c r="R738" i="1"/>
  <c r="S738" i="1" s="1"/>
  <c r="T738" i="1" s="1"/>
  <c r="Y738" i="1" s="1"/>
  <c r="X526" i="1"/>
  <c r="R526" i="1"/>
  <c r="S526" i="1" s="1"/>
  <c r="T526" i="1" s="1"/>
  <c r="Y526" i="1" s="1"/>
  <c r="X514" i="1"/>
  <c r="R514" i="1"/>
  <c r="S514" i="1" s="1"/>
  <c r="T514" i="1" s="1"/>
  <c r="Y514" i="1" s="1"/>
  <c r="P72" i="1"/>
  <c r="Q72" i="1" s="1"/>
  <c r="P82" i="1"/>
  <c r="Q82" i="1" s="1"/>
  <c r="R82" i="1" s="1"/>
  <c r="S82" i="1" s="1"/>
  <c r="T82" i="1" s="1"/>
  <c r="Y82" i="1" s="1"/>
  <c r="P125" i="1"/>
  <c r="Q125" i="1" s="1"/>
  <c r="R263" i="1"/>
  <c r="S263" i="1" s="1"/>
  <c r="T263" i="1" s="1"/>
  <c r="Y263" i="1" s="1"/>
  <c r="X341" i="1"/>
  <c r="R341" i="1"/>
  <c r="S341" i="1" s="1"/>
  <c r="T341" i="1" s="1"/>
  <c r="Y341" i="1" s="1"/>
  <c r="X473" i="1"/>
  <c r="R473" i="1"/>
  <c r="S473" i="1" s="1"/>
  <c r="T473" i="1" s="1"/>
  <c r="Y473" i="1" s="1"/>
  <c r="X585" i="1"/>
  <c r="R585" i="1"/>
  <c r="S585" i="1" s="1"/>
  <c r="T585" i="1" s="1"/>
  <c r="Y585" i="1" s="1"/>
  <c r="R741" i="1"/>
  <c r="S741" i="1" s="1"/>
  <c r="T741" i="1" s="1"/>
  <c r="Y741" i="1" s="1"/>
  <c r="X741" i="1"/>
  <c r="X982" i="1"/>
  <c r="R982" i="1"/>
  <c r="S982" i="1" s="1"/>
  <c r="T982" i="1" s="1"/>
  <c r="Y982" i="1" s="1"/>
  <c r="X858" i="1"/>
  <c r="R858" i="1"/>
  <c r="S858" i="1" s="1"/>
  <c r="T858" i="1" s="1"/>
  <c r="Y858" i="1" s="1"/>
  <c r="X502" i="1"/>
  <c r="R502" i="1"/>
  <c r="S502" i="1" s="1"/>
  <c r="T502" i="1" s="1"/>
  <c r="Y502" i="1" s="1"/>
  <c r="AA500" i="1" s="1"/>
  <c r="P60" i="1"/>
  <c r="Q60" i="1" s="1"/>
  <c r="P70" i="1"/>
  <c r="Q70" i="1" s="1"/>
  <c r="X512" i="1"/>
  <c r="R512" i="1"/>
  <c r="S512" i="1" s="1"/>
  <c r="T512" i="1" s="1"/>
  <c r="Y512" i="1" s="1"/>
  <c r="AA512" i="1" s="1"/>
  <c r="X581" i="1"/>
  <c r="R581" i="1"/>
  <c r="S581" i="1" s="1"/>
  <c r="T581" i="1" s="1"/>
  <c r="Y581" i="1" s="1"/>
  <c r="P98" i="1"/>
  <c r="Q98" i="1" s="1"/>
  <c r="X1054" i="1"/>
  <c r="R1054" i="1"/>
  <c r="S1054" i="1" s="1"/>
  <c r="T1054" i="1" s="1"/>
  <c r="Y1054" i="1" s="1"/>
  <c r="X1042" i="1"/>
  <c r="R1042" i="1"/>
  <c r="S1042" i="1" s="1"/>
  <c r="T1042" i="1" s="1"/>
  <c r="Y1042" i="1" s="1"/>
  <c r="X954" i="1"/>
  <c r="R954" i="1"/>
  <c r="S954" i="1" s="1"/>
  <c r="T954" i="1" s="1"/>
  <c r="Y954" i="1" s="1"/>
  <c r="X882" i="1"/>
  <c r="R882" i="1"/>
  <c r="S882" i="1" s="1"/>
  <c r="T882" i="1" s="1"/>
  <c r="Y882" i="1" s="1"/>
  <c r="X826" i="1"/>
  <c r="R826" i="1"/>
  <c r="S826" i="1" s="1"/>
  <c r="T826" i="1" s="1"/>
  <c r="Y826" i="1" s="1"/>
  <c r="X802" i="1"/>
  <c r="R802" i="1"/>
  <c r="S802" i="1" s="1"/>
  <c r="T802" i="1" s="1"/>
  <c r="Y802" i="1" s="1"/>
  <c r="X762" i="1"/>
  <c r="R762" i="1"/>
  <c r="S762" i="1" s="1"/>
  <c r="T762" i="1" s="1"/>
  <c r="Y762" i="1" s="1"/>
  <c r="X750" i="1"/>
  <c r="R750" i="1"/>
  <c r="S750" i="1" s="1"/>
  <c r="T750" i="1" s="1"/>
  <c r="Y750" i="1" s="1"/>
  <c r="P58" i="1"/>
  <c r="Q58" i="1" s="1"/>
  <c r="X58" i="1" s="1"/>
  <c r="P92" i="1"/>
  <c r="Q92" i="1" s="1"/>
  <c r="P113" i="1"/>
  <c r="Q113" i="1" s="1"/>
  <c r="P137" i="1"/>
  <c r="Q137" i="1" s="1"/>
  <c r="R212" i="1"/>
  <c r="S212" i="1" s="1"/>
  <c r="T212" i="1" s="1"/>
  <c r="Y212" i="1" s="1"/>
  <c r="R255" i="1"/>
  <c r="S255" i="1" s="1"/>
  <c r="T255" i="1" s="1"/>
  <c r="Y255" i="1" s="1"/>
  <c r="R275" i="1"/>
  <c r="S275" i="1" s="1"/>
  <c r="T275" i="1" s="1"/>
  <c r="Y275" i="1" s="1"/>
  <c r="R277" i="1"/>
  <c r="S277" i="1" s="1"/>
  <c r="T277" i="1" s="1"/>
  <c r="Y277" i="1" s="1"/>
  <c r="P307" i="1"/>
  <c r="Q307" i="1" s="1"/>
  <c r="R331" i="1"/>
  <c r="S331" i="1" s="1"/>
  <c r="T331" i="1" s="1"/>
  <c r="Y331" i="1" s="1"/>
  <c r="X467" i="1"/>
  <c r="R467" i="1"/>
  <c r="S467" i="1" s="1"/>
  <c r="T467" i="1" s="1"/>
  <c r="Y467" i="1" s="1"/>
  <c r="R523" i="1"/>
  <c r="S523" i="1" s="1"/>
  <c r="T523" i="1" s="1"/>
  <c r="Y523" i="1" s="1"/>
  <c r="X523" i="1"/>
  <c r="X573" i="1"/>
  <c r="R573" i="1"/>
  <c r="S573" i="1" s="1"/>
  <c r="T573" i="1" s="1"/>
  <c r="Y573" i="1" s="1"/>
  <c r="P392" i="1"/>
  <c r="Q392" i="1" s="1"/>
  <c r="R392" i="1" s="1"/>
  <c r="S392" i="1" s="1"/>
  <c r="T392" i="1" s="1"/>
  <c r="Y392" i="1" s="1"/>
  <c r="P404" i="1"/>
  <c r="Q404" i="1" s="1"/>
  <c r="X679" i="1"/>
  <c r="R679" i="1"/>
  <c r="S679" i="1" s="1"/>
  <c r="T679" i="1" s="1"/>
  <c r="Y679" i="1" s="1"/>
  <c r="R747" i="1"/>
  <c r="S747" i="1" s="1"/>
  <c r="T747" i="1" s="1"/>
  <c r="Y747" i="1" s="1"/>
  <c r="X747" i="1"/>
  <c r="R345" i="1"/>
  <c r="S345" i="1" s="1"/>
  <c r="T345" i="1" s="1"/>
  <c r="Y345" i="1" s="1"/>
  <c r="R369" i="1"/>
  <c r="S369" i="1" s="1"/>
  <c r="T369" i="1" s="1"/>
  <c r="Y369" i="1" s="1"/>
  <c r="R383" i="1"/>
  <c r="S383" i="1" s="1"/>
  <c r="T383" i="1" s="1"/>
  <c r="Y383" i="1" s="1"/>
  <c r="AA383" i="1" s="1"/>
  <c r="X384" i="1"/>
  <c r="R385" i="1"/>
  <c r="S385" i="1" s="1"/>
  <c r="T385" i="1" s="1"/>
  <c r="Y385" i="1" s="1"/>
  <c r="R397" i="1"/>
  <c r="S397" i="1" s="1"/>
  <c r="T397" i="1" s="1"/>
  <c r="Y397" i="1" s="1"/>
  <c r="X455" i="1"/>
  <c r="R355" i="1"/>
  <c r="S355" i="1" s="1"/>
  <c r="T355" i="1" s="1"/>
  <c r="Y355" i="1" s="1"/>
  <c r="P380" i="1"/>
  <c r="Q380" i="1" s="1"/>
  <c r="R380" i="1" s="1"/>
  <c r="S380" i="1" s="1"/>
  <c r="T380" i="1" s="1"/>
  <c r="Y380" i="1" s="1"/>
  <c r="P394" i="1"/>
  <c r="Q394" i="1" s="1"/>
  <c r="P396" i="1"/>
  <c r="Q396" i="1" s="1"/>
  <c r="P406" i="1"/>
  <c r="Q406" i="1" s="1"/>
  <c r="P408" i="1"/>
  <c r="Q408" i="1" s="1"/>
  <c r="X489" i="1"/>
  <c r="R489" i="1"/>
  <c r="S489" i="1" s="1"/>
  <c r="T489" i="1" s="1"/>
  <c r="Y489" i="1" s="1"/>
  <c r="X524" i="1"/>
  <c r="R524" i="1"/>
  <c r="S524" i="1" s="1"/>
  <c r="T524" i="1" s="1"/>
  <c r="Y524" i="1" s="1"/>
  <c r="X561" i="1"/>
  <c r="R561" i="1"/>
  <c r="S561" i="1" s="1"/>
  <c r="T561" i="1" s="1"/>
  <c r="Y561" i="1" s="1"/>
  <c r="X703" i="1"/>
  <c r="R703" i="1"/>
  <c r="S703" i="1" s="1"/>
  <c r="T703" i="1" s="1"/>
  <c r="Y703" i="1" s="1"/>
  <c r="X735" i="1"/>
  <c r="R955" i="1"/>
  <c r="S955" i="1" s="1"/>
  <c r="T955" i="1" s="1"/>
  <c r="Y955" i="1" s="1"/>
  <c r="X955" i="1"/>
  <c r="X744" i="1"/>
  <c r="R744" i="1"/>
  <c r="S744" i="1" s="1"/>
  <c r="T744" i="1" s="1"/>
  <c r="Y744" i="1" s="1"/>
  <c r="X1001" i="1"/>
  <c r="R1001" i="1"/>
  <c r="S1001" i="1" s="1"/>
  <c r="T1001" i="1" s="1"/>
  <c r="Y1001" i="1" s="1"/>
  <c r="X816" i="1"/>
  <c r="R816" i="1"/>
  <c r="S816" i="1" s="1"/>
  <c r="T816" i="1" s="1"/>
  <c r="Y816" i="1" s="1"/>
  <c r="P558" i="1"/>
  <c r="Q558" i="1" s="1"/>
  <c r="R558" i="1" s="1"/>
  <c r="S558" i="1" s="1"/>
  <c r="T558" i="1" s="1"/>
  <c r="Y558" i="1" s="1"/>
  <c r="R665" i="1"/>
  <c r="S665" i="1" s="1"/>
  <c r="T665" i="1" s="1"/>
  <c r="Y665" i="1" s="1"/>
  <c r="R669" i="1"/>
  <c r="S669" i="1" s="1"/>
  <c r="T669" i="1" s="1"/>
  <c r="Y669" i="1" s="1"/>
  <c r="R689" i="1"/>
  <c r="S689" i="1" s="1"/>
  <c r="T689" i="1" s="1"/>
  <c r="Y689" i="1" s="1"/>
  <c r="X727" i="1"/>
  <c r="R727" i="1"/>
  <c r="S727" i="1" s="1"/>
  <c r="T727" i="1" s="1"/>
  <c r="Y727" i="1" s="1"/>
  <c r="X729" i="1"/>
  <c r="R732" i="1"/>
  <c r="S732" i="1" s="1"/>
  <c r="T732" i="1" s="1"/>
  <c r="Y732" i="1" s="1"/>
  <c r="X759" i="1"/>
  <c r="X997" i="1"/>
  <c r="R997" i="1"/>
  <c r="S997" i="1" s="1"/>
  <c r="T997" i="1" s="1"/>
  <c r="Y997" i="1" s="1"/>
  <c r="R1051" i="1"/>
  <c r="S1051" i="1" s="1"/>
  <c r="T1051" i="1" s="1"/>
  <c r="Y1051" i="1" s="1"/>
  <c r="X1051" i="1"/>
  <c r="X991" i="1"/>
  <c r="R991" i="1"/>
  <c r="S991" i="1" s="1"/>
  <c r="T991" i="1" s="1"/>
  <c r="Y991" i="1" s="1"/>
  <c r="P989" i="1"/>
  <c r="Q989" i="1" s="1"/>
  <c r="R913" i="1"/>
  <c r="S913" i="1" s="1"/>
  <c r="T913" i="1" s="1"/>
  <c r="Y913" i="1" s="1"/>
  <c r="R937" i="1"/>
  <c r="S937" i="1" s="1"/>
  <c r="T937" i="1" s="1"/>
  <c r="Y937" i="1" s="1"/>
  <c r="R968" i="1"/>
  <c r="S968" i="1" s="1"/>
  <c r="T968" i="1" s="1"/>
  <c r="Y968" i="1" s="1"/>
  <c r="R972" i="1"/>
  <c r="S972" i="1" s="1"/>
  <c r="T972" i="1" s="1"/>
  <c r="Y972" i="1" s="1"/>
  <c r="R1032" i="1"/>
  <c r="S1032" i="1" s="1"/>
  <c r="T1032" i="1" s="1"/>
  <c r="Y1032" i="1" s="1"/>
  <c r="R1052" i="1"/>
  <c r="S1052" i="1" s="1"/>
  <c r="T1052" i="1" s="1"/>
  <c r="Y1052" i="1" s="1"/>
  <c r="P887" i="1"/>
  <c r="Q887" i="1" s="1"/>
  <c r="R556" i="1"/>
  <c r="S556" i="1" s="1"/>
  <c r="T556" i="1" s="1"/>
  <c r="Y556" i="1" s="1"/>
  <c r="R563" i="1"/>
  <c r="S563" i="1" s="1"/>
  <c r="T563" i="1" s="1"/>
  <c r="Y563" i="1" s="1"/>
  <c r="Z563" i="1" s="1"/>
  <c r="R568" i="1"/>
  <c r="S568" i="1" s="1"/>
  <c r="T568" i="1" s="1"/>
  <c r="Y568" i="1" s="1"/>
  <c r="P572" i="1"/>
  <c r="Q572" i="1" s="1"/>
  <c r="R572" i="1" s="1"/>
  <c r="S572" i="1" s="1"/>
  <c r="T572" i="1" s="1"/>
  <c r="Y572" i="1" s="1"/>
  <c r="R575" i="1"/>
  <c r="S575" i="1" s="1"/>
  <c r="T575" i="1" s="1"/>
  <c r="Y575" i="1" s="1"/>
  <c r="P20" i="1"/>
  <c r="Q20" i="1" s="1"/>
  <c r="R20" i="1" s="1"/>
  <c r="S20" i="1" s="1"/>
  <c r="T20" i="1" s="1"/>
  <c r="Y20" i="1" s="1"/>
  <c r="R565" i="1"/>
  <c r="S565" i="1" s="1"/>
  <c r="T565" i="1" s="1"/>
  <c r="Y565" i="1" s="1"/>
  <c r="X565" i="1"/>
  <c r="X547" i="1"/>
  <c r="R547" i="1"/>
  <c r="S547" i="1" s="1"/>
  <c r="T547" i="1" s="1"/>
  <c r="Y547" i="1" s="1"/>
  <c r="R571" i="1"/>
  <c r="S571" i="1" s="1"/>
  <c r="T571" i="1" s="1"/>
  <c r="Y571" i="1" s="1"/>
  <c r="X571" i="1"/>
  <c r="R579" i="1"/>
  <c r="S579" i="1" s="1"/>
  <c r="T579" i="1" s="1"/>
  <c r="Y579" i="1" s="1"/>
  <c r="X579" i="1"/>
  <c r="R580" i="1"/>
  <c r="S580" i="1" s="1"/>
  <c r="T580" i="1" s="1"/>
  <c r="Y580" i="1" s="1"/>
  <c r="X580" i="1"/>
  <c r="R554" i="1"/>
  <c r="S554" i="1" s="1"/>
  <c r="T554" i="1" s="1"/>
  <c r="Y554" i="1" s="1"/>
  <c r="X554" i="1"/>
  <c r="R566" i="1"/>
  <c r="S566" i="1" s="1"/>
  <c r="T566" i="1" s="1"/>
  <c r="Y566" i="1" s="1"/>
  <c r="X566" i="1"/>
  <c r="X535" i="1"/>
  <c r="R535" i="1"/>
  <c r="S535" i="1" s="1"/>
  <c r="T535" i="1" s="1"/>
  <c r="Y535" i="1" s="1"/>
  <c r="R564" i="1"/>
  <c r="S564" i="1" s="1"/>
  <c r="T564" i="1" s="1"/>
  <c r="Y564" i="1" s="1"/>
  <c r="X564" i="1"/>
  <c r="R576" i="1"/>
  <c r="S576" i="1" s="1"/>
  <c r="T576" i="1" s="1"/>
  <c r="Y576" i="1" s="1"/>
  <c r="X576" i="1"/>
  <c r="R559" i="1"/>
  <c r="S559" i="1" s="1"/>
  <c r="T559" i="1" s="1"/>
  <c r="Y559" i="1" s="1"/>
  <c r="X559" i="1"/>
  <c r="X595" i="1"/>
  <c r="R595" i="1"/>
  <c r="S595" i="1" s="1"/>
  <c r="T595" i="1" s="1"/>
  <c r="Y595" i="1" s="1"/>
  <c r="R603" i="1"/>
  <c r="S603" i="1" s="1"/>
  <c r="T603" i="1" s="1"/>
  <c r="Y603" i="1" s="1"/>
  <c r="X603" i="1"/>
  <c r="R611" i="1"/>
  <c r="S611" i="1" s="1"/>
  <c r="T611" i="1" s="1"/>
  <c r="Y611" i="1" s="1"/>
  <c r="X611" i="1"/>
  <c r="R612" i="1"/>
  <c r="S612" i="1" s="1"/>
  <c r="T612" i="1" s="1"/>
  <c r="Y612" i="1" s="1"/>
  <c r="X612" i="1"/>
  <c r="X631" i="1"/>
  <c r="R631" i="1"/>
  <c r="S631" i="1" s="1"/>
  <c r="T631" i="1" s="1"/>
  <c r="Y631" i="1" s="1"/>
  <c r="R632" i="1"/>
  <c r="S632" i="1" s="1"/>
  <c r="T632" i="1" s="1"/>
  <c r="Y632" i="1" s="1"/>
  <c r="X632" i="1"/>
  <c r="X655" i="1"/>
  <c r="R655" i="1"/>
  <c r="S655" i="1" s="1"/>
  <c r="T655" i="1" s="1"/>
  <c r="Y655" i="1" s="1"/>
  <c r="R656" i="1"/>
  <c r="S656" i="1" s="1"/>
  <c r="T656" i="1" s="1"/>
  <c r="Y656" i="1" s="1"/>
  <c r="X656" i="1"/>
  <c r="X532" i="1"/>
  <c r="R532" i="1"/>
  <c r="S532" i="1" s="1"/>
  <c r="T532" i="1" s="1"/>
  <c r="Y532" i="1" s="1"/>
  <c r="X534" i="1"/>
  <c r="R534" i="1"/>
  <c r="S534" i="1" s="1"/>
  <c r="T534" i="1" s="1"/>
  <c r="Y534" i="1" s="1"/>
  <c r="X536" i="1"/>
  <c r="R536" i="1"/>
  <c r="S536" i="1" s="1"/>
  <c r="T536" i="1" s="1"/>
  <c r="Y536" i="1" s="1"/>
  <c r="X544" i="1"/>
  <c r="R544" i="1"/>
  <c r="S544" i="1" s="1"/>
  <c r="T544" i="1" s="1"/>
  <c r="Y544" i="1" s="1"/>
  <c r="X546" i="1"/>
  <c r="R546" i="1"/>
  <c r="S546" i="1" s="1"/>
  <c r="T546" i="1" s="1"/>
  <c r="Y546" i="1" s="1"/>
  <c r="X548" i="1"/>
  <c r="R548" i="1"/>
  <c r="S548" i="1" s="1"/>
  <c r="T548" i="1" s="1"/>
  <c r="Y548" i="1" s="1"/>
  <c r="R557" i="1"/>
  <c r="S557" i="1" s="1"/>
  <c r="T557" i="1" s="1"/>
  <c r="Y557" i="1" s="1"/>
  <c r="R567" i="1"/>
  <c r="S567" i="1" s="1"/>
  <c r="T567" i="1" s="1"/>
  <c r="Y567" i="1" s="1"/>
  <c r="R574" i="1"/>
  <c r="S574" i="1" s="1"/>
  <c r="T574" i="1" s="1"/>
  <c r="Y574" i="1" s="1"/>
  <c r="P578" i="1"/>
  <c r="Q578" i="1" s="1"/>
  <c r="X582" i="1"/>
  <c r="R583" i="1"/>
  <c r="S583" i="1" s="1"/>
  <c r="T583" i="1" s="1"/>
  <c r="Y583" i="1" s="1"/>
  <c r="AA581" i="1" s="1"/>
  <c r="R586" i="1"/>
  <c r="S586" i="1" s="1"/>
  <c r="T586" i="1" s="1"/>
  <c r="Y586" i="1" s="1"/>
  <c r="X586" i="1"/>
  <c r="X593" i="1"/>
  <c r="R593" i="1"/>
  <c r="S593" i="1" s="1"/>
  <c r="T593" i="1" s="1"/>
  <c r="Y593" i="1" s="1"/>
  <c r="X594" i="1"/>
  <c r="R594" i="1"/>
  <c r="S594" i="1" s="1"/>
  <c r="T594" i="1" s="1"/>
  <c r="Y594" i="1" s="1"/>
  <c r="R601" i="1"/>
  <c r="S601" i="1" s="1"/>
  <c r="T601" i="1" s="1"/>
  <c r="Y601" i="1" s="1"/>
  <c r="X601" i="1"/>
  <c r="X602" i="1"/>
  <c r="R602" i="1"/>
  <c r="S602" i="1" s="1"/>
  <c r="T602" i="1" s="1"/>
  <c r="Y602" i="1" s="1"/>
  <c r="X609" i="1"/>
  <c r="R609" i="1"/>
  <c r="S609" i="1" s="1"/>
  <c r="T609" i="1" s="1"/>
  <c r="Y609" i="1" s="1"/>
  <c r="R610" i="1"/>
  <c r="S610" i="1" s="1"/>
  <c r="T610" i="1" s="1"/>
  <c r="Y610" i="1" s="1"/>
  <c r="X610" i="1"/>
  <c r="X625" i="1"/>
  <c r="R625" i="1"/>
  <c r="S625" i="1" s="1"/>
  <c r="T625" i="1" s="1"/>
  <c r="Y625" i="1" s="1"/>
  <c r="R626" i="1"/>
  <c r="S626" i="1" s="1"/>
  <c r="T626" i="1" s="1"/>
  <c r="Y626" i="1" s="1"/>
  <c r="X626" i="1"/>
  <c r="X649" i="1"/>
  <c r="R649" i="1"/>
  <c r="S649" i="1" s="1"/>
  <c r="T649" i="1" s="1"/>
  <c r="Y649" i="1" s="1"/>
  <c r="R650" i="1"/>
  <c r="S650" i="1" s="1"/>
  <c r="T650" i="1" s="1"/>
  <c r="Y650" i="1" s="1"/>
  <c r="X650" i="1"/>
  <c r="R697" i="1"/>
  <c r="S697" i="1" s="1"/>
  <c r="T697" i="1" s="1"/>
  <c r="Y697" i="1" s="1"/>
  <c r="X697" i="1"/>
  <c r="R702" i="1"/>
  <c r="S702" i="1" s="1"/>
  <c r="T702" i="1" s="1"/>
  <c r="Y702" i="1" s="1"/>
  <c r="X702" i="1"/>
  <c r="R721" i="1"/>
  <c r="S721" i="1" s="1"/>
  <c r="T721" i="1" s="1"/>
  <c r="Y721" i="1" s="1"/>
  <c r="X721" i="1"/>
  <c r="R722" i="1"/>
  <c r="S722" i="1" s="1"/>
  <c r="T722" i="1" s="1"/>
  <c r="Y722" i="1" s="1"/>
  <c r="X722" i="1"/>
  <c r="X531" i="1"/>
  <c r="R531" i="1"/>
  <c r="S531" i="1" s="1"/>
  <c r="T531" i="1" s="1"/>
  <c r="Y531" i="1" s="1"/>
  <c r="X543" i="1"/>
  <c r="R543" i="1"/>
  <c r="S543" i="1" s="1"/>
  <c r="T543" i="1" s="1"/>
  <c r="Y543" i="1" s="1"/>
  <c r="R560" i="1"/>
  <c r="S560" i="1" s="1"/>
  <c r="T560" i="1" s="1"/>
  <c r="Y560" i="1" s="1"/>
  <c r="X560" i="1"/>
  <c r="R570" i="1"/>
  <c r="S570" i="1" s="1"/>
  <c r="T570" i="1" s="1"/>
  <c r="Y570" i="1" s="1"/>
  <c r="X570" i="1"/>
  <c r="R577" i="1"/>
  <c r="S577" i="1" s="1"/>
  <c r="T577" i="1" s="1"/>
  <c r="Y577" i="1" s="1"/>
  <c r="AA575" i="1" s="1"/>
  <c r="X577" i="1"/>
  <c r="R587" i="1"/>
  <c r="S587" i="1" s="1"/>
  <c r="T587" i="1" s="1"/>
  <c r="Y587" i="1" s="1"/>
  <c r="X587" i="1"/>
  <c r="X537" i="1"/>
  <c r="R537" i="1"/>
  <c r="S537" i="1" s="1"/>
  <c r="T537" i="1" s="1"/>
  <c r="Y537" i="1" s="1"/>
  <c r="X539" i="1"/>
  <c r="R539" i="1"/>
  <c r="S539" i="1" s="1"/>
  <c r="T539" i="1" s="1"/>
  <c r="Y539" i="1" s="1"/>
  <c r="X549" i="1"/>
  <c r="R549" i="1"/>
  <c r="S549" i="1" s="1"/>
  <c r="T549" i="1" s="1"/>
  <c r="Y549" i="1" s="1"/>
  <c r="X551" i="1"/>
  <c r="R551" i="1"/>
  <c r="S551" i="1" s="1"/>
  <c r="T551" i="1" s="1"/>
  <c r="Y551" i="1" s="1"/>
  <c r="R584" i="1"/>
  <c r="S584" i="1" s="1"/>
  <c r="T584" i="1" s="1"/>
  <c r="Y584" i="1" s="1"/>
  <c r="X584" i="1"/>
  <c r="R591" i="1"/>
  <c r="S591" i="1" s="1"/>
  <c r="T591" i="1" s="1"/>
  <c r="Y591" i="1" s="1"/>
  <c r="X591" i="1"/>
  <c r="X592" i="1"/>
  <c r="R592" i="1"/>
  <c r="S592" i="1" s="1"/>
  <c r="T592" i="1" s="1"/>
  <c r="Y592" i="1" s="1"/>
  <c r="R599" i="1"/>
  <c r="S599" i="1" s="1"/>
  <c r="T599" i="1" s="1"/>
  <c r="Y599" i="1" s="1"/>
  <c r="X599" i="1"/>
  <c r="R600" i="1"/>
  <c r="S600" i="1" s="1"/>
  <c r="T600" i="1" s="1"/>
  <c r="Y600" i="1" s="1"/>
  <c r="X600" i="1"/>
  <c r="X607" i="1"/>
  <c r="R607" i="1"/>
  <c r="S607" i="1" s="1"/>
  <c r="T607" i="1" s="1"/>
  <c r="Y607" i="1" s="1"/>
  <c r="R608" i="1"/>
  <c r="S608" i="1" s="1"/>
  <c r="T608" i="1" s="1"/>
  <c r="Y608" i="1" s="1"/>
  <c r="X608" i="1"/>
  <c r="X619" i="1"/>
  <c r="R619" i="1"/>
  <c r="S619" i="1" s="1"/>
  <c r="T619" i="1" s="1"/>
  <c r="Y619" i="1" s="1"/>
  <c r="R620" i="1"/>
  <c r="S620" i="1" s="1"/>
  <c r="T620" i="1" s="1"/>
  <c r="Y620" i="1" s="1"/>
  <c r="X620" i="1"/>
  <c r="X643" i="1"/>
  <c r="R643" i="1"/>
  <c r="S643" i="1" s="1"/>
  <c r="T643" i="1" s="1"/>
  <c r="Y643" i="1" s="1"/>
  <c r="R644" i="1"/>
  <c r="S644" i="1" s="1"/>
  <c r="T644" i="1" s="1"/>
  <c r="Y644" i="1" s="1"/>
  <c r="X644" i="1"/>
  <c r="R673" i="1"/>
  <c r="S673" i="1" s="1"/>
  <c r="T673" i="1" s="1"/>
  <c r="Y673" i="1" s="1"/>
  <c r="X673" i="1"/>
  <c r="R674" i="1"/>
  <c r="S674" i="1" s="1"/>
  <c r="T674" i="1" s="1"/>
  <c r="Y674" i="1" s="1"/>
  <c r="X674" i="1"/>
  <c r="R711" i="1"/>
  <c r="S711" i="1" s="1"/>
  <c r="T711" i="1" s="1"/>
  <c r="Y711" i="1" s="1"/>
  <c r="X711" i="1"/>
  <c r="X533" i="1"/>
  <c r="R533" i="1"/>
  <c r="S533" i="1" s="1"/>
  <c r="T533" i="1" s="1"/>
  <c r="Y533" i="1" s="1"/>
  <c r="X541" i="1"/>
  <c r="R541" i="1"/>
  <c r="S541" i="1" s="1"/>
  <c r="T541" i="1" s="1"/>
  <c r="Y541" i="1" s="1"/>
  <c r="X545" i="1"/>
  <c r="R545" i="1"/>
  <c r="S545" i="1" s="1"/>
  <c r="T545" i="1" s="1"/>
  <c r="Y545" i="1" s="1"/>
  <c r="X553" i="1"/>
  <c r="R553" i="1"/>
  <c r="S553" i="1" s="1"/>
  <c r="T553" i="1" s="1"/>
  <c r="Y553" i="1" s="1"/>
  <c r="R588" i="1"/>
  <c r="S588" i="1" s="1"/>
  <c r="T588" i="1" s="1"/>
  <c r="Y588" i="1" s="1"/>
  <c r="X588" i="1"/>
  <c r="R596" i="1"/>
  <c r="S596" i="1" s="1"/>
  <c r="T596" i="1" s="1"/>
  <c r="Y596" i="1" s="1"/>
  <c r="X596" i="1"/>
  <c r="R604" i="1"/>
  <c r="S604" i="1" s="1"/>
  <c r="T604" i="1" s="1"/>
  <c r="Y604" i="1" s="1"/>
  <c r="X604" i="1"/>
  <c r="X530" i="1"/>
  <c r="R530" i="1"/>
  <c r="S530" i="1" s="1"/>
  <c r="T530" i="1" s="1"/>
  <c r="Y530" i="1" s="1"/>
  <c r="X538" i="1"/>
  <c r="R538" i="1"/>
  <c r="S538" i="1" s="1"/>
  <c r="T538" i="1" s="1"/>
  <c r="Y538" i="1" s="1"/>
  <c r="X540" i="1"/>
  <c r="R540" i="1"/>
  <c r="S540" i="1" s="1"/>
  <c r="T540" i="1" s="1"/>
  <c r="Y540" i="1" s="1"/>
  <c r="X542" i="1"/>
  <c r="R542" i="1"/>
  <c r="S542" i="1" s="1"/>
  <c r="T542" i="1" s="1"/>
  <c r="Y542" i="1" s="1"/>
  <c r="X550" i="1"/>
  <c r="R550" i="1"/>
  <c r="S550" i="1" s="1"/>
  <c r="T550" i="1" s="1"/>
  <c r="Y550" i="1" s="1"/>
  <c r="X552" i="1"/>
  <c r="R552" i="1"/>
  <c r="S552" i="1" s="1"/>
  <c r="T552" i="1" s="1"/>
  <c r="Y552" i="1" s="1"/>
  <c r="R555" i="1"/>
  <c r="S555" i="1" s="1"/>
  <c r="T555" i="1" s="1"/>
  <c r="Y555" i="1" s="1"/>
  <c r="R562" i="1"/>
  <c r="S562" i="1" s="1"/>
  <c r="T562" i="1" s="1"/>
  <c r="Y562" i="1" s="1"/>
  <c r="R569" i="1"/>
  <c r="S569" i="1" s="1"/>
  <c r="T569" i="1" s="1"/>
  <c r="Y569" i="1" s="1"/>
  <c r="R589" i="1"/>
  <c r="S589" i="1" s="1"/>
  <c r="T589" i="1" s="1"/>
  <c r="Y589" i="1" s="1"/>
  <c r="X589" i="1"/>
  <c r="X590" i="1"/>
  <c r="R590" i="1"/>
  <c r="S590" i="1" s="1"/>
  <c r="T590" i="1" s="1"/>
  <c r="Y590" i="1" s="1"/>
  <c r="X597" i="1"/>
  <c r="R597" i="1"/>
  <c r="S597" i="1" s="1"/>
  <c r="T597" i="1" s="1"/>
  <c r="Y597" i="1" s="1"/>
  <c r="R598" i="1"/>
  <c r="S598" i="1" s="1"/>
  <c r="T598" i="1" s="1"/>
  <c r="Y598" i="1" s="1"/>
  <c r="X598" i="1"/>
  <c r="X605" i="1"/>
  <c r="R605" i="1"/>
  <c r="S605" i="1" s="1"/>
  <c r="T605" i="1" s="1"/>
  <c r="Y605" i="1" s="1"/>
  <c r="R606" i="1"/>
  <c r="S606" i="1" s="1"/>
  <c r="T606" i="1" s="1"/>
  <c r="Y606" i="1" s="1"/>
  <c r="X606" i="1"/>
  <c r="X613" i="1"/>
  <c r="R613" i="1"/>
  <c r="S613" i="1" s="1"/>
  <c r="T613" i="1" s="1"/>
  <c r="Y613" i="1" s="1"/>
  <c r="R614" i="1"/>
  <c r="S614" i="1" s="1"/>
  <c r="T614" i="1" s="1"/>
  <c r="Y614" i="1" s="1"/>
  <c r="X614" i="1"/>
  <c r="X637" i="1"/>
  <c r="R637" i="1"/>
  <c r="S637" i="1" s="1"/>
  <c r="T637" i="1" s="1"/>
  <c r="Y637" i="1" s="1"/>
  <c r="R638" i="1"/>
  <c r="S638" i="1" s="1"/>
  <c r="T638" i="1" s="1"/>
  <c r="Y638" i="1" s="1"/>
  <c r="X638" i="1"/>
  <c r="R663" i="1"/>
  <c r="S663" i="1" s="1"/>
  <c r="T663" i="1" s="1"/>
  <c r="Y663" i="1" s="1"/>
  <c r="X663" i="1"/>
  <c r="R683" i="1"/>
  <c r="S683" i="1" s="1"/>
  <c r="T683" i="1" s="1"/>
  <c r="Y683" i="1" s="1"/>
  <c r="X683" i="1"/>
  <c r="R687" i="1"/>
  <c r="S687" i="1" s="1"/>
  <c r="T687" i="1" s="1"/>
  <c r="Y687" i="1" s="1"/>
  <c r="X687" i="1"/>
  <c r="R688" i="1"/>
  <c r="S688" i="1" s="1"/>
  <c r="T688" i="1" s="1"/>
  <c r="Y688" i="1" s="1"/>
  <c r="X688" i="1"/>
  <c r="R707" i="1"/>
  <c r="S707" i="1" s="1"/>
  <c r="T707" i="1" s="1"/>
  <c r="Y707" i="1" s="1"/>
  <c r="X707" i="1"/>
  <c r="R671" i="1"/>
  <c r="S671" i="1" s="1"/>
  <c r="T671" i="1" s="1"/>
  <c r="Y671" i="1" s="1"/>
  <c r="X671" i="1"/>
  <c r="R682" i="1"/>
  <c r="S682" i="1" s="1"/>
  <c r="T682" i="1" s="1"/>
  <c r="Y682" i="1" s="1"/>
  <c r="X682" i="1"/>
  <c r="R719" i="1"/>
  <c r="S719" i="1" s="1"/>
  <c r="T719" i="1" s="1"/>
  <c r="Y719" i="1" s="1"/>
  <c r="X719" i="1"/>
  <c r="R771" i="1"/>
  <c r="S771" i="1" s="1"/>
  <c r="T771" i="1" s="1"/>
  <c r="Y771" i="1" s="1"/>
  <c r="X771" i="1"/>
  <c r="R774" i="1"/>
  <c r="S774" i="1" s="1"/>
  <c r="T774" i="1" s="1"/>
  <c r="Y774" i="1" s="1"/>
  <c r="X774" i="1"/>
  <c r="R782" i="1"/>
  <c r="S782" i="1" s="1"/>
  <c r="T782" i="1" s="1"/>
  <c r="Y782" i="1" s="1"/>
  <c r="X782" i="1"/>
  <c r="R794" i="1"/>
  <c r="S794" i="1" s="1"/>
  <c r="T794" i="1" s="1"/>
  <c r="Y794" i="1" s="1"/>
  <c r="X794" i="1"/>
  <c r="R797" i="1"/>
  <c r="S797" i="1" s="1"/>
  <c r="T797" i="1" s="1"/>
  <c r="Y797" i="1" s="1"/>
  <c r="X797" i="1"/>
  <c r="X800" i="1"/>
  <c r="R800" i="1"/>
  <c r="S800" i="1" s="1"/>
  <c r="T800" i="1" s="1"/>
  <c r="Y800" i="1" s="1"/>
  <c r="R806" i="1"/>
  <c r="S806" i="1" s="1"/>
  <c r="T806" i="1" s="1"/>
  <c r="Y806" i="1" s="1"/>
  <c r="X806" i="1"/>
  <c r="R819" i="1"/>
  <c r="S819" i="1" s="1"/>
  <c r="T819" i="1" s="1"/>
  <c r="Y819" i="1" s="1"/>
  <c r="X819" i="1"/>
  <c r="R822" i="1"/>
  <c r="S822" i="1" s="1"/>
  <c r="T822" i="1" s="1"/>
  <c r="Y822" i="1" s="1"/>
  <c r="X822" i="1"/>
  <c r="R830" i="1"/>
  <c r="S830" i="1" s="1"/>
  <c r="T830" i="1" s="1"/>
  <c r="Y830" i="1" s="1"/>
  <c r="X830" i="1"/>
  <c r="R867" i="1"/>
  <c r="S867" i="1" s="1"/>
  <c r="T867" i="1" s="1"/>
  <c r="Y867" i="1" s="1"/>
  <c r="X867" i="1"/>
  <c r="R1049" i="1"/>
  <c r="S1049" i="1" s="1"/>
  <c r="T1049" i="1" s="1"/>
  <c r="Y1049" i="1" s="1"/>
  <c r="X1049" i="1"/>
  <c r="R615" i="1"/>
  <c r="S615" i="1" s="1"/>
  <c r="T615" i="1" s="1"/>
  <c r="Y615" i="1" s="1"/>
  <c r="R621" i="1"/>
  <c r="S621" i="1" s="1"/>
  <c r="T621" i="1" s="1"/>
  <c r="Y621" i="1" s="1"/>
  <c r="R627" i="1"/>
  <c r="S627" i="1" s="1"/>
  <c r="T627" i="1" s="1"/>
  <c r="Y627" i="1" s="1"/>
  <c r="R633" i="1"/>
  <c r="S633" i="1" s="1"/>
  <c r="T633" i="1" s="1"/>
  <c r="Y633" i="1" s="1"/>
  <c r="R639" i="1"/>
  <c r="S639" i="1" s="1"/>
  <c r="T639" i="1" s="1"/>
  <c r="Y639" i="1" s="1"/>
  <c r="R645" i="1"/>
  <c r="S645" i="1" s="1"/>
  <c r="T645" i="1" s="1"/>
  <c r="Y645" i="1" s="1"/>
  <c r="R651" i="1"/>
  <c r="S651" i="1" s="1"/>
  <c r="T651" i="1" s="1"/>
  <c r="Y651" i="1" s="1"/>
  <c r="R657" i="1"/>
  <c r="S657" i="1" s="1"/>
  <c r="T657" i="1" s="1"/>
  <c r="Y657" i="1" s="1"/>
  <c r="R660" i="1"/>
  <c r="S660" i="1" s="1"/>
  <c r="T660" i="1" s="1"/>
  <c r="Y660" i="1" s="1"/>
  <c r="X660" i="1"/>
  <c r="R677" i="1"/>
  <c r="S677" i="1" s="1"/>
  <c r="T677" i="1" s="1"/>
  <c r="Y677" i="1" s="1"/>
  <c r="R680" i="1"/>
  <c r="S680" i="1" s="1"/>
  <c r="T680" i="1" s="1"/>
  <c r="Y680" i="1" s="1"/>
  <c r="X680" i="1"/>
  <c r="R691" i="1"/>
  <c r="S691" i="1" s="1"/>
  <c r="T691" i="1" s="1"/>
  <c r="Y691" i="1" s="1"/>
  <c r="R694" i="1"/>
  <c r="S694" i="1" s="1"/>
  <c r="T694" i="1" s="1"/>
  <c r="Y694" i="1" s="1"/>
  <c r="X694" i="1"/>
  <c r="R705" i="1"/>
  <c r="S705" i="1" s="1"/>
  <c r="T705" i="1" s="1"/>
  <c r="Y705" i="1" s="1"/>
  <c r="R708" i="1"/>
  <c r="S708" i="1" s="1"/>
  <c r="T708" i="1" s="1"/>
  <c r="Y708" i="1" s="1"/>
  <c r="X708" i="1"/>
  <c r="R725" i="1"/>
  <c r="S725" i="1" s="1"/>
  <c r="T725" i="1" s="1"/>
  <c r="Y725" i="1" s="1"/>
  <c r="R728" i="1"/>
  <c r="S728" i="1" s="1"/>
  <c r="T728" i="1" s="1"/>
  <c r="Y728" i="1" s="1"/>
  <c r="X728" i="1"/>
  <c r="X730" i="1"/>
  <c r="R730" i="1"/>
  <c r="S730" i="1" s="1"/>
  <c r="T730" i="1" s="1"/>
  <c r="Y730" i="1" s="1"/>
  <c r="X736" i="1"/>
  <c r="R736" i="1"/>
  <c r="S736" i="1" s="1"/>
  <c r="T736" i="1" s="1"/>
  <c r="Y736" i="1" s="1"/>
  <c r="X742" i="1"/>
  <c r="R742" i="1"/>
  <c r="S742" i="1" s="1"/>
  <c r="T742" i="1" s="1"/>
  <c r="Y742" i="1" s="1"/>
  <c r="X748" i="1"/>
  <c r="R748" i="1"/>
  <c r="S748" i="1" s="1"/>
  <c r="T748" i="1" s="1"/>
  <c r="Y748" i="1" s="1"/>
  <c r="X754" i="1"/>
  <c r="R754" i="1"/>
  <c r="S754" i="1" s="1"/>
  <c r="T754" i="1" s="1"/>
  <c r="Y754" i="1" s="1"/>
  <c r="X760" i="1"/>
  <c r="R760" i="1"/>
  <c r="S760" i="1" s="1"/>
  <c r="T760" i="1" s="1"/>
  <c r="Y760" i="1" s="1"/>
  <c r="R777" i="1"/>
  <c r="S777" i="1" s="1"/>
  <c r="T777" i="1" s="1"/>
  <c r="Y777" i="1" s="1"/>
  <c r="X777" i="1"/>
  <c r="X780" i="1"/>
  <c r="R780" i="1"/>
  <c r="S780" i="1" s="1"/>
  <c r="T780" i="1" s="1"/>
  <c r="Y780" i="1" s="1"/>
  <c r="R786" i="1"/>
  <c r="S786" i="1" s="1"/>
  <c r="T786" i="1" s="1"/>
  <c r="Y786" i="1" s="1"/>
  <c r="X786" i="1"/>
  <c r="R805" i="1"/>
  <c r="S805" i="1" s="1"/>
  <c r="T805" i="1" s="1"/>
  <c r="Y805" i="1" s="1"/>
  <c r="X805" i="1"/>
  <c r="R808" i="1"/>
  <c r="S808" i="1" s="1"/>
  <c r="T808" i="1" s="1"/>
  <c r="Y808" i="1" s="1"/>
  <c r="X808" i="1"/>
  <c r="R810" i="1"/>
  <c r="S810" i="1" s="1"/>
  <c r="T810" i="1" s="1"/>
  <c r="Y810" i="1" s="1"/>
  <c r="X810" i="1"/>
  <c r="R825" i="1"/>
  <c r="S825" i="1" s="1"/>
  <c r="T825" i="1" s="1"/>
  <c r="Y825" i="1" s="1"/>
  <c r="X825" i="1"/>
  <c r="X828" i="1"/>
  <c r="R828" i="1"/>
  <c r="S828" i="1" s="1"/>
  <c r="T828" i="1" s="1"/>
  <c r="Y828" i="1" s="1"/>
  <c r="X836" i="1"/>
  <c r="R836" i="1"/>
  <c r="S836" i="1" s="1"/>
  <c r="T836" i="1" s="1"/>
  <c r="Y836" i="1" s="1"/>
  <c r="X842" i="1"/>
  <c r="R842" i="1"/>
  <c r="S842" i="1" s="1"/>
  <c r="T842" i="1" s="1"/>
  <c r="Y842" i="1" s="1"/>
  <c r="X848" i="1"/>
  <c r="R848" i="1"/>
  <c r="S848" i="1" s="1"/>
  <c r="T848" i="1" s="1"/>
  <c r="Y848" i="1" s="1"/>
  <c r="X854" i="1"/>
  <c r="R854" i="1"/>
  <c r="S854" i="1" s="1"/>
  <c r="T854" i="1" s="1"/>
  <c r="Y854" i="1" s="1"/>
  <c r="X901" i="1"/>
  <c r="R901" i="1"/>
  <c r="S901" i="1" s="1"/>
  <c r="T901" i="1" s="1"/>
  <c r="Y901" i="1" s="1"/>
  <c r="R668" i="1"/>
  <c r="S668" i="1" s="1"/>
  <c r="T668" i="1" s="1"/>
  <c r="Y668" i="1" s="1"/>
  <c r="X668" i="1"/>
  <c r="R696" i="1"/>
  <c r="S696" i="1" s="1"/>
  <c r="T696" i="1" s="1"/>
  <c r="Y696" i="1" s="1"/>
  <c r="X696" i="1"/>
  <c r="P618" i="1"/>
  <c r="Q618" i="1" s="1"/>
  <c r="P624" i="1"/>
  <c r="Q624" i="1" s="1"/>
  <c r="P630" i="1"/>
  <c r="Q630" i="1" s="1"/>
  <c r="P636" i="1"/>
  <c r="Q636" i="1" s="1"/>
  <c r="P642" i="1"/>
  <c r="Q642" i="1" s="1"/>
  <c r="P648" i="1"/>
  <c r="Q648" i="1" s="1"/>
  <c r="P654" i="1"/>
  <c r="Q654" i="1" s="1"/>
  <c r="R661" i="1"/>
  <c r="S661" i="1" s="1"/>
  <c r="T661" i="1" s="1"/>
  <c r="Y661" i="1" s="1"/>
  <c r="X661" i="1"/>
  <c r="P664" i="1"/>
  <c r="Q664" i="1" s="1"/>
  <c r="R672" i="1"/>
  <c r="S672" i="1" s="1"/>
  <c r="T672" i="1" s="1"/>
  <c r="Y672" i="1" s="1"/>
  <c r="X672" i="1"/>
  <c r="R675" i="1"/>
  <c r="S675" i="1" s="1"/>
  <c r="T675" i="1" s="1"/>
  <c r="Y675" i="1" s="1"/>
  <c r="X675" i="1"/>
  <c r="P678" i="1"/>
  <c r="Q678" i="1" s="1"/>
  <c r="R692" i="1"/>
  <c r="S692" i="1" s="1"/>
  <c r="T692" i="1" s="1"/>
  <c r="Y692" i="1" s="1"/>
  <c r="X692" i="1"/>
  <c r="R695" i="1"/>
  <c r="S695" i="1" s="1"/>
  <c r="T695" i="1" s="1"/>
  <c r="Y695" i="1" s="1"/>
  <c r="X695" i="1"/>
  <c r="P698" i="1"/>
  <c r="Q698" i="1" s="1"/>
  <c r="R706" i="1"/>
  <c r="S706" i="1" s="1"/>
  <c r="T706" i="1" s="1"/>
  <c r="Y706" i="1" s="1"/>
  <c r="X706" i="1"/>
  <c r="R709" i="1"/>
  <c r="S709" i="1" s="1"/>
  <c r="T709" i="1" s="1"/>
  <c r="Y709" i="1" s="1"/>
  <c r="X709" i="1"/>
  <c r="P712" i="1"/>
  <c r="Q712" i="1" s="1"/>
  <c r="R720" i="1"/>
  <c r="S720" i="1" s="1"/>
  <c r="T720" i="1" s="1"/>
  <c r="Y720" i="1" s="1"/>
  <c r="X720" i="1"/>
  <c r="R723" i="1"/>
  <c r="S723" i="1" s="1"/>
  <c r="T723" i="1" s="1"/>
  <c r="Y723" i="1" s="1"/>
  <c r="X723" i="1"/>
  <c r="P726" i="1"/>
  <c r="Q726" i="1" s="1"/>
  <c r="X734" i="1"/>
  <c r="R734" i="1"/>
  <c r="S734" i="1" s="1"/>
  <c r="T734" i="1" s="1"/>
  <c r="Y734" i="1" s="1"/>
  <c r="X740" i="1"/>
  <c r="R740" i="1"/>
  <c r="S740" i="1" s="1"/>
  <c r="T740" i="1" s="1"/>
  <c r="Y740" i="1" s="1"/>
  <c r="X746" i="1"/>
  <c r="R746" i="1"/>
  <c r="S746" i="1" s="1"/>
  <c r="T746" i="1" s="1"/>
  <c r="Y746" i="1" s="1"/>
  <c r="X752" i="1"/>
  <c r="R752" i="1"/>
  <c r="S752" i="1" s="1"/>
  <c r="T752" i="1" s="1"/>
  <c r="Y752" i="1" s="1"/>
  <c r="X758" i="1"/>
  <c r="R758" i="1"/>
  <c r="S758" i="1" s="1"/>
  <c r="T758" i="1" s="1"/>
  <c r="Y758" i="1" s="1"/>
  <c r="X764" i="1"/>
  <c r="R764" i="1"/>
  <c r="S764" i="1" s="1"/>
  <c r="T764" i="1" s="1"/>
  <c r="Y764" i="1" s="1"/>
  <c r="X766" i="1"/>
  <c r="R766" i="1"/>
  <c r="S766" i="1" s="1"/>
  <c r="T766" i="1" s="1"/>
  <c r="Y766" i="1" s="1"/>
  <c r="R811" i="1"/>
  <c r="S811" i="1" s="1"/>
  <c r="T811" i="1" s="1"/>
  <c r="Y811" i="1" s="1"/>
  <c r="X811" i="1"/>
  <c r="X814" i="1"/>
  <c r="R814" i="1"/>
  <c r="S814" i="1" s="1"/>
  <c r="T814" i="1" s="1"/>
  <c r="Y814" i="1" s="1"/>
  <c r="AA833" i="1"/>
  <c r="X834" i="1"/>
  <c r="R834" i="1"/>
  <c r="S834" i="1" s="1"/>
  <c r="T834" i="1" s="1"/>
  <c r="Y834" i="1" s="1"/>
  <c r="X840" i="1"/>
  <c r="R840" i="1"/>
  <c r="S840" i="1" s="1"/>
  <c r="T840" i="1" s="1"/>
  <c r="Y840" i="1" s="1"/>
  <c r="X846" i="1"/>
  <c r="R846" i="1"/>
  <c r="S846" i="1" s="1"/>
  <c r="T846" i="1" s="1"/>
  <c r="Y846" i="1" s="1"/>
  <c r="X852" i="1"/>
  <c r="R852" i="1"/>
  <c r="S852" i="1" s="1"/>
  <c r="T852" i="1" s="1"/>
  <c r="Y852" i="1" s="1"/>
  <c r="R685" i="1"/>
  <c r="S685" i="1" s="1"/>
  <c r="T685" i="1" s="1"/>
  <c r="Y685" i="1" s="1"/>
  <c r="X685" i="1"/>
  <c r="R699" i="1"/>
  <c r="S699" i="1" s="1"/>
  <c r="T699" i="1" s="1"/>
  <c r="Y699" i="1" s="1"/>
  <c r="X699" i="1"/>
  <c r="R716" i="1"/>
  <c r="S716" i="1" s="1"/>
  <c r="T716" i="1" s="1"/>
  <c r="Y716" i="1" s="1"/>
  <c r="X716" i="1"/>
  <c r="P616" i="1"/>
  <c r="Q616" i="1" s="1"/>
  <c r="R617" i="1"/>
  <c r="S617" i="1" s="1"/>
  <c r="T617" i="1" s="1"/>
  <c r="Y617" i="1" s="1"/>
  <c r="P622" i="1"/>
  <c r="Q622" i="1" s="1"/>
  <c r="R623" i="1"/>
  <c r="S623" i="1" s="1"/>
  <c r="T623" i="1" s="1"/>
  <c r="Y623" i="1" s="1"/>
  <c r="P628" i="1"/>
  <c r="Q628" i="1" s="1"/>
  <c r="R629" i="1"/>
  <c r="S629" i="1" s="1"/>
  <c r="T629" i="1" s="1"/>
  <c r="Y629" i="1" s="1"/>
  <c r="P634" i="1"/>
  <c r="Q634" i="1" s="1"/>
  <c r="R635" i="1"/>
  <c r="S635" i="1" s="1"/>
  <c r="T635" i="1" s="1"/>
  <c r="Y635" i="1" s="1"/>
  <c r="P640" i="1"/>
  <c r="Q640" i="1" s="1"/>
  <c r="R641" i="1"/>
  <c r="S641" i="1" s="1"/>
  <c r="T641" i="1" s="1"/>
  <c r="Y641" i="1" s="1"/>
  <c r="P646" i="1"/>
  <c r="Q646" i="1" s="1"/>
  <c r="R647" i="1"/>
  <c r="S647" i="1" s="1"/>
  <c r="T647" i="1" s="1"/>
  <c r="Y647" i="1" s="1"/>
  <c r="P652" i="1"/>
  <c r="Q652" i="1" s="1"/>
  <c r="R653" i="1"/>
  <c r="S653" i="1" s="1"/>
  <c r="T653" i="1" s="1"/>
  <c r="Y653" i="1" s="1"/>
  <c r="P658" i="1"/>
  <c r="Q658" i="1" s="1"/>
  <c r="R659" i="1"/>
  <c r="S659" i="1" s="1"/>
  <c r="T659" i="1" s="1"/>
  <c r="Y659" i="1" s="1"/>
  <c r="P662" i="1"/>
  <c r="Q662" i="1" s="1"/>
  <c r="X666" i="1"/>
  <c r="R667" i="1"/>
  <c r="S667" i="1" s="1"/>
  <c r="T667" i="1" s="1"/>
  <c r="Y667" i="1" s="1"/>
  <c r="AA665" i="1" s="1"/>
  <c r="R670" i="1"/>
  <c r="S670" i="1" s="1"/>
  <c r="T670" i="1" s="1"/>
  <c r="Y670" i="1" s="1"/>
  <c r="X670" i="1"/>
  <c r="P676" i="1"/>
  <c r="Q676" i="1" s="1"/>
  <c r="R681" i="1"/>
  <c r="S681" i="1" s="1"/>
  <c r="T681" i="1" s="1"/>
  <c r="Y681" i="1" s="1"/>
  <c r="R684" i="1"/>
  <c r="S684" i="1" s="1"/>
  <c r="T684" i="1" s="1"/>
  <c r="Y684" i="1" s="1"/>
  <c r="X684" i="1"/>
  <c r="X686" i="1"/>
  <c r="P690" i="1"/>
  <c r="Q690" i="1" s="1"/>
  <c r="X700" i="1"/>
  <c r="R701" i="1"/>
  <c r="S701" i="1" s="1"/>
  <c r="T701" i="1" s="1"/>
  <c r="Y701" i="1" s="1"/>
  <c r="R704" i="1"/>
  <c r="S704" i="1" s="1"/>
  <c r="T704" i="1" s="1"/>
  <c r="Y704" i="1" s="1"/>
  <c r="X704" i="1"/>
  <c r="P710" i="1"/>
  <c r="Q710" i="1" s="1"/>
  <c r="X714" i="1"/>
  <c r="R715" i="1"/>
  <c r="S715" i="1" s="1"/>
  <c r="T715" i="1" s="1"/>
  <c r="Y715" i="1" s="1"/>
  <c r="AA713" i="1" s="1"/>
  <c r="R718" i="1"/>
  <c r="S718" i="1" s="1"/>
  <c r="T718" i="1" s="1"/>
  <c r="Y718" i="1" s="1"/>
  <c r="X718" i="1"/>
  <c r="P724" i="1"/>
  <c r="Q724" i="1" s="1"/>
  <c r="R772" i="1"/>
  <c r="S772" i="1" s="1"/>
  <c r="T772" i="1" s="1"/>
  <c r="Y772" i="1" s="1"/>
  <c r="X772" i="1"/>
  <c r="R791" i="1"/>
  <c r="S791" i="1" s="1"/>
  <c r="T791" i="1" s="1"/>
  <c r="Y791" i="1" s="1"/>
  <c r="X791" i="1"/>
  <c r="R796" i="1"/>
  <c r="S796" i="1" s="1"/>
  <c r="T796" i="1" s="1"/>
  <c r="Y796" i="1" s="1"/>
  <c r="X796" i="1"/>
  <c r="R820" i="1"/>
  <c r="S820" i="1" s="1"/>
  <c r="T820" i="1" s="1"/>
  <c r="Y820" i="1" s="1"/>
  <c r="X820" i="1"/>
  <c r="X870" i="1"/>
  <c r="R870" i="1"/>
  <c r="S870" i="1" s="1"/>
  <c r="T870" i="1" s="1"/>
  <c r="Y870" i="1" s="1"/>
  <c r="R876" i="1"/>
  <c r="S876" i="1" s="1"/>
  <c r="T876" i="1" s="1"/>
  <c r="Y876" i="1" s="1"/>
  <c r="X876" i="1"/>
  <c r="R769" i="1"/>
  <c r="S769" i="1" s="1"/>
  <c r="T769" i="1" s="1"/>
  <c r="Y769" i="1" s="1"/>
  <c r="X769" i="1"/>
  <c r="R783" i="1"/>
  <c r="S783" i="1" s="1"/>
  <c r="T783" i="1" s="1"/>
  <c r="Y783" i="1" s="1"/>
  <c r="X783" i="1"/>
  <c r="R803" i="1"/>
  <c r="S803" i="1" s="1"/>
  <c r="T803" i="1" s="1"/>
  <c r="Y803" i="1" s="1"/>
  <c r="X803" i="1"/>
  <c r="R817" i="1"/>
  <c r="S817" i="1" s="1"/>
  <c r="T817" i="1" s="1"/>
  <c r="Y817" i="1" s="1"/>
  <c r="X817" i="1"/>
  <c r="R831" i="1"/>
  <c r="S831" i="1" s="1"/>
  <c r="T831" i="1" s="1"/>
  <c r="Y831" i="1" s="1"/>
  <c r="X831" i="1"/>
  <c r="R835" i="1"/>
  <c r="S835" i="1" s="1"/>
  <c r="T835" i="1" s="1"/>
  <c r="Y835" i="1" s="1"/>
  <c r="X835" i="1"/>
  <c r="R841" i="1"/>
  <c r="S841" i="1" s="1"/>
  <c r="T841" i="1" s="1"/>
  <c r="Y841" i="1" s="1"/>
  <c r="AA839" i="1" s="1"/>
  <c r="X841" i="1"/>
  <c r="R847" i="1"/>
  <c r="S847" i="1" s="1"/>
  <c r="T847" i="1" s="1"/>
  <c r="Y847" i="1" s="1"/>
  <c r="X847" i="1"/>
  <c r="R853" i="1"/>
  <c r="S853" i="1" s="1"/>
  <c r="T853" i="1" s="1"/>
  <c r="Y853" i="1" s="1"/>
  <c r="X853" i="1"/>
  <c r="X856" i="1"/>
  <c r="R856" i="1"/>
  <c r="S856" i="1" s="1"/>
  <c r="T856" i="1" s="1"/>
  <c r="Y856" i="1" s="1"/>
  <c r="R875" i="1"/>
  <c r="S875" i="1" s="1"/>
  <c r="T875" i="1" s="1"/>
  <c r="Y875" i="1" s="1"/>
  <c r="X875" i="1"/>
  <c r="P733" i="1"/>
  <c r="Q733" i="1" s="1"/>
  <c r="P739" i="1"/>
  <c r="Q739" i="1" s="1"/>
  <c r="P745" i="1"/>
  <c r="Q745" i="1" s="1"/>
  <c r="P751" i="1"/>
  <c r="Q751" i="1" s="1"/>
  <c r="P757" i="1"/>
  <c r="Q757" i="1" s="1"/>
  <c r="P763" i="1"/>
  <c r="Q763" i="1" s="1"/>
  <c r="R767" i="1"/>
  <c r="S767" i="1" s="1"/>
  <c r="T767" i="1" s="1"/>
  <c r="Y767" i="1" s="1"/>
  <c r="X767" i="1"/>
  <c r="R770" i="1"/>
  <c r="S770" i="1" s="1"/>
  <c r="T770" i="1" s="1"/>
  <c r="Y770" i="1" s="1"/>
  <c r="X770" i="1"/>
  <c r="P773" i="1"/>
  <c r="Q773" i="1" s="1"/>
  <c r="R781" i="1"/>
  <c r="S781" i="1" s="1"/>
  <c r="T781" i="1" s="1"/>
  <c r="Y781" i="1" s="1"/>
  <c r="X781" i="1"/>
  <c r="R784" i="1"/>
  <c r="S784" i="1" s="1"/>
  <c r="T784" i="1" s="1"/>
  <c r="Y784" i="1" s="1"/>
  <c r="X784" i="1"/>
  <c r="P787" i="1"/>
  <c r="Q787" i="1" s="1"/>
  <c r="R795" i="1"/>
  <c r="S795" i="1" s="1"/>
  <c r="T795" i="1" s="1"/>
  <c r="Y795" i="1" s="1"/>
  <c r="X795" i="1"/>
  <c r="R798" i="1"/>
  <c r="S798" i="1" s="1"/>
  <c r="T798" i="1" s="1"/>
  <c r="Y798" i="1" s="1"/>
  <c r="X798" i="1"/>
  <c r="P801" i="1"/>
  <c r="Q801" i="1" s="1"/>
  <c r="R815" i="1"/>
  <c r="S815" i="1" s="1"/>
  <c r="T815" i="1" s="1"/>
  <c r="Y815" i="1" s="1"/>
  <c r="X815" i="1"/>
  <c r="R818" i="1"/>
  <c r="S818" i="1" s="1"/>
  <c r="T818" i="1" s="1"/>
  <c r="Y818" i="1" s="1"/>
  <c r="X818" i="1"/>
  <c r="P821" i="1"/>
  <c r="Q821" i="1" s="1"/>
  <c r="R829" i="1"/>
  <c r="S829" i="1" s="1"/>
  <c r="T829" i="1" s="1"/>
  <c r="Y829" i="1" s="1"/>
  <c r="X829" i="1"/>
  <c r="R862" i="1"/>
  <c r="S862" i="1" s="1"/>
  <c r="T862" i="1" s="1"/>
  <c r="Y862" i="1" s="1"/>
  <c r="X862" i="1"/>
  <c r="R881" i="1"/>
  <c r="S881" i="1" s="1"/>
  <c r="T881" i="1" s="1"/>
  <c r="Y881" i="1" s="1"/>
  <c r="X881" i="1"/>
  <c r="R886" i="1"/>
  <c r="S886" i="1" s="1"/>
  <c r="T886" i="1" s="1"/>
  <c r="Y886" i="1" s="1"/>
  <c r="X886" i="1"/>
  <c r="X889" i="1"/>
  <c r="R889" i="1"/>
  <c r="S889" i="1" s="1"/>
  <c r="T889" i="1" s="1"/>
  <c r="Y889" i="1" s="1"/>
  <c r="R922" i="1"/>
  <c r="S922" i="1" s="1"/>
  <c r="T922" i="1" s="1"/>
  <c r="Y922" i="1" s="1"/>
  <c r="X922" i="1"/>
  <c r="X925" i="1"/>
  <c r="R925" i="1"/>
  <c r="S925" i="1" s="1"/>
  <c r="T925" i="1" s="1"/>
  <c r="Y925" i="1" s="1"/>
  <c r="P731" i="1"/>
  <c r="Q731" i="1" s="1"/>
  <c r="P737" i="1"/>
  <c r="Q737" i="1" s="1"/>
  <c r="P743" i="1"/>
  <c r="Q743" i="1" s="1"/>
  <c r="P749" i="1"/>
  <c r="Q749" i="1" s="1"/>
  <c r="P755" i="1"/>
  <c r="Q755" i="1" s="1"/>
  <c r="P761" i="1"/>
  <c r="Q761" i="1" s="1"/>
  <c r="P765" i="1"/>
  <c r="Q765" i="1" s="1"/>
  <c r="X775" i="1"/>
  <c r="R776" i="1"/>
  <c r="S776" i="1" s="1"/>
  <c r="T776" i="1" s="1"/>
  <c r="Y776" i="1" s="1"/>
  <c r="R779" i="1"/>
  <c r="S779" i="1" s="1"/>
  <c r="T779" i="1" s="1"/>
  <c r="Y779" i="1" s="1"/>
  <c r="X779" i="1"/>
  <c r="P785" i="1"/>
  <c r="Q785" i="1" s="1"/>
  <c r="X789" i="1"/>
  <c r="R790" i="1"/>
  <c r="S790" i="1" s="1"/>
  <c r="T790" i="1" s="1"/>
  <c r="Y790" i="1" s="1"/>
  <c r="Z788" i="1" s="1"/>
  <c r="R793" i="1"/>
  <c r="S793" i="1" s="1"/>
  <c r="T793" i="1" s="1"/>
  <c r="Y793" i="1" s="1"/>
  <c r="X793" i="1"/>
  <c r="P799" i="1"/>
  <c r="Q799" i="1" s="1"/>
  <c r="R804" i="1"/>
  <c r="S804" i="1" s="1"/>
  <c r="T804" i="1" s="1"/>
  <c r="Y804" i="1" s="1"/>
  <c r="R807" i="1"/>
  <c r="S807" i="1" s="1"/>
  <c r="T807" i="1" s="1"/>
  <c r="Y807" i="1" s="1"/>
  <c r="X807" i="1"/>
  <c r="X809" i="1"/>
  <c r="P813" i="1"/>
  <c r="Q813" i="1" s="1"/>
  <c r="X823" i="1"/>
  <c r="R824" i="1"/>
  <c r="S824" i="1" s="1"/>
  <c r="T824" i="1" s="1"/>
  <c r="Y824" i="1" s="1"/>
  <c r="R827" i="1"/>
  <c r="S827" i="1" s="1"/>
  <c r="T827" i="1" s="1"/>
  <c r="Y827" i="1" s="1"/>
  <c r="X827" i="1"/>
  <c r="R861" i="1"/>
  <c r="S861" i="1" s="1"/>
  <c r="T861" i="1" s="1"/>
  <c r="Y861" i="1" s="1"/>
  <c r="X861" i="1"/>
  <c r="R864" i="1"/>
  <c r="S864" i="1" s="1"/>
  <c r="T864" i="1" s="1"/>
  <c r="Y864" i="1" s="1"/>
  <c r="X864" i="1"/>
  <c r="R872" i="1"/>
  <c r="S872" i="1" s="1"/>
  <c r="T872" i="1" s="1"/>
  <c r="Y872" i="1" s="1"/>
  <c r="X872" i="1"/>
  <c r="R884" i="1"/>
  <c r="S884" i="1" s="1"/>
  <c r="T884" i="1" s="1"/>
  <c r="Y884" i="1" s="1"/>
  <c r="X884" i="1"/>
  <c r="X895" i="1"/>
  <c r="R895" i="1"/>
  <c r="S895" i="1" s="1"/>
  <c r="T895" i="1" s="1"/>
  <c r="Y895" i="1" s="1"/>
  <c r="R859" i="1"/>
  <c r="S859" i="1" s="1"/>
  <c r="T859" i="1" s="1"/>
  <c r="Y859" i="1" s="1"/>
  <c r="X859" i="1"/>
  <c r="R873" i="1"/>
  <c r="S873" i="1" s="1"/>
  <c r="T873" i="1" s="1"/>
  <c r="Y873" i="1" s="1"/>
  <c r="X873" i="1"/>
  <c r="R890" i="1"/>
  <c r="S890" i="1" s="1"/>
  <c r="T890" i="1" s="1"/>
  <c r="Y890" i="1" s="1"/>
  <c r="X890" i="1"/>
  <c r="R896" i="1"/>
  <c r="S896" i="1" s="1"/>
  <c r="T896" i="1" s="1"/>
  <c r="Y896" i="1" s="1"/>
  <c r="X896" i="1"/>
  <c r="R902" i="1"/>
  <c r="S902" i="1" s="1"/>
  <c r="T902" i="1" s="1"/>
  <c r="Y902" i="1" s="1"/>
  <c r="X902" i="1"/>
  <c r="R907" i="1"/>
  <c r="S907" i="1" s="1"/>
  <c r="T907" i="1" s="1"/>
  <c r="Y907" i="1" s="1"/>
  <c r="X907" i="1"/>
  <c r="R924" i="1"/>
  <c r="S924" i="1" s="1"/>
  <c r="T924" i="1" s="1"/>
  <c r="Y924" i="1" s="1"/>
  <c r="AA923" i="1" s="1"/>
  <c r="X924" i="1"/>
  <c r="R931" i="1"/>
  <c r="S931" i="1" s="1"/>
  <c r="T931" i="1" s="1"/>
  <c r="Y931" i="1" s="1"/>
  <c r="X931" i="1"/>
  <c r="R941" i="1"/>
  <c r="S941" i="1" s="1"/>
  <c r="T941" i="1" s="1"/>
  <c r="Y941" i="1" s="1"/>
  <c r="X941" i="1"/>
  <c r="X958" i="1"/>
  <c r="R958" i="1"/>
  <c r="S958" i="1" s="1"/>
  <c r="T958" i="1" s="1"/>
  <c r="Y958" i="1" s="1"/>
  <c r="R986" i="1"/>
  <c r="S986" i="1" s="1"/>
  <c r="T986" i="1" s="1"/>
  <c r="Y986" i="1" s="1"/>
  <c r="X986" i="1"/>
  <c r="R857" i="1"/>
  <c r="S857" i="1" s="1"/>
  <c r="T857" i="1" s="1"/>
  <c r="Y857" i="1" s="1"/>
  <c r="X857" i="1"/>
  <c r="R860" i="1"/>
  <c r="S860" i="1" s="1"/>
  <c r="T860" i="1" s="1"/>
  <c r="Y860" i="1" s="1"/>
  <c r="X860" i="1"/>
  <c r="P863" i="1"/>
  <c r="Q863" i="1" s="1"/>
  <c r="R871" i="1"/>
  <c r="S871" i="1" s="1"/>
  <c r="T871" i="1" s="1"/>
  <c r="Y871" i="1" s="1"/>
  <c r="X871" i="1"/>
  <c r="R874" i="1"/>
  <c r="S874" i="1" s="1"/>
  <c r="T874" i="1" s="1"/>
  <c r="Y874" i="1" s="1"/>
  <c r="X874" i="1"/>
  <c r="P877" i="1"/>
  <c r="Q877" i="1" s="1"/>
  <c r="R885" i="1"/>
  <c r="S885" i="1" s="1"/>
  <c r="T885" i="1" s="1"/>
  <c r="Y885" i="1" s="1"/>
  <c r="X885" i="1"/>
  <c r="X887" i="1"/>
  <c r="R887" i="1"/>
  <c r="S887" i="1" s="1"/>
  <c r="T887" i="1" s="1"/>
  <c r="Y887" i="1" s="1"/>
  <c r="X891" i="1"/>
  <c r="R891" i="1"/>
  <c r="S891" i="1" s="1"/>
  <c r="T891" i="1" s="1"/>
  <c r="Y891" i="1" s="1"/>
  <c r="X897" i="1"/>
  <c r="R897" i="1"/>
  <c r="S897" i="1" s="1"/>
  <c r="T897" i="1" s="1"/>
  <c r="Y897" i="1" s="1"/>
  <c r="R905" i="1"/>
  <c r="S905" i="1" s="1"/>
  <c r="T905" i="1" s="1"/>
  <c r="Y905" i="1" s="1"/>
  <c r="X905" i="1"/>
  <c r="R908" i="1"/>
  <c r="S908" i="1" s="1"/>
  <c r="T908" i="1" s="1"/>
  <c r="Y908" i="1" s="1"/>
  <c r="X908" i="1"/>
  <c r="X911" i="1"/>
  <c r="R911" i="1"/>
  <c r="S911" i="1" s="1"/>
  <c r="T911" i="1" s="1"/>
  <c r="Y911" i="1" s="1"/>
  <c r="R917" i="1"/>
  <c r="S917" i="1" s="1"/>
  <c r="T917" i="1" s="1"/>
  <c r="Y917" i="1" s="1"/>
  <c r="X917" i="1"/>
  <c r="R930" i="1"/>
  <c r="S930" i="1" s="1"/>
  <c r="T930" i="1" s="1"/>
  <c r="Y930" i="1" s="1"/>
  <c r="X930" i="1"/>
  <c r="R933" i="1"/>
  <c r="S933" i="1" s="1"/>
  <c r="T933" i="1" s="1"/>
  <c r="Y933" i="1" s="1"/>
  <c r="X933" i="1"/>
  <c r="R936" i="1"/>
  <c r="S936" i="1" s="1"/>
  <c r="T936" i="1" s="1"/>
  <c r="Y936" i="1" s="1"/>
  <c r="X936" i="1"/>
  <c r="X939" i="1"/>
  <c r="R939" i="1"/>
  <c r="S939" i="1" s="1"/>
  <c r="T939" i="1" s="1"/>
  <c r="Y939" i="1" s="1"/>
  <c r="R945" i="1"/>
  <c r="S945" i="1" s="1"/>
  <c r="T945" i="1" s="1"/>
  <c r="Y945" i="1" s="1"/>
  <c r="X945" i="1"/>
  <c r="X956" i="1"/>
  <c r="R956" i="1"/>
  <c r="S956" i="1" s="1"/>
  <c r="T956" i="1" s="1"/>
  <c r="Y956" i="1" s="1"/>
  <c r="R966" i="1"/>
  <c r="S966" i="1" s="1"/>
  <c r="T966" i="1" s="1"/>
  <c r="Y966" i="1" s="1"/>
  <c r="X966" i="1"/>
  <c r="R832" i="1"/>
  <c r="S832" i="1" s="1"/>
  <c r="T832" i="1" s="1"/>
  <c r="Y832" i="1" s="1"/>
  <c r="P837" i="1"/>
  <c r="Q837" i="1" s="1"/>
  <c r="R838" i="1"/>
  <c r="S838" i="1" s="1"/>
  <c r="T838" i="1" s="1"/>
  <c r="Y838" i="1" s="1"/>
  <c r="P843" i="1"/>
  <c r="Q843" i="1" s="1"/>
  <c r="R844" i="1"/>
  <c r="S844" i="1" s="1"/>
  <c r="T844" i="1" s="1"/>
  <c r="Y844" i="1" s="1"/>
  <c r="P849" i="1"/>
  <c r="Q849" i="1" s="1"/>
  <c r="R850" i="1"/>
  <c r="S850" i="1" s="1"/>
  <c r="T850" i="1" s="1"/>
  <c r="Y850" i="1" s="1"/>
  <c r="P855" i="1"/>
  <c r="Q855" i="1" s="1"/>
  <c r="X865" i="1"/>
  <c r="R866" i="1"/>
  <c r="S866" i="1" s="1"/>
  <c r="T866" i="1" s="1"/>
  <c r="Y866" i="1" s="1"/>
  <c r="R869" i="1"/>
  <c r="S869" i="1" s="1"/>
  <c r="T869" i="1" s="1"/>
  <c r="Y869" i="1" s="1"/>
  <c r="X869" i="1"/>
  <c r="X879" i="1"/>
  <c r="R880" i="1"/>
  <c r="S880" i="1" s="1"/>
  <c r="T880" i="1" s="1"/>
  <c r="Y880" i="1" s="1"/>
  <c r="AA878" i="1" s="1"/>
  <c r="R883" i="1"/>
  <c r="S883" i="1" s="1"/>
  <c r="T883" i="1" s="1"/>
  <c r="Y883" i="1" s="1"/>
  <c r="X883" i="1"/>
  <c r="R892" i="1"/>
  <c r="S892" i="1" s="1"/>
  <c r="T892" i="1" s="1"/>
  <c r="Y892" i="1" s="1"/>
  <c r="X892" i="1"/>
  <c r="R898" i="1"/>
  <c r="S898" i="1" s="1"/>
  <c r="T898" i="1" s="1"/>
  <c r="Y898" i="1" s="1"/>
  <c r="X898" i="1"/>
  <c r="R910" i="1"/>
  <c r="S910" i="1" s="1"/>
  <c r="T910" i="1" s="1"/>
  <c r="Y910" i="1" s="1"/>
  <c r="X910" i="1"/>
  <c r="R916" i="1"/>
  <c r="S916" i="1" s="1"/>
  <c r="T916" i="1" s="1"/>
  <c r="Y916" i="1" s="1"/>
  <c r="X916" i="1"/>
  <c r="R919" i="1"/>
  <c r="S919" i="1" s="1"/>
  <c r="T919" i="1" s="1"/>
  <c r="Y919" i="1" s="1"/>
  <c r="X919" i="1"/>
  <c r="R921" i="1"/>
  <c r="S921" i="1" s="1"/>
  <c r="T921" i="1" s="1"/>
  <c r="Y921" i="1" s="1"/>
  <c r="AA920" i="1" s="1"/>
  <c r="X921" i="1"/>
  <c r="R944" i="1"/>
  <c r="S944" i="1" s="1"/>
  <c r="T944" i="1" s="1"/>
  <c r="Y944" i="1" s="1"/>
  <c r="X944" i="1"/>
  <c r="R950" i="1"/>
  <c r="S950" i="1" s="1"/>
  <c r="T950" i="1" s="1"/>
  <c r="Y950" i="1" s="1"/>
  <c r="X950" i="1"/>
  <c r="R953" i="1"/>
  <c r="S953" i="1" s="1"/>
  <c r="T953" i="1" s="1"/>
  <c r="Y953" i="1" s="1"/>
  <c r="X953" i="1"/>
  <c r="R962" i="1"/>
  <c r="S962" i="1" s="1"/>
  <c r="T962" i="1" s="1"/>
  <c r="Y962" i="1" s="1"/>
  <c r="X962" i="1"/>
  <c r="R914" i="1"/>
  <c r="S914" i="1" s="1"/>
  <c r="T914" i="1" s="1"/>
  <c r="Y914" i="1" s="1"/>
  <c r="X914" i="1"/>
  <c r="R928" i="1"/>
  <c r="S928" i="1" s="1"/>
  <c r="T928" i="1" s="1"/>
  <c r="Y928" i="1" s="1"/>
  <c r="X928" i="1"/>
  <c r="P934" i="1"/>
  <c r="Q934" i="1" s="1"/>
  <c r="R942" i="1"/>
  <c r="S942" i="1" s="1"/>
  <c r="T942" i="1" s="1"/>
  <c r="Y942" i="1" s="1"/>
  <c r="X942" i="1"/>
  <c r="P948" i="1"/>
  <c r="Q948" i="1" s="1"/>
  <c r="R951" i="1"/>
  <c r="S951" i="1" s="1"/>
  <c r="T951" i="1" s="1"/>
  <c r="Y951" i="1" s="1"/>
  <c r="X951" i="1"/>
  <c r="R957" i="1"/>
  <c r="S957" i="1" s="1"/>
  <c r="T957" i="1" s="1"/>
  <c r="Y957" i="1" s="1"/>
  <c r="X957" i="1"/>
  <c r="R961" i="1"/>
  <c r="S961" i="1" s="1"/>
  <c r="T961" i="1" s="1"/>
  <c r="Y961" i="1" s="1"/>
  <c r="X961" i="1"/>
  <c r="R964" i="1"/>
  <c r="S964" i="1" s="1"/>
  <c r="T964" i="1" s="1"/>
  <c r="Y964" i="1" s="1"/>
  <c r="X964" i="1"/>
  <c r="R967" i="1"/>
  <c r="S967" i="1" s="1"/>
  <c r="T967" i="1" s="1"/>
  <c r="Y967" i="1" s="1"/>
  <c r="X967" i="1"/>
  <c r="X970" i="1"/>
  <c r="R970" i="1"/>
  <c r="S970" i="1" s="1"/>
  <c r="T970" i="1" s="1"/>
  <c r="Y970" i="1" s="1"/>
  <c r="P888" i="1"/>
  <c r="Q888" i="1" s="1"/>
  <c r="P894" i="1"/>
  <c r="Q894" i="1" s="1"/>
  <c r="P900" i="1"/>
  <c r="Q900" i="1" s="1"/>
  <c r="R906" i="1"/>
  <c r="S906" i="1" s="1"/>
  <c r="T906" i="1" s="1"/>
  <c r="Y906" i="1" s="1"/>
  <c r="X906" i="1"/>
  <c r="R909" i="1"/>
  <c r="S909" i="1" s="1"/>
  <c r="T909" i="1" s="1"/>
  <c r="Y909" i="1" s="1"/>
  <c r="X909" i="1"/>
  <c r="P912" i="1"/>
  <c r="Q912" i="1" s="1"/>
  <c r="R926" i="1"/>
  <c r="S926" i="1" s="1"/>
  <c r="T926" i="1" s="1"/>
  <c r="Y926" i="1" s="1"/>
  <c r="X926" i="1"/>
  <c r="R929" i="1"/>
  <c r="S929" i="1" s="1"/>
  <c r="T929" i="1" s="1"/>
  <c r="Y929" i="1" s="1"/>
  <c r="X929" i="1"/>
  <c r="P932" i="1"/>
  <c r="Q932" i="1" s="1"/>
  <c r="R940" i="1"/>
  <c r="S940" i="1" s="1"/>
  <c r="T940" i="1" s="1"/>
  <c r="Y940" i="1" s="1"/>
  <c r="X940" i="1"/>
  <c r="R943" i="1"/>
  <c r="S943" i="1" s="1"/>
  <c r="T943" i="1" s="1"/>
  <c r="Y943" i="1" s="1"/>
  <c r="X943" i="1"/>
  <c r="P946" i="1"/>
  <c r="Q946" i="1" s="1"/>
  <c r="R969" i="1"/>
  <c r="S969" i="1" s="1"/>
  <c r="T969" i="1" s="1"/>
  <c r="Y969" i="1" s="1"/>
  <c r="X969" i="1"/>
  <c r="R976" i="1"/>
  <c r="S976" i="1" s="1"/>
  <c r="T976" i="1" s="1"/>
  <c r="Y976" i="1" s="1"/>
  <c r="X976" i="1"/>
  <c r="R989" i="1"/>
  <c r="S989" i="1" s="1"/>
  <c r="T989" i="1" s="1"/>
  <c r="Y989" i="1" s="1"/>
  <c r="X989" i="1"/>
  <c r="X999" i="1"/>
  <c r="R999" i="1"/>
  <c r="S999" i="1" s="1"/>
  <c r="T999" i="1" s="1"/>
  <c r="Y999" i="1" s="1"/>
  <c r="R1016" i="1"/>
  <c r="S1016" i="1" s="1"/>
  <c r="T1016" i="1" s="1"/>
  <c r="Y1016" i="1" s="1"/>
  <c r="X1016" i="1"/>
  <c r="R893" i="1"/>
  <c r="S893" i="1" s="1"/>
  <c r="T893" i="1" s="1"/>
  <c r="Y893" i="1" s="1"/>
  <c r="R899" i="1"/>
  <c r="S899" i="1" s="1"/>
  <c r="T899" i="1" s="1"/>
  <c r="Y899" i="1" s="1"/>
  <c r="R904" i="1"/>
  <c r="S904" i="1" s="1"/>
  <c r="T904" i="1" s="1"/>
  <c r="Y904" i="1" s="1"/>
  <c r="X904" i="1"/>
  <c r="R915" i="1"/>
  <c r="S915" i="1" s="1"/>
  <c r="T915" i="1" s="1"/>
  <c r="Y915" i="1" s="1"/>
  <c r="R918" i="1"/>
  <c r="S918" i="1" s="1"/>
  <c r="T918" i="1" s="1"/>
  <c r="Y918" i="1" s="1"/>
  <c r="X918" i="1"/>
  <c r="X920" i="1"/>
  <c r="R935" i="1"/>
  <c r="S935" i="1" s="1"/>
  <c r="T935" i="1" s="1"/>
  <c r="Y935" i="1" s="1"/>
  <c r="R938" i="1"/>
  <c r="S938" i="1" s="1"/>
  <c r="T938" i="1" s="1"/>
  <c r="Y938" i="1" s="1"/>
  <c r="X938" i="1"/>
  <c r="R949" i="1"/>
  <c r="S949" i="1" s="1"/>
  <c r="T949" i="1" s="1"/>
  <c r="Y949" i="1" s="1"/>
  <c r="R952" i="1"/>
  <c r="S952" i="1" s="1"/>
  <c r="T952" i="1" s="1"/>
  <c r="Y952" i="1" s="1"/>
  <c r="R975" i="1"/>
  <c r="S975" i="1" s="1"/>
  <c r="T975" i="1" s="1"/>
  <c r="Y975" i="1" s="1"/>
  <c r="X975" i="1"/>
  <c r="R978" i="1"/>
  <c r="S978" i="1" s="1"/>
  <c r="T978" i="1" s="1"/>
  <c r="Y978" i="1" s="1"/>
  <c r="X978" i="1"/>
  <c r="R981" i="1"/>
  <c r="S981" i="1" s="1"/>
  <c r="T981" i="1" s="1"/>
  <c r="Y981" i="1" s="1"/>
  <c r="X981" i="1"/>
  <c r="X984" i="1"/>
  <c r="R984" i="1"/>
  <c r="S984" i="1" s="1"/>
  <c r="T984" i="1" s="1"/>
  <c r="Y984" i="1" s="1"/>
  <c r="R988" i="1"/>
  <c r="S988" i="1" s="1"/>
  <c r="T988" i="1" s="1"/>
  <c r="Y988" i="1" s="1"/>
  <c r="X988" i="1"/>
  <c r="R959" i="1"/>
  <c r="S959" i="1" s="1"/>
  <c r="T959" i="1" s="1"/>
  <c r="Y959" i="1" s="1"/>
  <c r="X959" i="1"/>
  <c r="P965" i="1"/>
  <c r="Q965" i="1" s="1"/>
  <c r="R973" i="1"/>
  <c r="S973" i="1" s="1"/>
  <c r="T973" i="1" s="1"/>
  <c r="Y973" i="1" s="1"/>
  <c r="X973" i="1"/>
  <c r="P979" i="1"/>
  <c r="Q979" i="1" s="1"/>
  <c r="X1005" i="1"/>
  <c r="R1005" i="1"/>
  <c r="S1005" i="1" s="1"/>
  <c r="T1005" i="1" s="1"/>
  <c r="Y1005" i="1" s="1"/>
  <c r="R1046" i="1"/>
  <c r="S1046" i="1" s="1"/>
  <c r="T1046" i="1" s="1"/>
  <c r="Y1046" i="1" s="1"/>
  <c r="X1046" i="1"/>
  <c r="R971" i="1"/>
  <c r="S971" i="1" s="1"/>
  <c r="T971" i="1" s="1"/>
  <c r="Y971" i="1" s="1"/>
  <c r="X971" i="1"/>
  <c r="R974" i="1"/>
  <c r="S974" i="1" s="1"/>
  <c r="T974" i="1" s="1"/>
  <c r="Y974" i="1" s="1"/>
  <c r="X974" i="1"/>
  <c r="P977" i="1"/>
  <c r="Q977" i="1" s="1"/>
  <c r="R985" i="1"/>
  <c r="S985" i="1" s="1"/>
  <c r="T985" i="1" s="1"/>
  <c r="Y985" i="1" s="1"/>
  <c r="X985" i="1"/>
  <c r="R987" i="1"/>
  <c r="S987" i="1" s="1"/>
  <c r="T987" i="1" s="1"/>
  <c r="Y987" i="1" s="1"/>
  <c r="X987" i="1"/>
  <c r="X990" i="1"/>
  <c r="R990" i="1"/>
  <c r="S990" i="1" s="1"/>
  <c r="T990" i="1" s="1"/>
  <c r="Y990" i="1" s="1"/>
  <c r="X995" i="1"/>
  <c r="R995" i="1"/>
  <c r="S995" i="1" s="1"/>
  <c r="T995" i="1" s="1"/>
  <c r="Y995" i="1" s="1"/>
  <c r="R1002" i="1"/>
  <c r="S1002" i="1" s="1"/>
  <c r="T1002" i="1" s="1"/>
  <c r="Y1002" i="1" s="1"/>
  <c r="X1002" i="1"/>
  <c r="R1011" i="1"/>
  <c r="S1011" i="1" s="1"/>
  <c r="T1011" i="1" s="1"/>
  <c r="Y1011" i="1" s="1"/>
  <c r="X1011" i="1"/>
  <c r="R960" i="1"/>
  <c r="S960" i="1" s="1"/>
  <c r="T960" i="1" s="1"/>
  <c r="Y960" i="1" s="1"/>
  <c r="R963" i="1"/>
  <c r="S963" i="1" s="1"/>
  <c r="T963" i="1" s="1"/>
  <c r="Y963" i="1" s="1"/>
  <c r="X963" i="1"/>
  <c r="R980" i="1"/>
  <c r="S980" i="1" s="1"/>
  <c r="T980" i="1" s="1"/>
  <c r="Y980" i="1" s="1"/>
  <c r="R983" i="1"/>
  <c r="S983" i="1" s="1"/>
  <c r="T983" i="1" s="1"/>
  <c r="Y983" i="1" s="1"/>
  <c r="X983" i="1"/>
  <c r="R996" i="1"/>
  <c r="S996" i="1" s="1"/>
  <c r="T996" i="1" s="1"/>
  <c r="Y996" i="1" s="1"/>
  <c r="X996" i="1"/>
  <c r="R1010" i="1"/>
  <c r="S1010" i="1" s="1"/>
  <c r="T1010" i="1" s="1"/>
  <c r="Y1010" i="1" s="1"/>
  <c r="X1010" i="1"/>
  <c r="R1034" i="1"/>
  <c r="S1034" i="1" s="1"/>
  <c r="T1034" i="1" s="1"/>
  <c r="Y1034" i="1" s="1"/>
  <c r="X1034" i="1"/>
  <c r="R1037" i="1"/>
  <c r="S1037" i="1" s="1"/>
  <c r="T1037" i="1" s="1"/>
  <c r="Y1037" i="1" s="1"/>
  <c r="X1037" i="1"/>
  <c r="X1040" i="1"/>
  <c r="R1040" i="1"/>
  <c r="S1040" i="1" s="1"/>
  <c r="T1040" i="1" s="1"/>
  <c r="Y1040" i="1" s="1"/>
  <c r="P994" i="1"/>
  <c r="Q994" i="1" s="1"/>
  <c r="P1000" i="1"/>
  <c r="Q1000" i="1" s="1"/>
  <c r="R1008" i="1"/>
  <c r="S1008" i="1" s="1"/>
  <c r="T1008" i="1" s="1"/>
  <c r="Y1008" i="1" s="1"/>
  <c r="X1008" i="1"/>
  <c r="P1014" i="1"/>
  <c r="Q1014" i="1" s="1"/>
  <c r="R1022" i="1"/>
  <c r="S1022" i="1" s="1"/>
  <c r="T1022" i="1" s="1"/>
  <c r="Y1022" i="1" s="1"/>
  <c r="X1022" i="1"/>
  <c r="R1039" i="1"/>
  <c r="S1039" i="1" s="1"/>
  <c r="T1039" i="1" s="1"/>
  <c r="Y1039" i="1" s="1"/>
  <c r="X1039" i="1"/>
  <c r="R1045" i="1"/>
  <c r="S1045" i="1" s="1"/>
  <c r="T1045" i="1" s="1"/>
  <c r="Y1045" i="1" s="1"/>
  <c r="X1045" i="1"/>
  <c r="R1048" i="1"/>
  <c r="S1048" i="1" s="1"/>
  <c r="T1048" i="1" s="1"/>
  <c r="Y1048" i="1" s="1"/>
  <c r="X1048" i="1"/>
  <c r="P992" i="1"/>
  <c r="Q992" i="1" s="1"/>
  <c r="P998" i="1"/>
  <c r="Q998" i="1" s="1"/>
  <c r="R1003" i="1"/>
  <c r="S1003" i="1" s="1"/>
  <c r="T1003" i="1" s="1"/>
  <c r="Y1003" i="1" s="1"/>
  <c r="R1006" i="1"/>
  <c r="S1006" i="1" s="1"/>
  <c r="T1006" i="1" s="1"/>
  <c r="Y1006" i="1" s="1"/>
  <c r="X1006" i="1"/>
  <c r="R1009" i="1"/>
  <c r="S1009" i="1" s="1"/>
  <c r="T1009" i="1" s="1"/>
  <c r="Y1009" i="1" s="1"/>
  <c r="X1009" i="1"/>
  <c r="P1012" i="1"/>
  <c r="Q1012" i="1" s="1"/>
  <c r="R1017" i="1"/>
  <c r="S1017" i="1" s="1"/>
  <c r="T1017" i="1" s="1"/>
  <c r="Y1017" i="1" s="1"/>
  <c r="R1026" i="1"/>
  <c r="S1026" i="1" s="1"/>
  <c r="T1026" i="1" s="1"/>
  <c r="Y1026" i="1" s="1"/>
  <c r="X1026" i="1"/>
  <c r="R1004" i="1"/>
  <c r="S1004" i="1" s="1"/>
  <c r="T1004" i="1" s="1"/>
  <c r="Y1004" i="1" s="1"/>
  <c r="X1004" i="1"/>
  <c r="R1007" i="1"/>
  <c r="S1007" i="1" s="1"/>
  <c r="T1007" i="1" s="1"/>
  <c r="Y1007" i="1" s="1"/>
  <c r="X1007" i="1"/>
  <c r="X1018" i="1"/>
  <c r="R1018" i="1"/>
  <c r="S1018" i="1" s="1"/>
  <c r="T1018" i="1" s="1"/>
  <c r="Y1018" i="1" s="1"/>
  <c r="R1025" i="1"/>
  <c r="S1025" i="1" s="1"/>
  <c r="T1025" i="1" s="1"/>
  <c r="Y1025" i="1" s="1"/>
  <c r="X1025" i="1"/>
  <c r="R1031" i="1"/>
  <c r="S1031" i="1" s="1"/>
  <c r="T1031" i="1" s="1"/>
  <c r="Y1031" i="1" s="1"/>
  <c r="X1031" i="1"/>
  <c r="R1036" i="1"/>
  <c r="S1036" i="1" s="1"/>
  <c r="T1036" i="1" s="1"/>
  <c r="Y1036" i="1" s="1"/>
  <c r="X1036" i="1"/>
  <c r="R1053" i="1"/>
  <c r="S1053" i="1" s="1"/>
  <c r="T1053" i="1" s="1"/>
  <c r="Y1053" i="1" s="1"/>
  <c r="Z1052" i="1" s="1"/>
  <c r="X1053" i="1"/>
  <c r="X1056" i="1"/>
  <c r="R1056" i="1"/>
  <c r="S1056" i="1" s="1"/>
  <c r="T1056" i="1" s="1"/>
  <c r="Y1056" i="1" s="1"/>
  <c r="P1021" i="1"/>
  <c r="Q1021" i="1" s="1"/>
  <c r="R1023" i="1"/>
  <c r="S1023" i="1" s="1"/>
  <c r="T1023" i="1" s="1"/>
  <c r="Y1023" i="1" s="1"/>
  <c r="X1023" i="1"/>
  <c r="P1029" i="1"/>
  <c r="Q1029" i="1" s="1"/>
  <c r="R1043" i="1"/>
  <c r="S1043" i="1" s="1"/>
  <c r="T1043" i="1" s="1"/>
  <c r="Y1043" i="1" s="1"/>
  <c r="X1043" i="1"/>
  <c r="P1019" i="1"/>
  <c r="Q1019" i="1" s="1"/>
  <c r="R1024" i="1"/>
  <c r="S1024" i="1" s="1"/>
  <c r="T1024" i="1" s="1"/>
  <c r="Y1024" i="1" s="1"/>
  <c r="X1024" i="1"/>
  <c r="P1027" i="1"/>
  <c r="Q1027" i="1" s="1"/>
  <c r="R1035" i="1"/>
  <c r="S1035" i="1" s="1"/>
  <c r="T1035" i="1" s="1"/>
  <c r="Y1035" i="1" s="1"/>
  <c r="X1035" i="1"/>
  <c r="R1038" i="1"/>
  <c r="S1038" i="1" s="1"/>
  <c r="T1038" i="1" s="1"/>
  <c r="Y1038" i="1" s="1"/>
  <c r="X1038" i="1"/>
  <c r="P1041" i="1"/>
  <c r="Q1041" i="1" s="1"/>
  <c r="R1050" i="1"/>
  <c r="S1050" i="1" s="1"/>
  <c r="T1050" i="1" s="1"/>
  <c r="Y1050" i="1" s="1"/>
  <c r="X1050" i="1"/>
  <c r="R1057" i="1"/>
  <c r="S1057" i="1" s="1"/>
  <c r="T1057" i="1" s="1"/>
  <c r="Y1057" i="1" s="1"/>
  <c r="X1057" i="1"/>
  <c r="R1020" i="1"/>
  <c r="S1020" i="1" s="1"/>
  <c r="T1020" i="1" s="1"/>
  <c r="Y1020" i="1" s="1"/>
  <c r="R1030" i="1"/>
  <c r="S1030" i="1" s="1"/>
  <c r="T1030" i="1" s="1"/>
  <c r="Y1030" i="1" s="1"/>
  <c r="R1033" i="1"/>
  <c r="S1033" i="1" s="1"/>
  <c r="T1033" i="1" s="1"/>
  <c r="Y1033" i="1" s="1"/>
  <c r="X1033" i="1"/>
  <c r="R1044" i="1"/>
  <c r="S1044" i="1" s="1"/>
  <c r="T1044" i="1" s="1"/>
  <c r="Y1044" i="1" s="1"/>
  <c r="R1047" i="1"/>
  <c r="S1047" i="1" s="1"/>
  <c r="T1047" i="1" s="1"/>
  <c r="Y1047" i="1" s="1"/>
  <c r="X1047" i="1"/>
  <c r="R1055" i="1"/>
  <c r="S1055" i="1" s="1"/>
  <c r="T1055" i="1" s="1"/>
  <c r="Y1055" i="1" s="1"/>
  <c r="X1055" i="1"/>
  <c r="R3" i="1"/>
  <c r="S3" i="1" s="1"/>
  <c r="T3" i="1" s="1"/>
  <c r="Y3" i="1" s="1"/>
  <c r="X3" i="1"/>
  <c r="X4" i="1"/>
  <c r="R4" i="1"/>
  <c r="S4" i="1" s="1"/>
  <c r="T4" i="1" s="1"/>
  <c r="Y4" i="1" s="1"/>
  <c r="X5" i="1"/>
  <c r="R5" i="1"/>
  <c r="S5" i="1" s="1"/>
  <c r="T5" i="1" s="1"/>
  <c r="Y5" i="1" s="1"/>
  <c r="X9" i="1"/>
  <c r="R9" i="1"/>
  <c r="S9" i="1" s="1"/>
  <c r="T9" i="1" s="1"/>
  <c r="Y9" i="1" s="1"/>
  <c r="X16" i="1"/>
  <c r="R16" i="1"/>
  <c r="S16" i="1" s="1"/>
  <c r="T16" i="1" s="1"/>
  <c r="Y16" i="1" s="1"/>
  <c r="X24" i="1"/>
  <c r="R24" i="1"/>
  <c r="S24" i="1" s="1"/>
  <c r="T24" i="1" s="1"/>
  <c r="Y24" i="1" s="1"/>
  <c r="X25" i="1"/>
  <c r="R25" i="1"/>
  <c r="S25" i="1" s="1"/>
  <c r="T25" i="1" s="1"/>
  <c r="Y25" i="1" s="1"/>
  <c r="X26" i="1"/>
  <c r="R26" i="1"/>
  <c r="S26" i="1" s="1"/>
  <c r="T26" i="1" s="1"/>
  <c r="Y26" i="1" s="1"/>
  <c r="R2" i="1"/>
  <c r="S2" i="1" s="1"/>
  <c r="T2" i="1" s="1"/>
  <c r="Y2" i="1" s="1"/>
  <c r="X2" i="1"/>
  <c r="R6" i="1"/>
  <c r="S6" i="1" s="1"/>
  <c r="T6" i="1" s="1"/>
  <c r="Y6" i="1" s="1"/>
  <c r="X6" i="1"/>
  <c r="X13" i="1"/>
  <c r="R13" i="1"/>
  <c r="S13" i="1" s="1"/>
  <c r="T13" i="1" s="1"/>
  <c r="Y13" i="1" s="1"/>
  <c r="X14" i="1"/>
  <c r="R14" i="1"/>
  <c r="S14" i="1" s="1"/>
  <c r="T14" i="1" s="1"/>
  <c r="Y14" i="1" s="1"/>
  <c r="X17" i="1"/>
  <c r="R17" i="1"/>
  <c r="S17" i="1" s="1"/>
  <c r="T17" i="1" s="1"/>
  <c r="Y17" i="1" s="1"/>
  <c r="X18" i="1"/>
  <c r="R18" i="1"/>
  <c r="S18" i="1" s="1"/>
  <c r="T18" i="1" s="1"/>
  <c r="Y18" i="1" s="1"/>
  <c r="X10" i="1"/>
  <c r="R10" i="1"/>
  <c r="S10" i="1" s="1"/>
  <c r="T10" i="1" s="1"/>
  <c r="Y10" i="1" s="1"/>
  <c r="X11" i="1"/>
  <c r="R11" i="1"/>
  <c r="S11" i="1" s="1"/>
  <c r="T11" i="1" s="1"/>
  <c r="Y11" i="1" s="1"/>
  <c r="X15" i="1"/>
  <c r="R15" i="1"/>
  <c r="S15" i="1" s="1"/>
  <c r="T15" i="1" s="1"/>
  <c r="Y15" i="1" s="1"/>
  <c r="X19" i="1"/>
  <c r="R19" i="1"/>
  <c r="S19" i="1" s="1"/>
  <c r="T19" i="1" s="1"/>
  <c r="Y19" i="1" s="1"/>
  <c r="X20" i="1"/>
  <c r="X21" i="1"/>
  <c r="R21" i="1"/>
  <c r="S21" i="1" s="1"/>
  <c r="T21" i="1" s="1"/>
  <c r="Y21" i="1" s="1"/>
  <c r="X7" i="1"/>
  <c r="R7" i="1"/>
  <c r="S7" i="1" s="1"/>
  <c r="T7" i="1" s="1"/>
  <c r="Y7" i="1" s="1"/>
  <c r="R8" i="1"/>
  <c r="S8" i="1" s="1"/>
  <c r="T8" i="1" s="1"/>
  <c r="Y8" i="1" s="1"/>
  <c r="X8" i="1"/>
  <c r="X12" i="1"/>
  <c r="R12" i="1"/>
  <c r="S12" i="1" s="1"/>
  <c r="T12" i="1" s="1"/>
  <c r="Y12" i="1" s="1"/>
  <c r="X22" i="1"/>
  <c r="R22" i="1"/>
  <c r="S22" i="1" s="1"/>
  <c r="T22" i="1" s="1"/>
  <c r="Y22" i="1" s="1"/>
  <c r="X30" i="1"/>
  <c r="R30" i="1"/>
  <c r="S30" i="1" s="1"/>
  <c r="T30" i="1" s="1"/>
  <c r="Y30" i="1" s="1"/>
  <c r="R34" i="1"/>
  <c r="S34" i="1" s="1"/>
  <c r="T34" i="1" s="1"/>
  <c r="Y34" i="1" s="1"/>
  <c r="X34" i="1"/>
  <c r="X38" i="1"/>
  <c r="R38" i="1"/>
  <c r="S38" i="1" s="1"/>
  <c r="T38" i="1" s="1"/>
  <c r="Y38" i="1" s="1"/>
  <c r="X42" i="1"/>
  <c r="R42" i="1"/>
  <c r="S42" i="1" s="1"/>
  <c r="T42" i="1" s="1"/>
  <c r="Y42" i="1" s="1"/>
  <c r="R46" i="1"/>
  <c r="S46" i="1" s="1"/>
  <c r="T46" i="1" s="1"/>
  <c r="Y46" i="1" s="1"/>
  <c r="X46" i="1"/>
  <c r="R50" i="1"/>
  <c r="S50" i="1" s="1"/>
  <c r="T50" i="1" s="1"/>
  <c r="Y50" i="1" s="1"/>
  <c r="X50" i="1"/>
  <c r="R58" i="1"/>
  <c r="S58" i="1" s="1"/>
  <c r="T58" i="1" s="1"/>
  <c r="Y58" i="1" s="1"/>
  <c r="X61" i="1"/>
  <c r="R61" i="1"/>
  <c r="S61" i="1" s="1"/>
  <c r="T61" i="1" s="1"/>
  <c r="Y61" i="1" s="1"/>
  <c r="R66" i="1"/>
  <c r="S66" i="1" s="1"/>
  <c r="T66" i="1" s="1"/>
  <c r="Y66" i="1" s="1"/>
  <c r="X66" i="1"/>
  <c r="R67" i="1"/>
  <c r="S67" i="1" s="1"/>
  <c r="T67" i="1" s="1"/>
  <c r="Y67" i="1" s="1"/>
  <c r="X67" i="1"/>
  <c r="X71" i="1"/>
  <c r="R71" i="1"/>
  <c r="S71" i="1" s="1"/>
  <c r="T71" i="1" s="1"/>
  <c r="Y71" i="1" s="1"/>
  <c r="R76" i="1"/>
  <c r="S76" i="1" s="1"/>
  <c r="T76" i="1" s="1"/>
  <c r="Y76" i="1" s="1"/>
  <c r="X76" i="1"/>
  <c r="R77" i="1"/>
  <c r="S77" i="1" s="1"/>
  <c r="T77" i="1" s="1"/>
  <c r="Y77" i="1" s="1"/>
  <c r="X77" i="1"/>
  <c r="R80" i="1"/>
  <c r="S80" i="1" s="1"/>
  <c r="T80" i="1" s="1"/>
  <c r="Y80" i="1" s="1"/>
  <c r="X80" i="1"/>
  <c r="R81" i="1"/>
  <c r="S81" i="1" s="1"/>
  <c r="T81" i="1" s="1"/>
  <c r="Y81" i="1" s="1"/>
  <c r="X81" i="1"/>
  <c r="X87" i="1"/>
  <c r="R87" i="1"/>
  <c r="S87" i="1" s="1"/>
  <c r="T87" i="1" s="1"/>
  <c r="Y87" i="1" s="1"/>
  <c r="R92" i="1"/>
  <c r="S92" i="1" s="1"/>
  <c r="T92" i="1" s="1"/>
  <c r="Y92" i="1" s="1"/>
  <c r="X92" i="1"/>
  <c r="R113" i="1"/>
  <c r="S113" i="1" s="1"/>
  <c r="T113" i="1" s="1"/>
  <c r="Y113" i="1" s="1"/>
  <c r="X113" i="1"/>
  <c r="R29" i="1"/>
  <c r="S29" i="1" s="1"/>
  <c r="T29" i="1" s="1"/>
  <c r="Y29" i="1" s="1"/>
  <c r="X29" i="1"/>
  <c r="R33" i="1"/>
  <c r="S33" i="1" s="1"/>
  <c r="T33" i="1" s="1"/>
  <c r="Y33" i="1" s="1"/>
  <c r="X33" i="1"/>
  <c r="X37" i="1"/>
  <c r="R37" i="1"/>
  <c r="S37" i="1" s="1"/>
  <c r="T37" i="1" s="1"/>
  <c r="Y37" i="1" s="1"/>
  <c r="R41" i="1"/>
  <c r="S41" i="1" s="1"/>
  <c r="T41" i="1" s="1"/>
  <c r="Y41" i="1" s="1"/>
  <c r="X41" i="1"/>
  <c r="R45" i="1"/>
  <c r="S45" i="1" s="1"/>
  <c r="T45" i="1" s="1"/>
  <c r="Y45" i="1" s="1"/>
  <c r="X45" i="1"/>
  <c r="X49" i="1"/>
  <c r="R49" i="1"/>
  <c r="S49" i="1" s="1"/>
  <c r="T49" i="1" s="1"/>
  <c r="Y49" i="1" s="1"/>
  <c r="R54" i="1"/>
  <c r="S54" i="1" s="1"/>
  <c r="T54" i="1" s="1"/>
  <c r="Y54" i="1" s="1"/>
  <c r="X54" i="1"/>
  <c r="R55" i="1"/>
  <c r="S55" i="1" s="1"/>
  <c r="T55" i="1" s="1"/>
  <c r="Y55" i="1" s="1"/>
  <c r="X55" i="1"/>
  <c r="X59" i="1"/>
  <c r="R59" i="1"/>
  <c r="S59" i="1" s="1"/>
  <c r="T59" i="1" s="1"/>
  <c r="Y59" i="1" s="1"/>
  <c r="R64" i="1"/>
  <c r="S64" i="1" s="1"/>
  <c r="T64" i="1" s="1"/>
  <c r="Y64" i="1" s="1"/>
  <c r="X64" i="1"/>
  <c r="R65" i="1"/>
  <c r="S65" i="1" s="1"/>
  <c r="T65" i="1" s="1"/>
  <c r="Y65" i="1" s="1"/>
  <c r="X65" i="1"/>
  <c r="R68" i="1"/>
  <c r="S68" i="1" s="1"/>
  <c r="T68" i="1" s="1"/>
  <c r="Y68" i="1" s="1"/>
  <c r="X68" i="1"/>
  <c r="R69" i="1"/>
  <c r="S69" i="1" s="1"/>
  <c r="T69" i="1" s="1"/>
  <c r="Y69" i="1" s="1"/>
  <c r="X69" i="1"/>
  <c r="X75" i="1"/>
  <c r="R75" i="1"/>
  <c r="S75" i="1" s="1"/>
  <c r="T75" i="1" s="1"/>
  <c r="Y75" i="1" s="1"/>
  <c r="R84" i="1"/>
  <c r="S84" i="1" s="1"/>
  <c r="T84" i="1" s="1"/>
  <c r="Y84" i="1" s="1"/>
  <c r="X84" i="1"/>
  <c r="R86" i="1"/>
  <c r="S86" i="1" s="1"/>
  <c r="T86" i="1" s="1"/>
  <c r="Y86" i="1" s="1"/>
  <c r="X86" i="1"/>
  <c r="R95" i="1"/>
  <c r="S95" i="1" s="1"/>
  <c r="T95" i="1" s="1"/>
  <c r="Y95" i="1" s="1"/>
  <c r="X95" i="1"/>
  <c r="R97" i="1"/>
  <c r="S97" i="1" s="1"/>
  <c r="T97" i="1" s="1"/>
  <c r="Y97" i="1" s="1"/>
  <c r="X97" i="1"/>
  <c r="X98" i="1"/>
  <c r="R98" i="1"/>
  <c r="S98" i="1" s="1"/>
  <c r="T98" i="1" s="1"/>
  <c r="Y98" i="1" s="1"/>
  <c r="R100" i="1"/>
  <c r="S100" i="1" s="1"/>
  <c r="T100" i="1" s="1"/>
  <c r="Y100" i="1" s="1"/>
  <c r="X100" i="1"/>
  <c r="R105" i="1"/>
  <c r="S105" i="1" s="1"/>
  <c r="T105" i="1" s="1"/>
  <c r="Y105" i="1" s="1"/>
  <c r="X105" i="1"/>
  <c r="R117" i="1"/>
  <c r="S117" i="1" s="1"/>
  <c r="T117" i="1" s="1"/>
  <c r="Y117" i="1" s="1"/>
  <c r="X117" i="1"/>
  <c r="R28" i="1"/>
  <c r="S28" i="1" s="1"/>
  <c r="T28" i="1" s="1"/>
  <c r="Y28" i="1" s="1"/>
  <c r="X28" i="1"/>
  <c r="X32" i="1"/>
  <c r="R32" i="1"/>
  <c r="S32" i="1" s="1"/>
  <c r="T32" i="1" s="1"/>
  <c r="Y32" i="1" s="1"/>
  <c r="X36" i="1"/>
  <c r="R36" i="1"/>
  <c r="S36" i="1" s="1"/>
  <c r="T36" i="1" s="1"/>
  <c r="Y36" i="1" s="1"/>
  <c r="R40" i="1"/>
  <c r="S40" i="1" s="1"/>
  <c r="T40" i="1" s="1"/>
  <c r="Y40" i="1" s="1"/>
  <c r="X40" i="1"/>
  <c r="X44" i="1"/>
  <c r="R44" i="1"/>
  <c r="S44" i="1" s="1"/>
  <c r="T44" i="1" s="1"/>
  <c r="Y44" i="1" s="1"/>
  <c r="X48" i="1"/>
  <c r="R48" i="1"/>
  <c r="S48" i="1" s="1"/>
  <c r="T48" i="1" s="1"/>
  <c r="Y48" i="1" s="1"/>
  <c r="R52" i="1"/>
  <c r="S52" i="1" s="1"/>
  <c r="T52" i="1" s="1"/>
  <c r="Y52" i="1" s="1"/>
  <c r="X52" i="1"/>
  <c r="R53" i="1"/>
  <c r="S53" i="1" s="1"/>
  <c r="T53" i="1" s="1"/>
  <c r="Y53" i="1" s="1"/>
  <c r="X53" i="1"/>
  <c r="R56" i="1"/>
  <c r="S56" i="1" s="1"/>
  <c r="T56" i="1" s="1"/>
  <c r="Y56" i="1" s="1"/>
  <c r="X56" i="1"/>
  <c r="R57" i="1"/>
  <c r="S57" i="1" s="1"/>
  <c r="T57" i="1" s="1"/>
  <c r="Y57" i="1" s="1"/>
  <c r="X57" i="1"/>
  <c r="X63" i="1"/>
  <c r="R63" i="1"/>
  <c r="S63" i="1" s="1"/>
  <c r="T63" i="1" s="1"/>
  <c r="Y63" i="1" s="1"/>
  <c r="R72" i="1"/>
  <c r="S72" i="1" s="1"/>
  <c r="T72" i="1" s="1"/>
  <c r="Y72" i="1" s="1"/>
  <c r="X72" i="1"/>
  <c r="R74" i="1"/>
  <c r="S74" i="1" s="1"/>
  <c r="T74" i="1" s="1"/>
  <c r="Y74" i="1" s="1"/>
  <c r="X74" i="1"/>
  <c r="X85" i="1"/>
  <c r="R85" i="1"/>
  <c r="S85" i="1" s="1"/>
  <c r="T85" i="1" s="1"/>
  <c r="Y85" i="1" s="1"/>
  <c r="R90" i="1"/>
  <c r="S90" i="1" s="1"/>
  <c r="T90" i="1" s="1"/>
  <c r="Y90" i="1" s="1"/>
  <c r="X90" i="1"/>
  <c r="R91" i="1"/>
  <c r="S91" i="1" s="1"/>
  <c r="T91" i="1" s="1"/>
  <c r="Y91" i="1" s="1"/>
  <c r="X91" i="1"/>
  <c r="R99" i="1"/>
  <c r="S99" i="1" s="1"/>
  <c r="T99" i="1" s="1"/>
  <c r="Y99" i="1" s="1"/>
  <c r="X99" i="1"/>
  <c r="X23" i="1"/>
  <c r="R23" i="1"/>
  <c r="S23" i="1" s="1"/>
  <c r="T23" i="1" s="1"/>
  <c r="Y23" i="1" s="1"/>
  <c r="R27" i="1"/>
  <c r="S27" i="1" s="1"/>
  <c r="T27" i="1" s="1"/>
  <c r="Y27" i="1" s="1"/>
  <c r="X27" i="1"/>
  <c r="X31" i="1"/>
  <c r="R31" i="1"/>
  <c r="S31" i="1" s="1"/>
  <c r="T31" i="1" s="1"/>
  <c r="Y31" i="1" s="1"/>
  <c r="R35" i="1"/>
  <c r="S35" i="1" s="1"/>
  <c r="T35" i="1" s="1"/>
  <c r="Y35" i="1" s="1"/>
  <c r="X35" i="1"/>
  <c r="R39" i="1"/>
  <c r="S39" i="1" s="1"/>
  <c r="T39" i="1" s="1"/>
  <c r="Y39" i="1" s="1"/>
  <c r="X39" i="1"/>
  <c r="X43" i="1"/>
  <c r="R43" i="1"/>
  <c r="S43" i="1" s="1"/>
  <c r="T43" i="1" s="1"/>
  <c r="Y43" i="1" s="1"/>
  <c r="R47" i="1"/>
  <c r="S47" i="1" s="1"/>
  <c r="T47" i="1" s="1"/>
  <c r="Y47" i="1" s="1"/>
  <c r="X47" i="1"/>
  <c r="X51" i="1"/>
  <c r="R51" i="1"/>
  <c r="S51" i="1" s="1"/>
  <c r="T51" i="1" s="1"/>
  <c r="Y51" i="1" s="1"/>
  <c r="R60" i="1"/>
  <c r="S60" i="1" s="1"/>
  <c r="T60" i="1" s="1"/>
  <c r="Y60" i="1" s="1"/>
  <c r="X60" i="1"/>
  <c r="R62" i="1"/>
  <c r="S62" i="1" s="1"/>
  <c r="T62" i="1" s="1"/>
  <c r="Y62" i="1" s="1"/>
  <c r="X62" i="1"/>
  <c r="R70" i="1"/>
  <c r="S70" i="1" s="1"/>
  <c r="T70" i="1" s="1"/>
  <c r="Y70" i="1" s="1"/>
  <c r="X70" i="1"/>
  <c r="X73" i="1"/>
  <c r="R73" i="1"/>
  <c r="S73" i="1" s="1"/>
  <c r="T73" i="1" s="1"/>
  <c r="Y73" i="1" s="1"/>
  <c r="R78" i="1"/>
  <c r="S78" i="1" s="1"/>
  <c r="T78" i="1" s="1"/>
  <c r="Y78" i="1" s="1"/>
  <c r="X78" i="1"/>
  <c r="R79" i="1"/>
  <c r="S79" i="1" s="1"/>
  <c r="T79" i="1" s="1"/>
  <c r="Y79" i="1" s="1"/>
  <c r="X79" i="1"/>
  <c r="X83" i="1"/>
  <c r="R83" i="1"/>
  <c r="S83" i="1" s="1"/>
  <c r="T83" i="1" s="1"/>
  <c r="Y83" i="1" s="1"/>
  <c r="R88" i="1"/>
  <c r="S88" i="1" s="1"/>
  <c r="T88" i="1" s="1"/>
  <c r="Y88" i="1" s="1"/>
  <c r="X88" i="1"/>
  <c r="R89" i="1"/>
  <c r="S89" i="1" s="1"/>
  <c r="T89" i="1" s="1"/>
  <c r="Y89" i="1" s="1"/>
  <c r="X89" i="1"/>
  <c r="X94" i="1"/>
  <c r="R94" i="1"/>
  <c r="S94" i="1" s="1"/>
  <c r="T94" i="1" s="1"/>
  <c r="Y94" i="1" s="1"/>
  <c r="X96" i="1"/>
  <c r="R96" i="1"/>
  <c r="S96" i="1" s="1"/>
  <c r="T96" i="1" s="1"/>
  <c r="Y96" i="1" s="1"/>
  <c r="X109" i="1"/>
  <c r="R109" i="1"/>
  <c r="S109" i="1" s="1"/>
  <c r="T109" i="1" s="1"/>
  <c r="Y109" i="1" s="1"/>
  <c r="X111" i="1"/>
  <c r="R111" i="1"/>
  <c r="S111" i="1" s="1"/>
  <c r="T111" i="1" s="1"/>
  <c r="Y111" i="1" s="1"/>
  <c r="R114" i="1"/>
  <c r="S114" i="1" s="1"/>
  <c r="T114" i="1" s="1"/>
  <c r="Y114" i="1" s="1"/>
  <c r="X114" i="1"/>
  <c r="P115" i="1"/>
  <c r="Q115" i="1" s="1"/>
  <c r="X119" i="1"/>
  <c r="R119" i="1"/>
  <c r="S119" i="1" s="1"/>
  <c r="T119" i="1" s="1"/>
  <c r="Y119" i="1" s="1"/>
  <c r="R126" i="1"/>
  <c r="S126" i="1" s="1"/>
  <c r="T126" i="1" s="1"/>
  <c r="Y126" i="1" s="1"/>
  <c r="X126" i="1"/>
  <c r="R129" i="1"/>
  <c r="S129" i="1" s="1"/>
  <c r="T129" i="1" s="1"/>
  <c r="Y129" i="1" s="1"/>
  <c r="X129" i="1"/>
  <c r="R137" i="1"/>
  <c r="S137" i="1" s="1"/>
  <c r="T137" i="1" s="1"/>
  <c r="Y137" i="1" s="1"/>
  <c r="X137" i="1"/>
  <c r="R177" i="1"/>
  <c r="S177" i="1" s="1"/>
  <c r="T177" i="1" s="1"/>
  <c r="Y177" i="1" s="1"/>
  <c r="X177" i="1"/>
  <c r="R225" i="1"/>
  <c r="S225" i="1" s="1"/>
  <c r="T225" i="1" s="1"/>
  <c r="Y225" i="1" s="1"/>
  <c r="X225" i="1"/>
  <c r="R233" i="1"/>
  <c r="S233" i="1" s="1"/>
  <c r="T233" i="1" s="1"/>
  <c r="Y233" i="1" s="1"/>
  <c r="X233" i="1"/>
  <c r="R93" i="1"/>
  <c r="S93" i="1" s="1"/>
  <c r="T93" i="1" s="1"/>
  <c r="Y93" i="1" s="1"/>
  <c r="R102" i="1"/>
  <c r="S102" i="1" s="1"/>
  <c r="T102" i="1" s="1"/>
  <c r="Y102" i="1" s="1"/>
  <c r="X102" i="1"/>
  <c r="P103" i="1"/>
  <c r="Q103" i="1" s="1"/>
  <c r="X107" i="1"/>
  <c r="R107" i="1"/>
  <c r="S107" i="1" s="1"/>
  <c r="T107" i="1" s="1"/>
  <c r="Y107" i="1" s="1"/>
  <c r="P120" i="1"/>
  <c r="Q120" i="1" s="1"/>
  <c r="X121" i="1"/>
  <c r="R121" i="1"/>
  <c r="S121" i="1" s="1"/>
  <c r="T121" i="1" s="1"/>
  <c r="Y121" i="1" s="1"/>
  <c r="R139" i="1"/>
  <c r="S139" i="1" s="1"/>
  <c r="T139" i="1" s="1"/>
  <c r="Y139" i="1" s="1"/>
  <c r="X139" i="1"/>
  <c r="R173" i="1"/>
  <c r="S173" i="1" s="1"/>
  <c r="T173" i="1" s="1"/>
  <c r="Y173" i="1" s="1"/>
  <c r="X173" i="1"/>
  <c r="R187" i="1"/>
  <c r="S187" i="1" s="1"/>
  <c r="T187" i="1" s="1"/>
  <c r="Y187" i="1" s="1"/>
  <c r="X187" i="1"/>
  <c r="P101" i="1"/>
  <c r="Q101" i="1" s="1"/>
  <c r="R110" i="1"/>
  <c r="S110" i="1" s="1"/>
  <c r="T110" i="1" s="1"/>
  <c r="Y110" i="1" s="1"/>
  <c r="X110" i="1"/>
  <c r="R112" i="1"/>
  <c r="S112" i="1" s="1"/>
  <c r="T112" i="1" s="1"/>
  <c r="Y112" i="1" s="1"/>
  <c r="X112" i="1"/>
  <c r="R116" i="1"/>
  <c r="S116" i="1" s="1"/>
  <c r="T116" i="1" s="1"/>
  <c r="Y116" i="1" s="1"/>
  <c r="X116" i="1"/>
  <c r="R122" i="1"/>
  <c r="S122" i="1" s="1"/>
  <c r="T122" i="1" s="1"/>
  <c r="Y122" i="1" s="1"/>
  <c r="X122" i="1"/>
  <c r="X123" i="1"/>
  <c r="R123" i="1"/>
  <c r="S123" i="1" s="1"/>
  <c r="T123" i="1" s="1"/>
  <c r="Y123" i="1" s="1"/>
  <c r="X135" i="1"/>
  <c r="R135" i="1"/>
  <c r="S135" i="1" s="1"/>
  <c r="T135" i="1" s="1"/>
  <c r="Y135" i="1" s="1"/>
  <c r="R136" i="1"/>
  <c r="S136" i="1" s="1"/>
  <c r="T136" i="1" s="1"/>
  <c r="Y136" i="1" s="1"/>
  <c r="X136" i="1"/>
  <c r="R165" i="1"/>
  <c r="S165" i="1" s="1"/>
  <c r="T165" i="1" s="1"/>
  <c r="Y165" i="1" s="1"/>
  <c r="X165" i="1"/>
  <c r="R104" i="1"/>
  <c r="S104" i="1" s="1"/>
  <c r="T104" i="1" s="1"/>
  <c r="Y104" i="1" s="1"/>
  <c r="X104" i="1"/>
  <c r="R124" i="1"/>
  <c r="S124" i="1" s="1"/>
  <c r="T124" i="1" s="1"/>
  <c r="Y124" i="1" s="1"/>
  <c r="X124" i="1"/>
  <c r="R125" i="1"/>
  <c r="S125" i="1" s="1"/>
  <c r="T125" i="1" s="1"/>
  <c r="Y125" i="1" s="1"/>
  <c r="X125" i="1"/>
  <c r="R127" i="1"/>
  <c r="S127" i="1" s="1"/>
  <c r="T127" i="1" s="1"/>
  <c r="Y127" i="1" s="1"/>
  <c r="X127" i="1"/>
  <c r="R128" i="1"/>
  <c r="S128" i="1" s="1"/>
  <c r="T128" i="1" s="1"/>
  <c r="Y128" i="1" s="1"/>
  <c r="X128" i="1"/>
  <c r="X131" i="1"/>
  <c r="R131" i="1"/>
  <c r="S131" i="1" s="1"/>
  <c r="T131" i="1" s="1"/>
  <c r="Y131" i="1" s="1"/>
  <c r="X133" i="1"/>
  <c r="R133" i="1"/>
  <c r="S133" i="1" s="1"/>
  <c r="T133" i="1" s="1"/>
  <c r="Y133" i="1" s="1"/>
  <c r="R134" i="1"/>
  <c r="S134" i="1" s="1"/>
  <c r="T134" i="1" s="1"/>
  <c r="Y134" i="1" s="1"/>
  <c r="X134" i="1"/>
  <c r="R213" i="1"/>
  <c r="S213" i="1" s="1"/>
  <c r="T213" i="1" s="1"/>
  <c r="Y213" i="1" s="1"/>
  <c r="X213" i="1"/>
  <c r="R158" i="1"/>
  <c r="S158" i="1" s="1"/>
  <c r="T158" i="1" s="1"/>
  <c r="Y158" i="1" s="1"/>
  <c r="X158" i="1"/>
  <c r="R160" i="1"/>
  <c r="S160" i="1" s="1"/>
  <c r="T160" i="1" s="1"/>
  <c r="Y160" i="1" s="1"/>
  <c r="X160" i="1"/>
  <c r="R167" i="1"/>
  <c r="S167" i="1" s="1"/>
  <c r="T167" i="1" s="1"/>
  <c r="Y167" i="1" s="1"/>
  <c r="X167" i="1"/>
  <c r="R174" i="1"/>
  <c r="S174" i="1" s="1"/>
  <c r="T174" i="1" s="1"/>
  <c r="Y174" i="1" s="1"/>
  <c r="X174" i="1"/>
  <c r="R181" i="1"/>
  <c r="S181" i="1" s="1"/>
  <c r="T181" i="1" s="1"/>
  <c r="Y181" i="1" s="1"/>
  <c r="X181" i="1"/>
  <c r="R183" i="1"/>
  <c r="S183" i="1" s="1"/>
  <c r="T183" i="1" s="1"/>
  <c r="Y183" i="1" s="1"/>
  <c r="X183" i="1"/>
  <c r="R206" i="1"/>
  <c r="S206" i="1" s="1"/>
  <c r="T206" i="1" s="1"/>
  <c r="Y206" i="1" s="1"/>
  <c r="X206" i="1"/>
  <c r="R208" i="1"/>
  <c r="S208" i="1" s="1"/>
  <c r="T208" i="1" s="1"/>
  <c r="Y208" i="1" s="1"/>
  <c r="X208" i="1"/>
  <c r="R215" i="1"/>
  <c r="S215" i="1" s="1"/>
  <c r="T215" i="1" s="1"/>
  <c r="Y215" i="1" s="1"/>
  <c r="X215" i="1"/>
  <c r="R222" i="1"/>
  <c r="S222" i="1" s="1"/>
  <c r="T222" i="1" s="1"/>
  <c r="Y222" i="1" s="1"/>
  <c r="Z221" i="1" s="1"/>
  <c r="X222" i="1"/>
  <c r="R229" i="1"/>
  <c r="S229" i="1" s="1"/>
  <c r="T229" i="1" s="1"/>
  <c r="Y229" i="1" s="1"/>
  <c r="X229" i="1"/>
  <c r="R231" i="1"/>
  <c r="S231" i="1" s="1"/>
  <c r="T231" i="1" s="1"/>
  <c r="Y231" i="1" s="1"/>
  <c r="X231" i="1"/>
  <c r="X237" i="1"/>
  <c r="R237" i="1"/>
  <c r="S237" i="1" s="1"/>
  <c r="T237" i="1" s="1"/>
  <c r="Y237" i="1" s="1"/>
  <c r="X239" i="1"/>
  <c r="R239" i="1"/>
  <c r="S239" i="1" s="1"/>
  <c r="T239" i="1" s="1"/>
  <c r="Y239" i="1" s="1"/>
  <c r="R250" i="1"/>
  <c r="S250" i="1" s="1"/>
  <c r="T250" i="1" s="1"/>
  <c r="Y250" i="1" s="1"/>
  <c r="X250" i="1"/>
  <c r="R252" i="1"/>
  <c r="S252" i="1" s="1"/>
  <c r="T252" i="1" s="1"/>
  <c r="Y252" i="1" s="1"/>
  <c r="X252" i="1"/>
  <c r="R258" i="1"/>
  <c r="S258" i="1" s="1"/>
  <c r="T258" i="1" s="1"/>
  <c r="Y258" i="1" s="1"/>
  <c r="X258" i="1"/>
  <c r="R261" i="1"/>
  <c r="S261" i="1" s="1"/>
  <c r="T261" i="1" s="1"/>
  <c r="Y261" i="1" s="1"/>
  <c r="X261" i="1"/>
  <c r="X267" i="1"/>
  <c r="R267" i="1"/>
  <c r="S267" i="1" s="1"/>
  <c r="T267" i="1" s="1"/>
  <c r="Y267" i="1" s="1"/>
  <c r="R271" i="1"/>
  <c r="S271" i="1" s="1"/>
  <c r="T271" i="1" s="1"/>
  <c r="Y271" i="1" s="1"/>
  <c r="X271" i="1"/>
  <c r="R273" i="1"/>
  <c r="S273" i="1" s="1"/>
  <c r="T273" i="1" s="1"/>
  <c r="Y273" i="1" s="1"/>
  <c r="X273" i="1"/>
  <c r="X297" i="1"/>
  <c r="R297" i="1"/>
  <c r="S297" i="1" s="1"/>
  <c r="T297" i="1" s="1"/>
  <c r="Y297" i="1" s="1"/>
  <c r="X305" i="1"/>
  <c r="R305" i="1"/>
  <c r="S305" i="1" s="1"/>
  <c r="T305" i="1" s="1"/>
  <c r="Y305" i="1" s="1"/>
  <c r="X311" i="1"/>
  <c r="R311" i="1"/>
  <c r="S311" i="1" s="1"/>
  <c r="T311" i="1" s="1"/>
  <c r="Y311" i="1" s="1"/>
  <c r="R138" i="1"/>
  <c r="S138" i="1" s="1"/>
  <c r="T138" i="1" s="1"/>
  <c r="Y138" i="1" s="1"/>
  <c r="X138" i="1"/>
  <c r="R145" i="1"/>
  <c r="S145" i="1" s="1"/>
  <c r="T145" i="1" s="1"/>
  <c r="Y145" i="1" s="1"/>
  <c r="X145" i="1"/>
  <c r="R147" i="1"/>
  <c r="S147" i="1" s="1"/>
  <c r="T147" i="1" s="1"/>
  <c r="Y147" i="1" s="1"/>
  <c r="X147" i="1"/>
  <c r="R170" i="1"/>
  <c r="S170" i="1" s="1"/>
  <c r="T170" i="1" s="1"/>
  <c r="Y170" i="1" s="1"/>
  <c r="X170" i="1"/>
  <c r="R172" i="1"/>
  <c r="S172" i="1" s="1"/>
  <c r="T172" i="1" s="1"/>
  <c r="Y172" i="1" s="1"/>
  <c r="X172" i="1"/>
  <c r="R179" i="1"/>
  <c r="S179" i="1" s="1"/>
  <c r="T179" i="1" s="1"/>
  <c r="Y179" i="1" s="1"/>
  <c r="X179" i="1"/>
  <c r="R186" i="1"/>
  <c r="S186" i="1" s="1"/>
  <c r="T186" i="1" s="1"/>
  <c r="Y186" i="1" s="1"/>
  <c r="X186" i="1"/>
  <c r="R193" i="1"/>
  <c r="S193" i="1" s="1"/>
  <c r="T193" i="1" s="1"/>
  <c r="Y193" i="1" s="1"/>
  <c r="X193" i="1"/>
  <c r="R195" i="1"/>
  <c r="S195" i="1" s="1"/>
  <c r="T195" i="1" s="1"/>
  <c r="Y195" i="1" s="1"/>
  <c r="X195" i="1"/>
  <c r="R218" i="1"/>
  <c r="S218" i="1" s="1"/>
  <c r="T218" i="1" s="1"/>
  <c r="Y218" i="1" s="1"/>
  <c r="X218" i="1"/>
  <c r="R220" i="1"/>
  <c r="S220" i="1" s="1"/>
  <c r="T220" i="1" s="1"/>
  <c r="Y220" i="1" s="1"/>
  <c r="X220" i="1"/>
  <c r="R227" i="1"/>
  <c r="S227" i="1" s="1"/>
  <c r="T227" i="1" s="1"/>
  <c r="Y227" i="1" s="1"/>
  <c r="X227" i="1"/>
  <c r="R238" i="1"/>
  <c r="S238" i="1" s="1"/>
  <c r="T238" i="1" s="1"/>
  <c r="Y238" i="1" s="1"/>
  <c r="X238" i="1"/>
  <c r="X241" i="1"/>
  <c r="R241" i="1"/>
  <c r="S241" i="1" s="1"/>
  <c r="T241" i="1" s="1"/>
  <c r="Y241" i="1" s="1"/>
  <c r="R264" i="1"/>
  <c r="S264" i="1" s="1"/>
  <c r="T264" i="1" s="1"/>
  <c r="Y264" i="1" s="1"/>
  <c r="X264" i="1"/>
  <c r="R272" i="1"/>
  <c r="S272" i="1" s="1"/>
  <c r="T272" i="1" s="1"/>
  <c r="Y272" i="1" s="1"/>
  <c r="X272" i="1"/>
  <c r="R304" i="1"/>
  <c r="S304" i="1" s="1"/>
  <c r="T304" i="1" s="1"/>
  <c r="Y304" i="1" s="1"/>
  <c r="X304" i="1"/>
  <c r="R309" i="1"/>
  <c r="S309" i="1" s="1"/>
  <c r="T309" i="1" s="1"/>
  <c r="Y309" i="1" s="1"/>
  <c r="X309" i="1"/>
  <c r="X313" i="1"/>
  <c r="R313" i="1"/>
  <c r="S313" i="1" s="1"/>
  <c r="T313" i="1" s="1"/>
  <c r="Y313" i="1" s="1"/>
  <c r="X319" i="1"/>
  <c r="R319" i="1"/>
  <c r="S319" i="1" s="1"/>
  <c r="T319" i="1" s="1"/>
  <c r="Y319" i="1" s="1"/>
  <c r="P132" i="1"/>
  <c r="Q132" i="1" s="1"/>
  <c r="R143" i="1"/>
  <c r="S143" i="1" s="1"/>
  <c r="T143" i="1" s="1"/>
  <c r="Y143" i="1" s="1"/>
  <c r="X143" i="1"/>
  <c r="R150" i="1"/>
  <c r="S150" i="1" s="1"/>
  <c r="T150" i="1" s="1"/>
  <c r="Y150" i="1" s="1"/>
  <c r="X150" i="1"/>
  <c r="P151" i="1"/>
  <c r="Q151" i="1" s="1"/>
  <c r="X153" i="1"/>
  <c r="R154" i="1"/>
  <c r="S154" i="1" s="1"/>
  <c r="T154" i="1" s="1"/>
  <c r="Y154" i="1" s="1"/>
  <c r="AA152" i="1" s="1"/>
  <c r="R157" i="1"/>
  <c r="S157" i="1" s="1"/>
  <c r="T157" i="1" s="1"/>
  <c r="Y157" i="1" s="1"/>
  <c r="X157" i="1"/>
  <c r="R159" i="1"/>
  <c r="S159" i="1" s="1"/>
  <c r="T159" i="1" s="1"/>
  <c r="Y159" i="1" s="1"/>
  <c r="X159" i="1"/>
  <c r="X161" i="1"/>
  <c r="R168" i="1"/>
  <c r="S168" i="1" s="1"/>
  <c r="T168" i="1" s="1"/>
  <c r="Y168" i="1" s="1"/>
  <c r="X175" i="1"/>
  <c r="R176" i="1"/>
  <c r="S176" i="1" s="1"/>
  <c r="T176" i="1" s="1"/>
  <c r="Y176" i="1" s="1"/>
  <c r="R182" i="1"/>
  <c r="S182" i="1" s="1"/>
  <c r="T182" i="1" s="1"/>
  <c r="Y182" i="1" s="1"/>
  <c r="X182" i="1"/>
  <c r="R184" i="1"/>
  <c r="S184" i="1" s="1"/>
  <c r="T184" i="1" s="1"/>
  <c r="Y184" i="1" s="1"/>
  <c r="X184" i="1"/>
  <c r="P185" i="1"/>
  <c r="Q185" i="1" s="1"/>
  <c r="R191" i="1"/>
  <c r="S191" i="1" s="1"/>
  <c r="T191" i="1" s="1"/>
  <c r="Y191" i="1" s="1"/>
  <c r="X191" i="1"/>
  <c r="R198" i="1"/>
  <c r="S198" i="1" s="1"/>
  <c r="T198" i="1" s="1"/>
  <c r="Y198" i="1" s="1"/>
  <c r="X198" i="1"/>
  <c r="P199" i="1"/>
  <c r="Q199" i="1" s="1"/>
  <c r="X201" i="1"/>
  <c r="R202" i="1"/>
  <c r="S202" i="1" s="1"/>
  <c r="T202" i="1" s="1"/>
  <c r="Y202" i="1" s="1"/>
  <c r="AA200" i="1" s="1"/>
  <c r="R205" i="1"/>
  <c r="S205" i="1" s="1"/>
  <c r="T205" i="1" s="1"/>
  <c r="Y205" i="1" s="1"/>
  <c r="X205" i="1"/>
  <c r="R207" i="1"/>
  <c r="S207" i="1" s="1"/>
  <c r="T207" i="1" s="1"/>
  <c r="Y207" i="1" s="1"/>
  <c r="X207" i="1"/>
  <c r="X209" i="1"/>
  <c r="R216" i="1"/>
  <c r="S216" i="1" s="1"/>
  <c r="T216" i="1" s="1"/>
  <c r="Y216" i="1" s="1"/>
  <c r="AA221" i="1"/>
  <c r="R230" i="1"/>
  <c r="S230" i="1" s="1"/>
  <c r="T230" i="1" s="1"/>
  <c r="Y230" i="1" s="1"/>
  <c r="X230" i="1"/>
  <c r="R232" i="1"/>
  <c r="S232" i="1" s="1"/>
  <c r="T232" i="1" s="1"/>
  <c r="Y232" i="1" s="1"/>
  <c r="X232" i="1"/>
  <c r="X235" i="1"/>
  <c r="R235" i="1"/>
  <c r="S235" i="1" s="1"/>
  <c r="T235" i="1" s="1"/>
  <c r="Y235" i="1" s="1"/>
  <c r="R242" i="1"/>
  <c r="S242" i="1" s="1"/>
  <c r="T242" i="1" s="1"/>
  <c r="Y242" i="1" s="1"/>
  <c r="X242" i="1"/>
  <c r="R245" i="1"/>
  <c r="S245" i="1" s="1"/>
  <c r="T245" i="1" s="1"/>
  <c r="Y245" i="1" s="1"/>
  <c r="X245" i="1"/>
  <c r="R278" i="1"/>
  <c r="S278" i="1" s="1"/>
  <c r="T278" i="1" s="1"/>
  <c r="Y278" i="1" s="1"/>
  <c r="X278" i="1"/>
  <c r="R281" i="1"/>
  <c r="S281" i="1" s="1"/>
  <c r="T281" i="1" s="1"/>
  <c r="Y281" i="1" s="1"/>
  <c r="X281" i="1"/>
  <c r="R285" i="1"/>
  <c r="S285" i="1" s="1"/>
  <c r="T285" i="1" s="1"/>
  <c r="Y285" i="1" s="1"/>
  <c r="X285" i="1"/>
  <c r="X287" i="1"/>
  <c r="R287" i="1"/>
  <c r="S287" i="1" s="1"/>
  <c r="T287" i="1" s="1"/>
  <c r="Y287" i="1" s="1"/>
  <c r="X291" i="1"/>
  <c r="R291" i="1"/>
  <c r="S291" i="1" s="1"/>
  <c r="T291" i="1" s="1"/>
  <c r="Y291" i="1" s="1"/>
  <c r="R294" i="1"/>
  <c r="S294" i="1" s="1"/>
  <c r="T294" i="1" s="1"/>
  <c r="Y294" i="1" s="1"/>
  <c r="X294" i="1"/>
  <c r="X308" i="1"/>
  <c r="R308" i="1"/>
  <c r="S308" i="1" s="1"/>
  <c r="T308" i="1" s="1"/>
  <c r="Y308" i="1" s="1"/>
  <c r="R324" i="1"/>
  <c r="S324" i="1" s="1"/>
  <c r="T324" i="1" s="1"/>
  <c r="Y324" i="1" s="1"/>
  <c r="X324" i="1"/>
  <c r="R327" i="1"/>
  <c r="S327" i="1" s="1"/>
  <c r="T327" i="1" s="1"/>
  <c r="Y327" i="1" s="1"/>
  <c r="X327" i="1"/>
  <c r="P106" i="1"/>
  <c r="Q106" i="1" s="1"/>
  <c r="P118" i="1"/>
  <c r="Q118" i="1" s="1"/>
  <c r="P130" i="1"/>
  <c r="Q130" i="1" s="1"/>
  <c r="R140" i="1"/>
  <c r="S140" i="1" s="1"/>
  <c r="T140" i="1" s="1"/>
  <c r="Y140" i="1" s="1"/>
  <c r="P141" i="1"/>
  <c r="Q141" i="1" s="1"/>
  <c r="R146" i="1"/>
  <c r="S146" i="1" s="1"/>
  <c r="T146" i="1" s="1"/>
  <c r="Y146" i="1" s="1"/>
  <c r="X146" i="1"/>
  <c r="R148" i="1"/>
  <c r="S148" i="1" s="1"/>
  <c r="T148" i="1" s="1"/>
  <c r="Y148" i="1" s="1"/>
  <c r="X148" i="1"/>
  <c r="P149" i="1"/>
  <c r="Q149" i="1" s="1"/>
  <c r="R155" i="1"/>
  <c r="S155" i="1" s="1"/>
  <c r="T155" i="1" s="1"/>
  <c r="Y155" i="1" s="1"/>
  <c r="X155" i="1"/>
  <c r="R162" i="1"/>
  <c r="S162" i="1" s="1"/>
  <c r="T162" i="1" s="1"/>
  <c r="Y162" i="1" s="1"/>
  <c r="X162" i="1"/>
  <c r="P163" i="1"/>
  <c r="Q163" i="1" s="1"/>
  <c r="R166" i="1"/>
  <c r="S166" i="1" s="1"/>
  <c r="T166" i="1" s="1"/>
  <c r="Y166" i="1" s="1"/>
  <c r="R169" i="1"/>
  <c r="S169" i="1" s="1"/>
  <c r="T169" i="1" s="1"/>
  <c r="Y169" i="1" s="1"/>
  <c r="X169" i="1"/>
  <c r="R171" i="1"/>
  <c r="S171" i="1" s="1"/>
  <c r="T171" i="1" s="1"/>
  <c r="Y171" i="1" s="1"/>
  <c r="X171" i="1"/>
  <c r="R180" i="1"/>
  <c r="S180" i="1" s="1"/>
  <c r="T180" i="1" s="1"/>
  <c r="Y180" i="1" s="1"/>
  <c r="R188" i="1"/>
  <c r="S188" i="1" s="1"/>
  <c r="T188" i="1" s="1"/>
  <c r="Y188" i="1" s="1"/>
  <c r="P189" i="1"/>
  <c r="Q189" i="1" s="1"/>
  <c r="R194" i="1"/>
  <c r="S194" i="1" s="1"/>
  <c r="T194" i="1" s="1"/>
  <c r="Y194" i="1" s="1"/>
  <c r="X194" i="1"/>
  <c r="R196" i="1"/>
  <c r="S196" i="1" s="1"/>
  <c r="T196" i="1" s="1"/>
  <c r="Y196" i="1" s="1"/>
  <c r="X196" i="1"/>
  <c r="P197" i="1"/>
  <c r="Q197" i="1" s="1"/>
  <c r="R203" i="1"/>
  <c r="S203" i="1" s="1"/>
  <c r="T203" i="1" s="1"/>
  <c r="Y203" i="1" s="1"/>
  <c r="X203" i="1"/>
  <c r="R210" i="1"/>
  <c r="S210" i="1" s="1"/>
  <c r="T210" i="1" s="1"/>
  <c r="Y210" i="1" s="1"/>
  <c r="X210" i="1"/>
  <c r="P211" i="1"/>
  <c r="Q211" i="1" s="1"/>
  <c r="R214" i="1"/>
  <c r="S214" i="1" s="1"/>
  <c r="T214" i="1" s="1"/>
  <c r="Y214" i="1" s="1"/>
  <c r="R217" i="1"/>
  <c r="S217" i="1" s="1"/>
  <c r="T217" i="1" s="1"/>
  <c r="Y217" i="1" s="1"/>
  <c r="X217" i="1"/>
  <c r="R219" i="1"/>
  <c r="S219" i="1" s="1"/>
  <c r="T219" i="1" s="1"/>
  <c r="Y219" i="1" s="1"/>
  <c r="X219" i="1"/>
  <c r="X221" i="1"/>
  <c r="R228" i="1"/>
  <c r="S228" i="1" s="1"/>
  <c r="T228" i="1" s="1"/>
  <c r="Y228" i="1" s="1"/>
  <c r="R236" i="1"/>
  <c r="S236" i="1" s="1"/>
  <c r="T236" i="1" s="1"/>
  <c r="Y236" i="1" s="1"/>
  <c r="X236" i="1"/>
  <c r="R244" i="1"/>
  <c r="S244" i="1" s="1"/>
  <c r="T244" i="1" s="1"/>
  <c r="Y244" i="1" s="1"/>
  <c r="X244" i="1"/>
  <c r="R247" i="1"/>
  <c r="S247" i="1" s="1"/>
  <c r="T247" i="1" s="1"/>
  <c r="Y247" i="1" s="1"/>
  <c r="X247" i="1"/>
  <c r="X253" i="1"/>
  <c r="R253" i="1"/>
  <c r="S253" i="1" s="1"/>
  <c r="T253" i="1" s="1"/>
  <c r="Y253" i="1" s="1"/>
  <c r="R257" i="1"/>
  <c r="S257" i="1" s="1"/>
  <c r="T257" i="1" s="1"/>
  <c r="Y257" i="1" s="1"/>
  <c r="X257" i="1"/>
  <c r="R259" i="1"/>
  <c r="S259" i="1" s="1"/>
  <c r="T259" i="1" s="1"/>
  <c r="Y259" i="1" s="1"/>
  <c r="X259" i="1"/>
  <c r="R284" i="1"/>
  <c r="S284" i="1" s="1"/>
  <c r="T284" i="1" s="1"/>
  <c r="Y284" i="1" s="1"/>
  <c r="X284" i="1"/>
  <c r="R286" i="1"/>
  <c r="S286" i="1" s="1"/>
  <c r="T286" i="1" s="1"/>
  <c r="Y286" i="1" s="1"/>
  <c r="X286" i="1"/>
  <c r="R290" i="1"/>
  <c r="S290" i="1" s="1"/>
  <c r="T290" i="1" s="1"/>
  <c r="Y290" i="1" s="1"/>
  <c r="X290" i="1"/>
  <c r="R335" i="1"/>
  <c r="S335" i="1" s="1"/>
  <c r="T335" i="1" s="1"/>
  <c r="Y335" i="1" s="1"/>
  <c r="X335" i="1"/>
  <c r="R347" i="1"/>
  <c r="S347" i="1" s="1"/>
  <c r="T347" i="1" s="1"/>
  <c r="Y347" i="1" s="1"/>
  <c r="X347" i="1"/>
  <c r="R350" i="1"/>
  <c r="S350" i="1" s="1"/>
  <c r="T350" i="1" s="1"/>
  <c r="Y350" i="1" s="1"/>
  <c r="X350" i="1"/>
  <c r="R358" i="1"/>
  <c r="S358" i="1" s="1"/>
  <c r="T358" i="1" s="1"/>
  <c r="Y358" i="1" s="1"/>
  <c r="X358" i="1"/>
  <c r="R361" i="1"/>
  <c r="S361" i="1" s="1"/>
  <c r="T361" i="1" s="1"/>
  <c r="Y361" i="1" s="1"/>
  <c r="X361" i="1"/>
  <c r="R362" i="1"/>
  <c r="S362" i="1" s="1"/>
  <c r="T362" i="1" s="1"/>
  <c r="Y362" i="1" s="1"/>
  <c r="X362" i="1"/>
  <c r="R364" i="1"/>
  <c r="S364" i="1" s="1"/>
  <c r="T364" i="1" s="1"/>
  <c r="Y364" i="1" s="1"/>
  <c r="X364" i="1"/>
  <c r="X373" i="1"/>
  <c r="R373" i="1"/>
  <c r="S373" i="1" s="1"/>
  <c r="T373" i="1" s="1"/>
  <c r="Y373" i="1" s="1"/>
  <c r="R521" i="1"/>
  <c r="S521" i="1" s="1"/>
  <c r="T521" i="1" s="1"/>
  <c r="Y521" i="1" s="1"/>
  <c r="X521" i="1"/>
  <c r="P248" i="1"/>
  <c r="Q248" i="1" s="1"/>
  <c r="R256" i="1"/>
  <c r="S256" i="1" s="1"/>
  <c r="T256" i="1" s="1"/>
  <c r="Y256" i="1" s="1"/>
  <c r="X256" i="1"/>
  <c r="P262" i="1"/>
  <c r="Q262" i="1" s="1"/>
  <c r="R270" i="1"/>
  <c r="S270" i="1" s="1"/>
  <c r="T270" i="1" s="1"/>
  <c r="Y270" i="1" s="1"/>
  <c r="X270" i="1"/>
  <c r="P276" i="1"/>
  <c r="Q276" i="1" s="1"/>
  <c r="R296" i="1"/>
  <c r="S296" i="1" s="1"/>
  <c r="T296" i="1" s="1"/>
  <c r="Y296" i="1" s="1"/>
  <c r="X296" i="1"/>
  <c r="X301" i="1"/>
  <c r="R301" i="1"/>
  <c r="S301" i="1" s="1"/>
  <c r="T301" i="1" s="1"/>
  <c r="Y301" i="1" s="1"/>
  <c r="R314" i="1"/>
  <c r="S314" i="1" s="1"/>
  <c r="T314" i="1" s="1"/>
  <c r="Y314" i="1" s="1"/>
  <c r="X314" i="1"/>
  <c r="R320" i="1"/>
  <c r="S320" i="1" s="1"/>
  <c r="T320" i="1" s="1"/>
  <c r="Y320" i="1" s="1"/>
  <c r="X320" i="1"/>
  <c r="R330" i="1"/>
  <c r="S330" i="1" s="1"/>
  <c r="T330" i="1" s="1"/>
  <c r="Y330" i="1" s="1"/>
  <c r="X330" i="1"/>
  <c r="X333" i="1"/>
  <c r="R333" i="1"/>
  <c r="S333" i="1" s="1"/>
  <c r="T333" i="1" s="1"/>
  <c r="Y333" i="1" s="1"/>
  <c r="R339" i="1"/>
  <c r="S339" i="1" s="1"/>
  <c r="T339" i="1" s="1"/>
  <c r="Y339" i="1" s="1"/>
  <c r="X339" i="1"/>
  <c r="R372" i="1"/>
  <c r="S372" i="1" s="1"/>
  <c r="T372" i="1" s="1"/>
  <c r="Y372" i="1" s="1"/>
  <c r="X372" i="1"/>
  <c r="R414" i="1"/>
  <c r="S414" i="1" s="1"/>
  <c r="T414" i="1" s="1"/>
  <c r="Y414" i="1" s="1"/>
  <c r="X414" i="1"/>
  <c r="P240" i="1"/>
  <c r="Q240" i="1" s="1"/>
  <c r="R251" i="1"/>
  <c r="S251" i="1" s="1"/>
  <c r="T251" i="1" s="1"/>
  <c r="Y251" i="1" s="1"/>
  <c r="R254" i="1"/>
  <c r="S254" i="1" s="1"/>
  <c r="T254" i="1" s="1"/>
  <c r="Y254" i="1" s="1"/>
  <c r="X254" i="1"/>
  <c r="P260" i="1"/>
  <c r="Q260" i="1" s="1"/>
  <c r="R265" i="1"/>
  <c r="S265" i="1" s="1"/>
  <c r="T265" i="1" s="1"/>
  <c r="Y265" i="1" s="1"/>
  <c r="R268" i="1"/>
  <c r="S268" i="1" s="1"/>
  <c r="T268" i="1" s="1"/>
  <c r="Y268" i="1" s="1"/>
  <c r="X268" i="1"/>
  <c r="P274" i="1"/>
  <c r="Q274" i="1" s="1"/>
  <c r="R279" i="1"/>
  <c r="S279" i="1" s="1"/>
  <c r="T279" i="1" s="1"/>
  <c r="Y279" i="1" s="1"/>
  <c r="R282" i="1"/>
  <c r="S282" i="1" s="1"/>
  <c r="T282" i="1" s="1"/>
  <c r="Y282" i="1" s="1"/>
  <c r="X282" i="1"/>
  <c r="R292" i="1"/>
  <c r="S292" i="1" s="1"/>
  <c r="T292" i="1" s="1"/>
  <c r="Y292" i="1" s="1"/>
  <c r="X292" i="1"/>
  <c r="R293" i="1"/>
  <c r="S293" i="1" s="1"/>
  <c r="T293" i="1" s="1"/>
  <c r="Y293" i="1" s="1"/>
  <c r="X293" i="1"/>
  <c r="X295" i="1"/>
  <c r="X300" i="1"/>
  <c r="P302" i="1"/>
  <c r="Q302" i="1" s="1"/>
  <c r="X315" i="1"/>
  <c r="R315" i="1"/>
  <c r="S315" i="1" s="1"/>
  <c r="T315" i="1" s="1"/>
  <c r="Y315" i="1" s="1"/>
  <c r="X321" i="1"/>
  <c r="R321" i="1"/>
  <c r="S321" i="1" s="1"/>
  <c r="T321" i="1" s="1"/>
  <c r="Y321" i="1" s="1"/>
  <c r="X375" i="1"/>
  <c r="R375" i="1"/>
  <c r="S375" i="1" s="1"/>
  <c r="T375" i="1" s="1"/>
  <c r="Y375" i="1" s="1"/>
  <c r="R404" i="1"/>
  <c r="S404" i="1" s="1"/>
  <c r="T404" i="1" s="1"/>
  <c r="Y404" i="1" s="1"/>
  <c r="X404" i="1"/>
  <c r="X453" i="1"/>
  <c r="R453" i="1"/>
  <c r="S453" i="1" s="1"/>
  <c r="T453" i="1" s="1"/>
  <c r="Y453" i="1" s="1"/>
  <c r="R246" i="1"/>
  <c r="S246" i="1" s="1"/>
  <c r="T246" i="1" s="1"/>
  <c r="Y246" i="1" s="1"/>
  <c r="X246" i="1"/>
  <c r="R249" i="1"/>
  <c r="S249" i="1" s="1"/>
  <c r="T249" i="1" s="1"/>
  <c r="Y249" i="1" s="1"/>
  <c r="X249" i="1"/>
  <c r="R266" i="1"/>
  <c r="S266" i="1" s="1"/>
  <c r="T266" i="1" s="1"/>
  <c r="Y266" i="1" s="1"/>
  <c r="X266" i="1"/>
  <c r="R269" i="1"/>
  <c r="S269" i="1" s="1"/>
  <c r="T269" i="1" s="1"/>
  <c r="Y269" i="1" s="1"/>
  <c r="X269" i="1"/>
  <c r="R280" i="1"/>
  <c r="S280" i="1" s="1"/>
  <c r="T280" i="1" s="1"/>
  <c r="Y280" i="1" s="1"/>
  <c r="X280" i="1"/>
  <c r="R283" i="1"/>
  <c r="S283" i="1" s="1"/>
  <c r="T283" i="1" s="1"/>
  <c r="Y283" i="1" s="1"/>
  <c r="X283" i="1"/>
  <c r="X289" i="1"/>
  <c r="R289" i="1"/>
  <c r="S289" i="1" s="1"/>
  <c r="T289" i="1" s="1"/>
  <c r="Y289" i="1" s="1"/>
  <c r="X299" i="1"/>
  <c r="R299" i="1"/>
  <c r="S299" i="1" s="1"/>
  <c r="T299" i="1" s="1"/>
  <c r="Y299" i="1" s="1"/>
  <c r="X303" i="1"/>
  <c r="R303" i="1"/>
  <c r="S303" i="1" s="1"/>
  <c r="T303" i="1" s="1"/>
  <c r="Y303" i="1" s="1"/>
  <c r="R306" i="1"/>
  <c r="S306" i="1" s="1"/>
  <c r="T306" i="1" s="1"/>
  <c r="Y306" i="1" s="1"/>
  <c r="X306" i="1"/>
  <c r="R325" i="1"/>
  <c r="S325" i="1" s="1"/>
  <c r="T325" i="1" s="1"/>
  <c r="Y325" i="1" s="1"/>
  <c r="X325" i="1"/>
  <c r="R344" i="1"/>
  <c r="S344" i="1" s="1"/>
  <c r="T344" i="1" s="1"/>
  <c r="Y344" i="1" s="1"/>
  <c r="X344" i="1"/>
  <c r="R349" i="1"/>
  <c r="S349" i="1" s="1"/>
  <c r="T349" i="1" s="1"/>
  <c r="Y349" i="1" s="1"/>
  <c r="X349" i="1"/>
  <c r="R351" i="1"/>
  <c r="S351" i="1" s="1"/>
  <c r="T351" i="1" s="1"/>
  <c r="Y351" i="1" s="1"/>
  <c r="X351" i="1"/>
  <c r="X353" i="1"/>
  <c r="R353" i="1"/>
  <c r="S353" i="1" s="1"/>
  <c r="T353" i="1" s="1"/>
  <c r="Y353" i="1" s="1"/>
  <c r="R359" i="1"/>
  <c r="S359" i="1" s="1"/>
  <c r="T359" i="1" s="1"/>
  <c r="Y359" i="1" s="1"/>
  <c r="X359" i="1"/>
  <c r="R363" i="1"/>
  <c r="S363" i="1" s="1"/>
  <c r="T363" i="1" s="1"/>
  <c r="Y363" i="1" s="1"/>
  <c r="X363" i="1"/>
  <c r="X367" i="1"/>
  <c r="R367" i="1"/>
  <c r="S367" i="1" s="1"/>
  <c r="T367" i="1" s="1"/>
  <c r="Y367" i="1" s="1"/>
  <c r="X374" i="1"/>
  <c r="R374" i="1"/>
  <c r="S374" i="1" s="1"/>
  <c r="T374" i="1" s="1"/>
  <c r="Y374" i="1" s="1"/>
  <c r="R390" i="1"/>
  <c r="S390" i="1" s="1"/>
  <c r="T390" i="1" s="1"/>
  <c r="Y390" i="1" s="1"/>
  <c r="X390" i="1"/>
  <c r="R394" i="1"/>
  <c r="S394" i="1" s="1"/>
  <c r="T394" i="1" s="1"/>
  <c r="Y394" i="1" s="1"/>
  <c r="X394" i="1"/>
  <c r="R400" i="1"/>
  <c r="S400" i="1" s="1"/>
  <c r="T400" i="1" s="1"/>
  <c r="Y400" i="1" s="1"/>
  <c r="X400" i="1"/>
  <c r="R425" i="1"/>
  <c r="S425" i="1" s="1"/>
  <c r="T425" i="1" s="1"/>
  <c r="Y425" i="1" s="1"/>
  <c r="X425" i="1"/>
  <c r="R336" i="1"/>
  <c r="S336" i="1" s="1"/>
  <c r="T336" i="1" s="1"/>
  <c r="Y336" i="1" s="1"/>
  <c r="X336" i="1"/>
  <c r="R356" i="1"/>
  <c r="S356" i="1" s="1"/>
  <c r="T356" i="1" s="1"/>
  <c r="Y356" i="1" s="1"/>
  <c r="X356" i="1"/>
  <c r="R370" i="1"/>
  <c r="S370" i="1" s="1"/>
  <c r="T370" i="1" s="1"/>
  <c r="Y370" i="1" s="1"/>
  <c r="X370" i="1"/>
  <c r="R379" i="1"/>
  <c r="S379" i="1" s="1"/>
  <c r="T379" i="1" s="1"/>
  <c r="Y379" i="1" s="1"/>
  <c r="X379" i="1"/>
  <c r="X407" i="1"/>
  <c r="R407" i="1"/>
  <c r="S407" i="1" s="1"/>
  <c r="T407" i="1" s="1"/>
  <c r="Y407" i="1" s="1"/>
  <c r="R417" i="1"/>
  <c r="S417" i="1" s="1"/>
  <c r="T417" i="1" s="1"/>
  <c r="Y417" i="1" s="1"/>
  <c r="X417" i="1"/>
  <c r="R428" i="1"/>
  <c r="S428" i="1" s="1"/>
  <c r="T428" i="1" s="1"/>
  <c r="Y428" i="1" s="1"/>
  <c r="X428" i="1"/>
  <c r="X431" i="1"/>
  <c r="R431" i="1"/>
  <c r="S431" i="1" s="1"/>
  <c r="T431" i="1" s="1"/>
  <c r="Y431" i="1" s="1"/>
  <c r="R452" i="1"/>
  <c r="S452" i="1" s="1"/>
  <c r="T452" i="1" s="1"/>
  <c r="Y452" i="1" s="1"/>
  <c r="X452" i="1"/>
  <c r="P288" i="1"/>
  <c r="Q288" i="1" s="1"/>
  <c r="P310" i="1"/>
  <c r="Q310" i="1" s="1"/>
  <c r="P312" i="1"/>
  <c r="Q312" i="1" s="1"/>
  <c r="P318" i="1"/>
  <c r="Q318" i="1" s="1"/>
  <c r="R323" i="1"/>
  <c r="S323" i="1" s="1"/>
  <c r="T323" i="1" s="1"/>
  <c r="Y323" i="1" s="1"/>
  <c r="X323" i="1"/>
  <c r="P326" i="1"/>
  <c r="Q326" i="1" s="1"/>
  <c r="R334" i="1"/>
  <c r="S334" i="1" s="1"/>
  <c r="T334" i="1" s="1"/>
  <c r="Y334" i="1" s="1"/>
  <c r="X334" i="1"/>
  <c r="R337" i="1"/>
  <c r="S337" i="1" s="1"/>
  <c r="T337" i="1" s="1"/>
  <c r="Y337" i="1" s="1"/>
  <c r="X337" i="1"/>
  <c r="P340" i="1"/>
  <c r="Q340" i="1" s="1"/>
  <c r="R348" i="1"/>
  <c r="S348" i="1" s="1"/>
  <c r="T348" i="1" s="1"/>
  <c r="Y348" i="1" s="1"/>
  <c r="X348" i="1"/>
  <c r="P354" i="1"/>
  <c r="Q354" i="1" s="1"/>
  <c r="R365" i="1"/>
  <c r="S365" i="1" s="1"/>
  <c r="T365" i="1" s="1"/>
  <c r="Y365" i="1" s="1"/>
  <c r="R368" i="1"/>
  <c r="S368" i="1" s="1"/>
  <c r="T368" i="1" s="1"/>
  <c r="Y368" i="1" s="1"/>
  <c r="X368" i="1"/>
  <c r="R371" i="1"/>
  <c r="S371" i="1" s="1"/>
  <c r="T371" i="1" s="1"/>
  <c r="Y371" i="1" s="1"/>
  <c r="X371" i="1"/>
  <c r="R382" i="1"/>
  <c r="S382" i="1" s="1"/>
  <c r="T382" i="1" s="1"/>
  <c r="Y382" i="1" s="1"/>
  <c r="Z380" i="1" s="1"/>
  <c r="X382" i="1"/>
  <c r="R388" i="1"/>
  <c r="S388" i="1" s="1"/>
  <c r="T388" i="1" s="1"/>
  <c r="Y388" i="1" s="1"/>
  <c r="X388" i="1"/>
  <c r="R402" i="1"/>
  <c r="S402" i="1" s="1"/>
  <c r="T402" i="1" s="1"/>
  <c r="Y402" i="1" s="1"/>
  <c r="X402" i="1"/>
  <c r="R406" i="1"/>
  <c r="S406" i="1" s="1"/>
  <c r="T406" i="1" s="1"/>
  <c r="Y406" i="1" s="1"/>
  <c r="X406" i="1"/>
  <c r="R412" i="1"/>
  <c r="S412" i="1" s="1"/>
  <c r="T412" i="1" s="1"/>
  <c r="Y412" i="1" s="1"/>
  <c r="X412" i="1"/>
  <c r="R416" i="1"/>
  <c r="S416" i="1" s="1"/>
  <c r="T416" i="1" s="1"/>
  <c r="Y416" i="1" s="1"/>
  <c r="X416" i="1"/>
  <c r="R422" i="1"/>
  <c r="S422" i="1" s="1"/>
  <c r="T422" i="1" s="1"/>
  <c r="Y422" i="1" s="1"/>
  <c r="X422" i="1"/>
  <c r="R430" i="1"/>
  <c r="S430" i="1" s="1"/>
  <c r="T430" i="1" s="1"/>
  <c r="Y430" i="1" s="1"/>
  <c r="X430" i="1"/>
  <c r="R443" i="1"/>
  <c r="S443" i="1" s="1"/>
  <c r="T443" i="1" s="1"/>
  <c r="Y443" i="1" s="1"/>
  <c r="X443" i="1"/>
  <c r="P316" i="1"/>
  <c r="Q316" i="1" s="1"/>
  <c r="R317" i="1"/>
  <c r="S317" i="1" s="1"/>
  <c r="T317" i="1" s="1"/>
  <c r="Y317" i="1" s="1"/>
  <c r="P322" i="1"/>
  <c r="Q322" i="1" s="1"/>
  <c r="X328" i="1"/>
  <c r="R329" i="1"/>
  <c r="S329" i="1" s="1"/>
  <c r="T329" i="1" s="1"/>
  <c r="Y329" i="1" s="1"/>
  <c r="R332" i="1"/>
  <c r="S332" i="1" s="1"/>
  <c r="T332" i="1" s="1"/>
  <c r="Y332" i="1" s="1"/>
  <c r="X332" i="1"/>
  <c r="P338" i="1"/>
  <c r="Q338" i="1" s="1"/>
  <c r="X342" i="1"/>
  <c r="R343" i="1"/>
  <c r="S343" i="1" s="1"/>
  <c r="T343" i="1" s="1"/>
  <c r="Y343" i="1" s="1"/>
  <c r="R346" i="1"/>
  <c r="S346" i="1" s="1"/>
  <c r="T346" i="1" s="1"/>
  <c r="Y346" i="1" s="1"/>
  <c r="X346" i="1"/>
  <c r="P352" i="1"/>
  <c r="Q352" i="1" s="1"/>
  <c r="R357" i="1"/>
  <c r="S357" i="1" s="1"/>
  <c r="T357" i="1" s="1"/>
  <c r="Y357" i="1" s="1"/>
  <c r="R360" i="1"/>
  <c r="S360" i="1" s="1"/>
  <c r="T360" i="1" s="1"/>
  <c r="Y360" i="1" s="1"/>
  <c r="X360" i="1"/>
  <c r="P366" i="1"/>
  <c r="Q366" i="1" s="1"/>
  <c r="R381" i="1"/>
  <c r="S381" i="1" s="1"/>
  <c r="T381" i="1" s="1"/>
  <c r="Y381" i="1" s="1"/>
  <c r="X381" i="1"/>
  <c r="X395" i="1"/>
  <c r="R395" i="1"/>
  <c r="S395" i="1" s="1"/>
  <c r="T395" i="1" s="1"/>
  <c r="Y395" i="1" s="1"/>
  <c r="X437" i="1"/>
  <c r="R437" i="1"/>
  <c r="S437" i="1" s="1"/>
  <c r="T437" i="1" s="1"/>
  <c r="Y437" i="1" s="1"/>
  <c r="R440" i="1"/>
  <c r="S440" i="1" s="1"/>
  <c r="T440" i="1" s="1"/>
  <c r="Y440" i="1" s="1"/>
  <c r="X440" i="1"/>
  <c r="R386" i="1"/>
  <c r="S386" i="1" s="1"/>
  <c r="T386" i="1" s="1"/>
  <c r="Y386" i="1" s="1"/>
  <c r="X386" i="1"/>
  <c r="R398" i="1"/>
  <c r="S398" i="1" s="1"/>
  <c r="T398" i="1" s="1"/>
  <c r="Y398" i="1" s="1"/>
  <c r="X398" i="1"/>
  <c r="R410" i="1"/>
  <c r="S410" i="1" s="1"/>
  <c r="T410" i="1" s="1"/>
  <c r="Y410" i="1" s="1"/>
  <c r="X410" i="1"/>
  <c r="P420" i="1"/>
  <c r="Q420" i="1" s="1"/>
  <c r="R434" i="1"/>
  <c r="S434" i="1" s="1"/>
  <c r="T434" i="1" s="1"/>
  <c r="Y434" i="1" s="1"/>
  <c r="X434" i="1"/>
  <c r="R438" i="1"/>
  <c r="S438" i="1" s="1"/>
  <c r="T438" i="1" s="1"/>
  <c r="Y438" i="1" s="1"/>
  <c r="X438" i="1"/>
  <c r="R447" i="1"/>
  <c r="S447" i="1" s="1"/>
  <c r="T447" i="1" s="1"/>
  <c r="Y447" i="1" s="1"/>
  <c r="X447" i="1"/>
  <c r="R454" i="1"/>
  <c r="S454" i="1" s="1"/>
  <c r="T454" i="1" s="1"/>
  <c r="Y454" i="1" s="1"/>
  <c r="X454" i="1"/>
  <c r="R479" i="1"/>
  <c r="S479" i="1" s="1"/>
  <c r="T479" i="1" s="1"/>
  <c r="Y479" i="1" s="1"/>
  <c r="X479" i="1"/>
  <c r="R377" i="1"/>
  <c r="S377" i="1" s="1"/>
  <c r="T377" i="1" s="1"/>
  <c r="Y377" i="1" s="1"/>
  <c r="X377" i="1"/>
  <c r="R378" i="1"/>
  <c r="S378" i="1" s="1"/>
  <c r="T378" i="1" s="1"/>
  <c r="Y378" i="1" s="1"/>
  <c r="X378" i="1"/>
  <c r="AA380" i="1"/>
  <c r="R389" i="1"/>
  <c r="S389" i="1" s="1"/>
  <c r="T389" i="1" s="1"/>
  <c r="Y389" i="1" s="1"/>
  <c r="X389" i="1"/>
  <c r="R391" i="1"/>
  <c r="S391" i="1" s="1"/>
  <c r="T391" i="1" s="1"/>
  <c r="Y391" i="1" s="1"/>
  <c r="X391" i="1"/>
  <c r="R393" i="1"/>
  <c r="S393" i="1" s="1"/>
  <c r="T393" i="1" s="1"/>
  <c r="Y393" i="1" s="1"/>
  <c r="X393" i="1"/>
  <c r="R401" i="1"/>
  <c r="S401" i="1" s="1"/>
  <c r="T401" i="1" s="1"/>
  <c r="Y401" i="1" s="1"/>
  <c r="X401" i="1"/>
  <c r="R403" i="1"/>
  <c r="S403" i="1" s="1"/>
  <c r="T403" i="1" s="1"/>
  <c r="Y403" i="1" s="1"/>
  <c r="X403" i="1"/>
  <c r="R405" i="1"/>
  <c r="S405" i="1" s="1"/>
  <c r="T405" i="1" s="1"/>
  <c r="Y405" i="1" s="1"/>
  <c r="X405" i="1"/>
  <c r="R413" i="1"/>
  <c r="S413" i="1" s="1"/>
  <c r="T413" i="1" s="1"/>
  <c r="Y413" i="1" s="1"/>
  <c r="X413" i="1"/>
  <c r="R415" i="1"/>
  <c r="S415" i="1" s="1"/>
  <c r="T415" i="1" s="1"/>
  <c r="Y415" i="1" s="1"/>
  <c r="X415" i="1"/>
  <c r="P418" i="1"/>
  <c r="Q418" i="1" s="1"/>
  <c r="R426" i="1"/>
  <c r="S426" i="1" s="1"/>
  <c r="T426" i="1" s="1"/>
  <c r="Y426" i="1" s="1"/>
  <c r="X426" i="1"/>
  <c r="R429" i="1"/>
  <c r="S429" i="1" s="1"/>
  <c r="T429" i="1" s="1"/>
  <c r="Y429" i="1" s="1"/>
  <c r="X429" i="1"/>
  <c r="P432" i="1"/>
  <c r="Q432" i="1" s="1"/>
  <c r="X448" i="1"/>
  <c r="R448" i="1"/>
  <c r="S448" i="1" s="1"/>
  <c r="T448" i="1" s="1"/>
  <c r="Y448" i="1" s="1"/>
  <c r="X461" i="1"/>
  <c r="R461" i="1"/>
  <c r="S461" i="1" s="1"/>
  <c r="T461" i="1" s="1"/>
  <c r="Y461" i="1" s="1"/>
  <c r="X469" i="1"/>
  <c r="R469" i="1"/>
  <c r="S469" i="1" s="1"/>
  <c r="T469" i="1" s="1"/>
  <c r="Y469" i="1" s="1"/>
  <c r="X477" i="1"/>
  <c r="R477" i="1"/>
  <c r="S477" i="1" s="1"/>
  <c r="T477" i="1" s="1"/>
  <c r="Y477" i="1" s="1"/>
  <c r="R376" i="1"/>
  <c r="S376" i="1" s="1"/>
  <c r="T376" i="1" s="1"/>
  <c r="Y376" i="1" s="1"/>
  <c r="X380" i="1"/>
  <c r="R387" i="1"/>
  <c r="S387" i="1" s="1"/>
  <c r="T387" i="1" s="1"/>
  <c r="Y387" i="1" s="1"/>
  <c r="R399" i="1"/>
  <c r="S399" i="1" s="1"/>
  <c r="T399" i="1" s="1"/>
  <c r="Y399" i="1" s="1"/>
  <c r="R411" i="1"/>
  <c r="S411" i="1" s="1"/>
  <c r="T411" i="1" s="1"/>
  <c r="Y411" i="1" s="1"/>
  <c r="R421" i="1"/>
  <c r="S421" i="1" s="1"/>
  <c r="T421" i="1" s="1"/>
  <c r="Y421" i="1" s="1"/>
  <c r="R424" i="1"/>
  <c r="S424" i="1" s="1"/>
  <c r="T424" i="1" s="1"/>
  <c r="Y424" i="1" s="1"/>
  <c r="X424" i="1"/>
  <c r="R427" i="1"/>
  <c r="S427" i="1" s="1"/>
  <c r="T427" i="1" s="1"/>
  <c r="Y427" i="1" s="1"/>
  <c r="X427" i="1"/>
  <c r="R436" i="1"/>
  <c r="S436" i="1" s="1"/>
  <c r="T436" i="1" s="1"/>
  <c r="Y436" i="1" s="1"/>
  <c r="X436" i="1"/>
  <c r="R439" i="1"/>
  <c r="S439" i="1" s="1"/>
  <c r="T439" i="1" s="1"/>
  <c r="Y439" i="1" s="1"/>
  <c r="R445" i="1"/>
  <c r="S445" i="1" s="1"/>
  <c r="T445" i="1" s="1"/>
  <c r="Y445" i="1" s="1"/>
  <c r="X445" i="1"/>
  <c r="R446" i="1"/>
  <c r="S446" i="1" s="1"/>
  <c r="T446" i="1" s="1"/>
  <c r="Y446" i="1" s="1"/>
  <c r="X449" i="1"/>
  <c r="R449" i="1"/>
  <c r="S449" i="1" s="1"/>
  <c r="T449" i="1" s="1"/>
  <c r="Y449" i="1" s="1"/>
  <c r="X458" i="1"/>
  <c r="R458" i="1"/>
  <c r="S458" i="1" s="1"/>
  <c r="T458" i="1" s="1"/>
  <c r="Y458" i="1" s="1"/>
  <c r="R474" i="1"/>
  <c r="S474" i="1" s="1"/>
  <c r="T474" i="1" s="1"/>
  <c r="Y474" i="1" s="1"/>
  <c r="X474" i="1"/>
  <c r="P459" i="1"/>
  <c r="Q459" i="1" s="1"/>
  <c r="X463" i="1"/>
  <c r="R463" i="1"/>
  <c r="S463" i="1" s="1"/>
  <c r="T463" i="1" s="1"/>
  <c r="Y463" i="1" s="1"/>
  <c r="R468" i="1"/>
  <c r="S468" i="1" s="1"/>
  <c r="T468" i="1" s="1"/>
  <c r="Y468" i="1" s="1"/>
  <c r="Z467" i="1" s="1"/>
  <c r="X468" i="1"/>
  <c r="X471" i="1"/>
  <c r="R471" i="1"/>
  <c r="S471" i="1" s="1"/>
  <c r="T471" i="1" s="1"/>
  <c r="Y471" i="1" s="1"/>
  <c r="R478" i="1"/>
  <c r="S478" i="1" s="1"/>
  <c r="T478" i="1" s="1"/>
  <c r="Y478" i="1" s="1"/>
  <c r="X478" i="1"/>
  <c r="R481" i="1"/>
  <c r="S481" i="1" s="1"/>
  <c r="T481" i="1" s="1"/>
  <c r="Y481" i="1" s="1"/>
  <c r="X481" i="1"/>
  <c r="X487" i="1"/>
  <c r="R487" i="1"/>
  <c r="S487" i="1" s="1"/>
  <c r="T487" i="1" s="1"/>
  <c r="Y487" i="1" s="1"/>
  <c r="R518" i="1"/>
  <c r="S518" i="1" s="1"/>
  <c r="T518" i="1" s="1"/>
  <c r="Y518" i="1" s="1"/>
  <c r="X518" i="1"/>
  <c r="R444" i="1"/>
  <c r="S444" i="1" s="1"/>
  <c r="T444" i="1" s="1"/>
  <c r="Y444" i="1" s="1"/>
  <c r="X444" i="1"/>
  <c r="R456" i="1"/>
  <c r="S456" i="1" s="1"/>
  <c r="T456" i="1" s="1"/>
  <c r="Y456" i="1" s="1"/>
  <c r="X456" i="1"/>
  <c r="R462" i="1"/>
  <c r="S462" i="1" s="1"/>
  <c r="T462" i="1" s="1"/>
  <c r="Y462" i="1" s="1"/>
  <c r="X462" i="1"/>
  <c r="X465" i="1"/>
  <c r="R465" i="1"/>
  <c r="S465" i="1" s="1"/>
  <c r="T465" i="1" s="1"/>
  <c r="Y465" i="1" s="1"/>
  <c r="R472" i="1"/>
  <c r="S472" i="1" s="1"/>
  <c r="T472" i="1" s="1"/>
  <c r="Y472" i="1" s="1"/>
  <c r="X472" i="1"/>
  <c r="R484" i="1"/>
  <c r="S484" i="1" s="1"/>
  <c r="T484" i="1" s="1"/>
  <c r="Y484" i="1" s="1"/>
  <c r="X484" i="1"/>
  <c r="R486" i="1"/>
  <c r="S486" i="1" s="1"/>
  <c r="T486" i="1" s="1"/>
  <c r="Y486" i="1" s="1"/>
  <c r="X486" i="1"/>
  <c r="R495" i="1"/>
  <c r="S495" i="1" s="1"/>
  <c r="T495" i="1" s="1"/>
  <c r="Y495" i="1" s="1"/>
  <c r="X495" i="1"/>
  <c r="R498" i="1"/>
  <c r="S498" i="1" s="1"/>
  <c r="T498" i="1" s="1"/>
  <c r="Y498" i="1" s="1"/>
  <c r="X498" i="1"/>
  <c r="P450" i="1"/>
  <c r="Q450" i="1" s="1"/>
  <c r="P457" i="1"/>
  <c r="Q457" i="1" s="1"/>
  <c r="R460" i="1"/>
  <c r="S460" i="1" s="1"/>
  <c r="T460" i="1" s="1"/>
  <c r="Y460" i="1" s="1"/>
  <c r="R466" i="1"/>
  <c r="S466" i="1" s="1"/>
  <c r="T466" i="1" s="1"/>
  <c r="Y466" i="1" s="1"/>
  <c r="X466" i="1"/>
  <c r="X475" i="1"/>
  <c r="R475" i="1"/>
  <c r="S475" i="1" s="1"/>
  <c r="T475" i="1" s="1"/>
  <c r="Y475" i="1" s="1"/>
  <c r="R513" i="1"/>
  <c r="S513" i="1" s="1"/>
  <c r="T513" i="1" s="1"/>
  <c r="Y513" i="1" s="1"/>
  <c r="X513" i="1"/>
  <c r="P464" i="1"/>
  <c r="Q464" i="1" s="1"/>
  <c r="P470" i="1"/>
  <c r="Q470" i="1" s="1"/>
  <c r="P476" i="1"/>
  <c r="Q476" i="1" s="1"/>
  <c r="P482" i="1"/>
  <c r="Q482" i="1" s="1"/>
  <c r="R490" i="1"/>
  <c r="S490" i="1" s="1"/>
  <c r="T490" i="1" s="1"/>
  <c r="Y490" i="1" s="1"/>
  <c r="X490" i="1"/>
  <c r="R507" i="1"/>
  <c r="S507" i="1" s="1"/>
  <c r="T507" i="1" s="1"/>
  <c r="Y507" i="1" s="1"/>
  <c r="X507" i="1"/>
  <c r="AA509" i="1"/>
  <c r="R511" i="1"/>
  <c r="S511" i="1" s="1"/>
  <c r="T511" i="1" s="1"/>
  <c r="Y511" i="1" s="1"/>
  <c r="X511" i="1"/>
  <c r="R517" i="1"/>
  <c r="S517" i="1" s="1"/>
  <c r="T517" i="1" s="1"/>
  <c r="Y517" i="1" s="1"/>
  <c r="X517" i="1"/>
  <c r="R520" i="1"/>
  <c r="S520" i="1" s="1"/>
  <c r="T520" i="1" s="1"/>
  <c r="Y520" i="1" s="1"/>
  <c r="X520" i="1"/>
  <c r="R485" i="1"/>
  <c r="S485" i="1" s="1"/>
  <c r="T485" i="1" s="1"/>
  <c r="Y485" i="1" s="1"/>
  <c r="R488" i="1"/>
  <c r="S488" i="1" s="1"/>
  <c r="T488" i="1" s="1"/>
  <c r="Y488" i="1" s="1"/>
  <c r="X488" i="1"/>
  <c r="R491" i="1"/>
  <c r="S491" i="1" s="1"/>
  <c r="T491" i="1" s="1"/>
  <c r="Y491" i="1" s="1"/>
  <c r="R493" i="1"/>
  <c r="S493" i="1" s="1"/>
  <c r="T493" i="1" s="1"/>
  <c r="Y493" i="1" s="1"/>
  <c r="X493" i="1"/>
  <c r="X509" i="1"/>
  <c r="R510" i="1"/>
  <c r="S510" i="1" s="1"/>
  <c r="T510" i="1" s="1"/>
  <c r="Y510" i="1" s="1"/>
  <c r="X510" i="1"/>
  <c r="R480" i="1"/>
  <c r="S480" i="1" s="1"/>
  <c r="T480" i="1" s="1"/>
  <c r="Y480" i="1" s="1"/>
  <c r="X480" i="1"/>
  <c r="R483" i="1"/>
  <c r="S483" i="1" s="1"/>
  <c r="T483" i="1" s="1"/>
  <c r="Y483" i="1" s="1"/>
  <c r="X483" i="1"/>
  <c r="R496" i="1"/>
  <c r="S496" i="1" s="1"/>
  <c r="T496" i="1" s="1"/>
  <c r="Y496" i="1" s="1"/>
  <c r="X496" i="1"/>
  <c r="R499" i="1"/>
  <c r="S499" i="1" s="1"/>
  <c r="T499" i="1" s="1"/>
  <c r="Y499" i="1" s="1"/>
  <c r="X499" i="1"/>
  <c r="Z500" i="1"/>
  <c r="R505" i="1"/>
  <c r="S505" i="1" s="1"/>
  <c r="T505" i="1" s="1"/>
  <c r="Y505" i="1" s="1"/>
  <c r="X505" i="1"/>
  <c r="R525" i="1"/>
  <c r="S525" i="1" s="1"/>
  <c r="T525" i="1" s="1"/>
  <c r="Y525" i="1" s="1"/>
  <c r="X525" i="1"/>
  <c r="X528" i="1"/>
  <c r="R528" i="1"/>
  <c r="S528" i="1" s="1"/>
  <c r="T528" i="1" s="1"/>
  <c r="Y528" i="1" s="1"/>
  <c r="R503" i="1"/>
  <c r="S503" i="1" s="1"/>
  <c r="T503" i="1" s="1"/>
  <c r="Y503" i="1" s="1"/>
  <c r="X503" i="1"/>
  <c r="R515" i="1"/>
  <c r="S515" i="1" s="1"/>
  <c r="T515" i="1" s="1"/>
  <c r="Y515" i="1" s="1"/>
  <c r="X515" i="1"/>
  <c r="R494" i="1"/>
  <c r="S494" i="1" s="1"/>
  <c r="T494" i="1" s="1"/>
  <c r="Y494" i="1" s="1"/>
  <c r="X494" i="1"/>
  <c r="P497" i="1"/>
  <c r="Q497" i="1" s="1"/>
  <c r="R506" i="1"/>
  <c r="S506" i="1" s="1"/>
  <c r="T506" i="1" s="1"/>
  <c r="Y506" i="1" s="1"/>
  <c r="X506" i="1"/>
  <c r="R508" i="1"/>
  <c r="S508" i="1" s="1"/>
  <c r="T508" i="1" s="1"/>
  <c r="Y508" i="1" s="1"/>
  <c r="X508" i="1"/>
  <c r="R522" i="1"/>
  <c r="S522" i="1" s="1"/>
  <c r="T522" i="1" s="1"/>
  <c r="Y522" i="1" s="1"/>
  <c r="X522" i="1"/>
  <c r="R529" i="1"/>
  <c r="S529" i="1" s="1"/>
  <c r="T529" i="1" s="1"/>
  <c r="Y529" i="1" s="1"/>
  <c r="X529" i="1"/>
  <c r="R492" i="1"/>
  <c r="S492" i="1" s="1"/>
  <c r="T492" i="1" s="1"/>
  <c r="Y492" i="1" s="1"/>
  <c r="R504" i="1"/>
  <c r="S504" i="1" s="1"/>
  <c r="T504" i="1" s="1"/>
  <c r="Y504" i="1" s="1"/>
  <c r="R516" i="1"/>
  <c r="S516" i="1" s="1"/>
  <c r="T516" i="1" s="1"/>
  <c r="Y516" i="1" s="1"/>
  <c r="R519" i="1"/>
  <c r="S519" i="1" s="1"/>
  <c r="T519" i="1" s="1"/>
  <c r="Y519" i="1" s="1"/>
  <c r="X519" i="1"/>
  <c r="R527" i="1"/>
  <c r="S527" i="1" s="1"/>
  <c r="T527" i="1" s="1"/>
  <c r="Y527" i="1" s="1"/>
  <c r="X527" i="1"/>
  <c r="AA467" i="1" l="1"/>
  <c r="AA809" i="1"/>
  <c r="Z509" i="1"/>
  <c r="Z512" i="1"/>
  <c r="AA1001" i="1"/>
  <c r="AA968" i="1"/>
  <c r="Z845" i="1"/>
  <c r="Z473" i="1"/>
  <c r="Z212" i="1"/>
  <c r="X307" i="1"/>
  <c r="R307" i="1"/>
  <c r="S307" i="1" s="1"/>
  <c r="T307" i="1" s="1"/>
  <c r="Y307" i="1" s="1"/>
  <c r="Z524" i="1"/>
  <c r="AA341" i="1"/>
  <c r="X392" i="1"/>
  <c r="Z383" i="1"/>
  <c r="AA224" i="1"/>
  <c r="X82" i="1"/>
  <c r="Z1001" i="1"/>
  <c r="Z809" i="1"/>
  <c r="Z851" i="1"/>
  <c r="AA1052" i="1"/>
  <c r="AA563" i="1"/>
  <c r="Z263" i="1"/>
  <c r="Z164" i="1"/>
  <c r="AA845" i="1"/>
  <c r="Z833" i="1"/>
  <c r="X558" i="1"/>
  <c r="R408" i="1"/>
  <c r="S408" i="1" s="1"/>
  <c r="T408" i="1" s="1"/>
  <c r="Y408" i="1" s="1"/>
  <c r="AA407" i="1" s="1"/>
  <c r="X408" i="1"/>
  <c r="R396" i="1"/>
  <c r="S396" i="1" s="1"/>
  <c r="T396" i="1" s="1"/>
  <c r="Y396" i="1" s="1"/>
  <c r="X396" i="1"/>
  <c r="AA473" i="1"/>
  <c r="Z923" i="1"/>
  <c r="AA851" i="1"/>
  <c r="Z839" i="1"/>
  <c r="AA686" i="1"/>
  <c r="Z575" i="1"/>
  <c r="X572" i="1"/>
  <c r="R1027" i="1"/>
  <c r="S1027" i="1" s="1"/>
  <c r="T1027" i="1" s="1"/>
  <c r="Y1027" i="1" s="1"/>
  <c r="X1027" i="1"/>
  <c r="AA971" i="1"/>
  <c r="Z971" i="1"/>
  <c r="R946" i="1"/>
  <c r="S946" i="1" s="1"/>
  <c r="T946" i="1" s="1"/>
  <c r="Y946" i="1" s="1"/>
  <c r="X946" i="1"/>
  <c r="R761" i="1"/>
  <c r="S761" i="1" s="1"/>
  <c r="T761" i="1" s="1"/>
  <c r="Y761" i="1" s="1"/>
  <c r="X761" i="1"/>
  <c r="Z818" i="1"/>
  <c r="AA818" i="1"/>
  <c r="R739" i="1"/>
  <c r="S739" i="1" s="1"/>
  <c r="T739" i="1" s="1"/>
  <c r="Y739" i="1" s="1"/>
  <c r="X739" i="1"/>
  <c r="R690" i="1"/>
  <c r="S690" i="1" s="1"/>
  <c r="T690" i="1" s="1"/>
  <c r="Y690" i="1" s="1"/>
  <c r="X690" i="1"/>
  <c r="R658" i="1"/>
  <c r="S658" i="1" s="1"/>
  <c r="T658" i="1" s="1"/>
  <c r="Y658" i="1" s="1"/>
  <c r="Z656" i="1" s="1"/>
  <c r="X658" i="1"/>
  <c r="R622" i="1"/>
  <c r="S622" i="1" s="1"/>
  <c r="T622" i="1" s="1"/>
  <c r="Y622" i="1" s="1"/>
  <c r="X622" i="1"/>
  <c r="R678" i="1"/>
  <c r="S678" i="1" s="1"/>
  <c r="T678" i="1" s="1"/>
  <c r="Y678" i="1" s="1"/>
  <c r="Z677" i="1" s="1"/>
  <c r="X678" i="1"/>
  <c r="R654" i="1"/>
  <c r="S654" i="1" s="1"/>
  <c r="T654" i="1" s="1"/>
  <c r="Y654" i="1" s="1"/>
  <c r="X654" i="1"/>
  <c r="AA677" i="1"/>
  <c r="Z806" i="1"/>
  <c r="AA806" i="1"/>
  <c r="Z782" i="1"/>
  <c r="AA782" i="1"/>
  <c r="AA545" i="1"/>
  <c r="Z545" i="1"/>
  <c r="AA539" i="1"/>
  <c r="Z539" i="1"/>
  <c r="R578" i="1"/>
  <c r="S578" i="1" s="1"/>
  <c r="T578" i="1" s="1"/>
  <c r="Y578" i="1" s="1"/>
  <c r="X578" i="1"/>
  <c r="AA1043" i="1"/>
  <c r="Z1043" i="1"/>
  <c r="R1021" i="1"/>
  <c r="S1021" i="1" s="1"/>
  <c r="T1021" i="1" s="1"/>
  <c r="Y1021" i="1" s="1"/>
  <c r="X1021" i="1"/>
  <c r="AA1031" i="1"/>
  <c r="Z1031" i="1"/>
  <c r="AA1025" i="1"/>
  <c r="Z1025" i="1"/>
  <c r="Z1007" i="1"/>
  <c r="AA1007" i="1"/>
  <c r="R998" i="1"/>
  <c r="S998" i="1" s="1"/>
  <c r="T998" i="1" s="1"/>
  <c r="Y998" i="1" s="1"/>
  <c r="X998" i="1"/>
  <c r="Z1034" i="1"/>
  <c r="AA1034" i="1"/>
  <c r="AA983" i="1"/>
  <c r="Z983" i="1"/>
  <c r="R979" i="1"/>
  <c r="S979" i="1" s="1"/>
  <c r="T979" i="1" s="1"/>
  <c r="Y979" i="1" s="1"/>
  <c r="X979" i="1"/>
  <c r="AA935" i="1"/>
  <c r="Z935" i="1"/>
  <c r="R932" i="1"/>
  <c r="S932" i="1" s="1"/>
  <c r="T932" i="1" s="1"/>
  <c r="Y932" i="1" s="1"/>
  <c r="X932" i="1"/>
  <c r="AA926" i="1"/>
  <c r="Z926" i="1"/>
  <c r="R900" i="1"/>
  <c r="S900" i="1" s="1"/>
  <c r="T900" i="1" s="1"/>
  <c r="Y900" i="1" s="1"/>
  <c r="AA899" i="1" s="1"/>
  <c r="X900" i="1"/>
  <c r="R934" i="1"/>
  <c r="S934" i="1" s="1"/>
  <c r="T934" i="1" s="1"/>
  <c r="Y934" i="1" s="1"/>
  <c r="X934" i="1"/>
  <c r="AA914" i="1"/>
  <c r="Z914" i="1"/>
  <c r="AA953" i="1"/>
  <c r="Z953" i="1"/>
  <c r="AA869" i="1"/>
  <c r="Z869" i="1"/>
  <c r="Z905" i="1"/>
  <c r="AA905" i="1"/>
  <c r="Z860" i="1"/>
  <c r="AA860" i="1"/>
  <c r="Z986" i="1"/>
  <c r="AA986" i="1"/>
  <c r="Z941" i="1"/>
  <c r="AA941" i="1"/>
  <c r="AA902" i="1"/>
  <c r="Z902" i="1"/>
  <c r="AA890" i="1"/>
  <c r="Z890" i="1"/>
  <c r="Z884" i="1"/>
  <c r="AA884" i="1"/>
  <c r="AA827" i="1"/>
  <c r="Z827" i="1"/>
  <c r="R799" i="1"/>
  <c r="S799" i="1" s="1"/>
  <c r="T799" i="1" s="1"/>
  <c r="Y799" i="1" s="1"/>
  <c r="X799" i="1"/>
  <c r="AA776" i="1"/>
  <c r="Z776" i="1"/>
  <c r="R755" i="1"/>
  <c r="S755" i="1" s="1"/>
  <c r="T755" i="1" s="1"/>
  <c r="Y755" i="1" s="1"/>
  <c r="X755" i="1"/>
  <c r="R731" i="1"/>
  <c r="S731" i="1" s="1"/>
  <c r="T731" i="1" s="1"/>
  <c r="Y731" i="1" s="1"/>
  <c r="X731" i="1"/>
  <c r="AA881" i="1"/>
  <c r="Z881" i="1"/>
  <c r="R801" i="1"/>
  <c r="S801" i="1" s="1"/>
  <c r="T801" i="1" s="1"/>
  <c r="Y801" i="1" s="1"/>
  <c r="Z800" i="1" s="1"/>
  <c r="X801" i="1"/>
  <c r="Z770" i="1"/>
  <c r="AA770" i="1"/>
  <c r="R757" i="1"/>
  <c r="S757" i="1" s="1"/>
  <c r="T757" i="1" s="1"/>
  <c r="Y757" i="1" s="1"/>
  <c r="X757" i="1"/>
  <c r="R733" i="1"/>
  <c r="S733" i="1" s="1"/>
  <c r="T733" i="1" s="1"/>
  <c r="Y733" i="1" s="1"/>
  <c r="X733" i="1"/>
  <c r="Z875" i="1"/>
  <c r="AA803" i="1"/>
  <c r="Z803" i="1"/>
  <c r="AA704" i="1"/>
  <c r="Z704" i="1"/>
  <c r="R676" i="1"/>
  <c r="S676" i="1" s="1"/>
  <c r="T676" i="1" s="1"/>
  <c r="Y676" i="1" s="1"/>
  <c r="AA674" i="1" s="1"/>
  <c r="X676" i="1"/>
  <c r="Z653" i="1"/>
  <c r="AA653" i="1"/>
  <c r="Z758" i="1"/>
  <c r="AA758" i="1"/>
  <c r="Z746" i="1"/>
  <c r="AA746" i="1"/>
  <c r="Z734" i="1"/>
  <c r="AA734" i="1"/>
  <c r="R698" i="1"/>
  <c r="S698" i="1" s="1"/>
  <c r="T698" i="1" s="1"/>
  <c r="Y698" i="1" s="1"/>
  <c r="X698" i="1"/>
  <c r="AA692" i="1"/>
  <c r="Z692" i="1"/>
  <c r="R664" i="1"/>
  <c r="S664" i="1" s="1"/>
  <c r="T664" i="1" s="1"/>
  <c r="Y664" i="1" s="1"/>
  <c r="X664" i="1"/>
  <c r="R648" i="1"/>
  <c r="S648" i="1" s="1"/>
  <c r="T648" i="1" s="1"/>
  <c r="Y648" i="1" s="1"/>
  <c r="X648" i="1"/>
  <c r="R624" i="1"/>
  <c r="S624" i="1" s="1"/>
  <c r="T624" i="1" s="1"/>
  <c r="Y624" i="1" s="1"/>
  <c r="Z623" i="1" s="1"/>
  <c r="X624" i="1"/>
  <c r="Z665" i="1"/>
  <c r="AA590" i="1"/>
  <c r="Z590" i="1"/>
  <c r="AA569" i="1"/>
  <c r="Z569" i="1"/>
  <c r="Z599" i="1"/>
  <c r="AA599" i="1"/>
  <c r="Z587" i="1"/>
  <c r="AA587" i="1"/>
  <c r="AA656" i="1"/>
  <c r="Z554" i="1"/>
  <c r="AA554" i="1"/>
  <c r="Z995" i="1"/>
  <c r="AA995" i="1"/>
  <c r="R965" i="1"/>
  <c r="S965" i="1" s="1"/>
  <c r="T965" i="1" s="1"/>
  <c r="Y965" i="1" s="1"/>
  <c r="X965" i="1"/>
  <c r="R912" i="1"/>
  <c r="S912" i="1" s="1"/>
  <c r="T912" i="1" s="1"/>
  <c r="Y912" i="1" s="1"/>
  <c r="AA911" i="1" s="1"/>
  <c r="X912" i="1"/>
  <c r="R855" i="1"/>
  <c r="S855" i="1" s="1"/>
  <c r="T855" i="1" s="1"/>
  <c r="Y855" i="1" s="1"/>
  <c r="Z854" i="1" s="1"/>
  <c r="X855" i="1"/>
  <c r="R813" i="1"/>
  <c r="S813" i="1" s="1"/>
  <c r="T813" i="1" s="1"/>
  <c r="Y813" i="1" s="1"/>
  <c r="X813" i="1"/>
  <c r="AA779" i="1"/>
  <c r="Z779" i="1"/>
  <c r="R634" i="1"/>
  <c r="S634" i="1" s="1"/>
  <c r="T634" i="1" s="1"/>
  <c r="Y634" i="1" s="1"/>
  <c r="AA632" i="1" s="1"/>
  <c r="X634" i="1"/>
  <c r="AA788" i="1"/>
  <c r="R712" i="1"/>
  <c r="S712" i="1" s="1"/>
  <c r="T712" i="1" s="1"/>
  <c r="Y712" i="1" s="1"/>
  <c r="X712" i="1"/>
  <c r="R630" i="1"/>
  <c r="S630" i="1" s="1"/>
  <c r="T630" i="1" s="1"/>
  <c r="Y630" i="1" s="1"/>
  <c r="Z629" i="1" s="1"/>
  <c r="X630" i="1"/>
  <c r="AA797" i="1"/>
  <c r="Z797" i="1"/>
  <c r="Z707" i="1"/>
  <c r="AA707" i="1"/>
  <c r="Z683" i="1"/>
  <c r="AA683" i="1"/>
  <c r="AA542" i="1"/>
  <c r="Z542" i="1"/>
  <c r="AA533" i="1"/>
  <c r="Z533" i="1"/>
  <c r="AA551" i="1"/>
  <c r="Z551" i="1"/>
  <c r="AA602" i="1"/>
  <c r="Z602" i="1"/>
  <c r="AA548" i="1"/>
  <c r="Z548" i="1"/>
  <c r="R1029" i="1"/>
  <c r="S1029" i="1" s="1"/>
  <c r="T1029" i="1" s="1"/>
  <c r="Y1029" i="1" s="1"/>
  <c r="X1029" i="1"/>
  <c r="R992" i="1"/>
  <c r="S992" i="1" s="1"/>
  <c r="T992" i="1" s="1"/>
  <c r="Y992" i="1" s="1"/>
  <c r="X992" i="1"/>
  <c r="Z1022" i="1"/>
  <c r="AA1022" i="1"/>
  <c r="R1000" i="1"/>
  <c r="S1000" i="1" s="1"/>
  <c r="T1000" i="1" s="1"/>
  <c r="Y1000" i="1" s="1"/>
  <c r="X1000" i="1"/>
  <c r="AA980" i="1"/>
  <c r="Z980" i="1"/>
  <c r="Z974" i="1"/>
  <c r="AA974" i="1"/>
  <c r="Z1046" i="1"/>
  <c r="AA1046" i="1"/>
  <c r="AA959" i="1"/>
  <c r="Z959" i="1"/>
  <c r="Z920" i="1"/>
  <c r="R894" i="1"/>
  <c r="S894" i="1" s="1"/>
  <c r="T894" i="1" s="1"/>
  <c r="Y894" i="1" s="1"/>
  <c r="Z893" i="1" s="1"/>
  <c r="X894" i="1"/>
  <c r="Z968" i="1"/>
  <c r="R948" i="1"/>
  <c r="S948" i="1" s="1"/>
  <c r="T948" i="1" s="1"/>
  <c r="Y948" i="1" s="1"/>
  <c r="X948" i="1"/>
  <c r="AA866" i="1"/>
  <c r="Z866" i="1"/>
  <c r="R849" i="1"/>
  <c r="S849" i="1" s="1"/>
  <c r="T849" i="1" s="1"/>
  <c r="Y849" i="1" s="1"/>
  <c r="Z848" i="1" s="1"/>
  <c r="X849" i="1"/>
  <c r="R837" i="1"/>
  <c r="S837" i="1" s="1"/>
  <c r="T837" i="1" s="1"/>
  <c r="Y837" i="1" s="1"/>
  <c r="X837" i="1"/>
  <c r="Z956" i="1"/>
  <c r="AA956" i="1"/>
  <c r="R877" i="1"/>
  <c r="S877" i="1" s="1"/>
  <c r="T877" i="1" s="1"/>
  <c r="Y877" i="1" s="1"/>
  <c r="AA875" i="1" s="1"/>
  <c r="X877" i="1"/>
  <c r="AA824" i="1"/>
  <c r="Z824" i="1"/>
  <c r="R785" i="1"/>
  <c r="S785" i="1" s="1"/>
  <c r="T785" i="1" s="1"/>
  <c r="Y785" i="1" s="1"/>
  <c r="X785" i="1"/>
  <c r="R749" i="1"/>
  <c r="S749" i="1" s="1"/>
  <c r="T749" i="1" s="1"/>
  <c r="Y749" i="1" s="1"/>
  <c r="X749" i="1"/>
  <c r="R821" i="1"/>
  <c r="S821" i="1" s="1"/>
  <c r="T821" i="1" s="1"/>
  <c r="Y821" i="1" s="1"/>
  <c r="X821" i="1"/>
  <c r="AA815" i="1"/>
  <c r="Z815" i="1"/>
  <c r="R787" i="1"/>
  <c r="S787" i="1" s="1"/>
  <c r="T787" i="1" s="1"/>
  <c r="Y787" i="1" s="1"/>
  <c r="X787" i="1"/>
  <c r="R751" i="1"/>
  <c r="S751" i="1" s="1"/>
  <c r="T751" i="1" s="1"/>
  <c r="Y751" i="1" s="1"/>
  <c r="X751" i="1"/>
  <c r="Z878" i="1"/>
  <c r="R724" i="1"/>
  <c r="S724" i="1" s="1"/>
  <c r="T724" i="1" s="1"/>
  <c r="Y724" i="1" s="1"/>
  <c r="AA722" i="1" s="1"/>
  <c r="X724" i="1"/>
  <c r="AA701" i="1"/>
  <c r="Z701" i="1"/>
  <c r="R662" i="1"/>
  <c r="S662" i="1" s="1"/>
  <c r="T662" i="1" s="1"/>
  <c r="Y662" i="1" s="1"/>
  <c r="X662" i="1"/>
  <c r="R652" i="1"/>
  <c r="S652" i="1" s="1"/>
  <c r="T652" i="1" s="1"/>
  <c r="Y652" i="1" s="1"/>
  <c r="Z650" i="1" s="1"/>
  <c r="X652" i="1"/>
  <c r="R640" i="1"/>
  <c r="S640" i="1" s="1"/>
  <c r="T640" i="1" s="1"/>
  <c r="Y640" i="1" s="1"/>
  <c r="AA638" i="1" s="1"/>
  <c r="X640" i="1"/>
  <c r="R628" i="1"/>
  <c r="S628" i="1" s="1"/>
  <c r="T628" i="1" s="1"/>
  <c r="Y628" i="1" s="1"/>
  <c r="AA626" i="1" s="1"/>
  <c r="X628" i="1"/>
  <c r="R616" i="1"/>
  <c r="S616" i="1" s="1"/>
  <c r="T616" i="1" s="1"/>
  <c r="Y616" i="1" s="1"/>
  <c r="AA614" i="1" s="1"/>
  <c r="X616" i="1"/>
  <c r="Z686" i="1"/>
  <c r="R642" i="1"/>
  <c r="S642" i="1" s="1"/>
  <c r="T642" i="1" s="1"/>
  <c r="Y642" i="1" s="1"/>
  <c r="Z641" i="1" s="1"/>
  <c r="X642" i="1"/>
  <c r="R618" i="1"/>
  <c r="S618" i="1" s="1"/>
  <c r="T618" i="1" s="1"/>
  <c r="Y618" i="1" s="1"/>
  <c r="Z617" i="1" s="1"/>
  <c r="X618" i="1"/>
  <c r="AA668" i="1"/>
  <c r="Z668" i="1"/>
  <c r="AA728" i="1"/>
  <c r="Z728" i="1"/>
  <c r="AA1049" i="1"/>
  <c r="Z1049" i="1"/>
  <c r="Z830" i="1"/>
  <c r="AA830" i="1"/>
  <c r="Z794" i="1"/>
  <c r="AA794" i="1"/>
  <c r="Z719" i="1"/>
  <c r="AA719" i="1"/>
  <c r="Z671" i="1"/>
  <c r="AA671" i="1"/>
  <c r="AA530" i="1"/>
  <c r="Z530" i="1"/>
  <c r="Z713" i="1"/>
  <c r="AA593" i="1"/>
  <c r="Z593" i="1"/>
  <c r="AA536" i="1"/>
  <c r="Z536" i="1"/>
  <c r="Z581" i="1"/>
  <c r="R977" i="1"/>
  <c r="S977" i="1" s="1"/>
  <c r="T977" i="1" s="1"/>
  <c r="Y977" i="1" s="1"/>
  <c r="X977" i="1"/>
  <c r="AA938" i="1"/>
  <c r="Z938" i="1"/>
  <c r="R843" i="1"/>
  <c r="S843" i="1" s="1"/>
  <c r="T843" i="1" s="1"/>
  <c r="Y843" i="1" s="1"/>
  <c r="Z842" i="1" s="1"/>
  <c r="X843" i="1"/>
  <c r="R737" i="1"/>
  <c r="S737" i="1" s="1"/>
  <c r="T737" i="1" s="1"/>
  <c r="Y737" i="1" s="1"/>
  <c r="X737" i="1"/>
  <c r="R763" i="1"/>
  <c r="S763" i="1" s="1"/>
  <c r="T763" i="1" s="1"/>
  <c r="Y763" i="1" s="1"/>
  <c r="X763" i="1"/>
  <c r="R646" i="1"/>
  <c r="S646" i="1" s="1"/>
  <c r="T646" i="1" s="1"/>
  <c r="Y646" i="1" s="1"/>
  <c r="Z644" i="1" s="1"/>
  <c r="X646" i="1"/>
  <c r="AA716" i="1"/>
  <c r="Z716" i="1"/>
  <c r="AA1055" i="1"/>
  <c r="Z1055" i="1"/>
  <c r="R1041" i="1"/>
  <c r="S1041" i="1" s="1"/>
  <c r="T1041" i="1" s="1"/>
  <c r="Y1041" i="1" s="1"/>
  <c r="AA1040" i="1" s="1"/>
  <c r="X1041" i="1"/>
  <c r="R1019" i="1"/>
  <c r="S1019" i="1" s="1"/>
  <c r="T1019" i="1" s="1"/>
  <c r="Y1019" i="1" s="1"/>
  <c r="X1019" i="1"/>
  <c r="AA1004" i="1"/>
  <c r="Z1004" i="1"/>
  <c r="R1012" i="1"/>
  <c r="S1012" i="1" s="1"/>
  <c r="T1012" i="1" s="1"/>
  <c r="Y1012" i="1" s="1"/>
  <c r="AA1010" i="1" s="1"/>
  <c r="X1012" i="1"/>
  <c r="R1014" i="1"/>
  <c r="S1014" i="1" s="1"/>
  <c r="T1014" i="1" s="1"/>
  <c r="Y1014" i="1" s="1"/>
  <c r="X1014" i="1"/>
  <c r="R994" i="1"/>
  <c r="S994" i="1" s="1"/>
  <c r="T994" i="1" s="1"/>
  <c r="Y994" i="1" s="1"/>
  <c r="X994" i="1"/>
  <c r="AA1037" i="1"/>
  <c r="Z1037" i="1"/>
  <c r="AA1016" i="1"/>
  <c r="Z1016" i="1"/>
  <c r="AA989" i="1"/>
  <c r="Z989" i="1"/>
  <c r="Z929" i="1"/>
  <c r="AA929" i="1"/>
  <c r="R888" i="1"/>
  <c r="S888" i="1" s="1"/>
  <c r="T888" i="1" s="1"/>
  <c r="Y888" i="1" s="1"/>
  <c r="Z887" i="1" s="1"/>
  <c r="X888" i="1"/>
  <c r="Z962" i="1"/>
  <c r="AA962" i="1"/>
  <c r="AA950" i="1"/>
  <c r="Z950" i="1"/>
  <c r="AA944" i="1"/>
  <c r="Z944" i="1"/>
  <c r="Z917" i="1"/>
  <c r="AA917" i="1"/>
  <c r="AA908" i="1"/>
  <c r="Z908" i="1"/>
  <c r="R863" i="1"/>
  <c r="S863" i="1" s="1"/>
  <c r="T863" i="1" s="1"/>
  <c r="Y863" i="1" s="1"/>
  <c r="X863" i="1"/>
  <c r="AA857" i="1"/>
  <c r="Z857" i="1"/>
  <c r="AA896" i="1"/>
  <c r="Z896" i="1"/>
  <c r="Z872" i="1"/>
  <c r="AA872" i="1"/>
  <c r="R765" i="1"/>
  <c r="S765" i="1" s="1"/>
  <c r="T765" i="1" s="1"/>
  <c r="Y765" i="1" s="1"/>
  <c r="AA764" i="1" s="1"/>
  <c r="X765" i="1"/>
  <c r="R743" i="1"/>
  <c r="S743" i="1" s="1"/>
  <c r="T743" i="1" s="1"/>
  <c r="Y743" i="1" s="1"/>
  <c r="X743" i="1"/>
  <c r="R773" i="1"/>
  <c r="S773" i="1" s="1"/>
  <c r="T773" i="1" s="1"/>
  <c r="Y773" i="1" s="1"/>
  <c r="X773" i="1"/>
  <c r="AA767" i="1"/>
  <c r="Z767" i="1"/>
  <c r="R745" i="1"/>
  <c r="S745" i="1" s="1"/>
  <c r="T745" i="1" s="1"/>
  <c r="Y745" i="1" s="1"/>
  <c r="X745" i="1"/>
  <c r="AA791" i="1"/>
  <c r="Z791" i="1"/>
  <c r="R710" i="1"/>
  <c r="S710" i="1" s="1"/>
  <c r="T710" i="1" s="1"/>
  <c r="Y710" i="1" s="1"/>
  <c r="X710" i="1"/>
  <c r="Z659" i="1"/>
  <c r="AA659" i="1"/>
  <c r="Z647" i="1"/>
  <c r="AA647" i="1"/>
  <c r="Z764" i="1"/>
  <c r="Z752" i="1"/>
  <c r="AA752" i="1"/>
  <c r="Z740" i="1"/>
  <c r="AA740" i="1"/>
  <c r="R726" i="1"/>
  <c r="S726" i="1" s="1"/>
  <c r="T726" i="1" s="1"/>
  <c r="Y726" i="1" s="1"/>
  <c r="AA725" i="1" s="1"/>
  <c r="X726" i="1"/>
  <c r="Z695" i="1"/>
  <c r="AA695" i="1"/>
  <c r="R636" i="1"/>
  <c r="S636" i="1" s="1"/>
  <c r="T636" i="1" s="1"/>
  <c r="Y636" i="1" s="1"/>
  <c r="Z635" i="1" s="1"/>
  <c r="X636" i="1"/>
  <c r="AA848" i="1"/>
  <c r="Z836" i="1"/>
  <c r="AA836" i="1"/>
  <c r="Z725" i="1"/>
  <c r="AA680" i="1"/>
  <c r="Z680" i="1"/>
  <c r="AA605" i="1"/>
  <c r="Z605" i="1"/>
  <c r="Z596" i="1"/>
  <c r="AA596" i="1"/>
  <c r="Z674" i="1"/>
  <c r="AA620" i="1"/>
  <c r="Z620" i="1"/>
  <c r="Z608" i="1"/>
  <c r="AA608" i="1"/>
  <c r="AA584" i="1"/>
  <c r="Z584" i="1"/>
  <c r="Z560" i="1"/>
  <c r="AA560" i="1"/>
  <c r="AA557" i="1"/>
  <c r="Z557" i="1"/>
  <c r="Z611" i="1"/>
  <c r="AA611" i="1"/>
  <c r="Z572" i="1"/>
  <c r="AA572" i="1"/>
  <c r="Z566" i="1"/>
  <c r="AA566" i="1"/>
  <c r="Z506" i="1"/>
  <c r="AA506" i="1"/>
  <c r="AA485" i="1"/>
  <c r="Z485" i="1"/>
  <c r="R476" i="1"/>
  <c r="S476" i="1" s="1"/>
  <c r="T476" i="1" s="1"/>
  <c r="Y476" i="1" s="1"/>
  <c r="X476" i="1"/>
  <c r="R457" i="1"/>
  <c r="S457" i="1" s="1"/>
  <c r="T457" i="1" s="1"/>
  <c r="Y457" i="1" s="1"/>
  <c r="Z455" i="1" s="1"/>
  <c r="X457" i="1"/>
  <c r="R418" i="1"/>
  <c r="S418" i="1" s="1"/>
  <c r="T418" i="1" s="1"/>
  <c r="Y418" i="1" s="1"/>
  <c r="Z416" i="1" s="1"/>
  <c r="X418" i="1"/>
  <c r="Z413" i="1"/>
  <c r="AA413" i="1"/>
  <c r="Z389" i="1"/>
  <c r="AA389" i="1"/>
  <c r="Z479" i="1"/>
  <c r="AA479" i="1"/>
  <c r="AA437" i="1"/>
  <c r="Z437" i="1"/>
  <c r="R322" i="1"/>
  <c r="S322" i="1" s="1"/>
  <c r="T322" i="1" s="1"/>
  <c r="Y322" i="1" s="1"/>
  <c r="Z320" i="1" s="1"/>
  <c r="X322" i="1"/>
  <c r="Z443" i="1"/>
  <c r="AA443" i="1"/>
  <c r="AA422" i="1"/>
  <c r="Z422" i="1"/>
  <c r="AA416" i="1"/>
  <c r="AA392" i="1"/>
  <c r="Z392" i="1"/>
  <c r="Z371" i="1"/>
  <c r="AA371" i="1"/>
  <c r="R354" i="1"/>
  <c r="S354" i="1" s="1"/>
  <c r="T354" i="1" s="1"/>
  <c r="Y354" i="1" s="1"/>
  <c r="X354" i="1"/>
  <c r="R326" i="1"/>
  <c r="S326" i="1" s="1"/>
  <c r="T326" i="1" s="1"/>
  <c r="Y326" i="1" s="1"/>
  <c r="X326" i="1"/>
  <c r="X312" i="1"/>
  <c r="R312" i="1"/>
  <c r="S312" i="1" s="1"/>
  <c r="T312" i="1" s="1"/>
  <c r="Y312" i="1" s="1"/>
  <c r="AA311" i="1" s="1"/>
  <c r="AA452" i="1"/>
  <c r="Z452" i="1"/>
  <c r="AA428" i="1"/>
  <c r="Z428" i="1"/>
  <c r="Z359" i="1"/>
  <c r="AA359" i="1"/>
  <c r="AA344" i="1"/>
  <c r="Z344" i="1"/>
  <c r="Z269" i="1"/>
  <c r="AA269" i="1"/>
  <c r="AA251" i="1"/>
  <c r="Z251" i="1"/>
  <c r="R276" i="1"/>
  <c r="S276" i="1" s="1"/>
  <c r="T276" i="1" s="1"/>
  <c r="Y276" i="1" s="1"/>
  <c r="X276" i="1"/>
  <c r="AA524" i="1"/>
  <c r="AA362" i="1"/>
  <c r="Z362" i="1"/>
  <c r="Z347" i="1"/>
  <c r="AA347" i="1"/>
  <c r="AA290" i="1"/>
  <c r="Z290" i="1"/>
  <c r="AA284" i="1"/>
  <c r="Z284" i="1"/>
  <c r="Z257" i="1"/>
  <c r="AA257" i="1"/>
  <c r="AA236" i="1"/>
  <c r="Z236" i="1"/>
  <c r="R211" i="1"/>
  <c r="S211" i="1" s="1"/>
  <c r="T211" i="1" s="1"/>
  <c r="Y211" i="1" s="1"/>
  <c r="Z209" i="1" s="1"/>
  <c r="X211" i="1"/>
  <c r="AA203" i="1"/>
  <c r="Z203" i="1"/>
  <c r="R141" i="1"/>
  <c r="S141" i="1" s="1"/>
  <c r="T141" i="1" s="1"/>
  <c r="Y141" i="1" s="1"/>
  <c r="AA140" i="1" s="1"/>
  <c r="X141" i="1"/>
  <c r="X106" i="1"/>
  <c r="R106" i="1"/>
  <c r="S106" i="1" s="1"/>
  <c r="T106" i="1" s="1"/>
  <c r="Y106" i="1" s="1"/>
  <c r="Z281" i="1"/>
  <c r="AA281" i="1"/>
  <c r="Z245" i="1"/>
  <c r="AA245" i="1"/>
  <c r="Z230" i="1"/>
  <c r="AA230" i="1"/>
  <c r="R185" i="1"/>
  <c r="S185" i="1" s="1"/>
  <c r="T185" i="1" s="1"/>
  <c r="Y185" i="1" s="1"/>
  <c r="X185" i="1"/>
  <c r="Z182" i="1"/>
  <c r="AA182" i="1"/>
  <c r="R132" i="1"/>
  <c r="S132" i="1" s="1"/>
  <c r="T132" i="1" s="1"/>
  <c r="Y132" i="1" s="1"/>
  <c r="AA131" i="1" s="1"/>
  <c r="X132" i="1"/>
  <c r="AA263" i="1"/>
  <c r="AA215" i="1"/>
  <c r="Z215" i="1"/>
  <c r="Z206" i="1"/>
  <c r="AA206" i="1"/>
  <c r="AA167" i="1"/>
  <c r="Z167" i="1"/>
  <c r="Z158" i="1"/>
  <c r="AA158" i="1"/>
  <c r="AA164" i="1"/>
  <c r="Z125" i="1"/>
  <c r="AA125" i="1"/>
  <c r="AA104" i="1"/>
  <c r="Z104" i="1"/>
  <c r="Z110" i="1"/>
  <c r="AA110" i="1"/>
  <c r="R120" i="1"/>
  <c r="S120" i="1" s="1"/>
  <c r="T120" i="1" s="1"/>
  <c r="Y120" i="1" s="1"/>
  <c r="X120" i="1"/>
  <c r="AA233" i="1"/>
  <c r="Z233" i="1"/>
  <c r="AA212" i="1"/>
  <c r="Z137" i="1"/>
  <c r="AA137" i="1"/>
  <c r="AA32" i="1"/>
  <c r="Z32" i="1"/>
  <c r="AA11" i="1"/>
  <c r="Z11" i="1"/>
  <c r="AA14" i="1"/>
  <c r="Z14" i="1"/>
  <c r="AA26" i="1"/>
  <c r="Z26" i="1"/>
  <c r="R497" i="1"/>
  <c r="S497" i="1" s="1"/>
  <c r="T497" i="1" s="1"/>
  <c r="Y497" i="1" s="1"/>
  <c r="X497" i="1"/>
  <c r="AA515" i="1"/>
  <c r="Z515" i="1"/>
  <c r="AA491" i="1"/>
  <c r="Z491" i="1"/>
  <c r="R470" i="1"/>
  <c r="S470" i="1" s="1"/>
  <c r="T470" i="1" s="1"/>
  <c r="Y470" i="1" s="1"/>
  <c r="X470" i="1"/>
  <c r="X450" i="1"/>
  <c r="R450" i="1"/>
  <c r="S450" i="1" s="1"/>
  <c r="T450" i="1" s="1"/>
  <c r="Y450" i="1" s="1"/>
  <c r="Z518" i="1"/>
  <c r="AA518" i="1"/>
  <c r="AA446" i="1"/>
  <c r="Z446" i="1"/>
  <c r="AA410" i="1"/>
  <c r="Z410" i="1"/>
  <c r="AA386" i="1"/>
  <c r="Z386" i="1"/>
  <c r="AA332" i="1"/>
  <c r="Z332" i="1"/>
  <c r="X310" i="1"/>
  <c r="R310" i="1"/>
  <c r="S310" i="1" s="1"/>
  <c r="T310" i="1" s="1"/>
  <c r="Y310" i="1" s="1"/>
  <c r="AA308" i="1" s="1"/>
  <c r="AA431" i="1"/>
  <c r="AA374" i="1"/>
  <c r="Z374" i="1"/>
  <c r="AA353" i="1"/>
  <c r="Z353" i="1"/>
  <c r="Z341" i="1"/>
  <c r="R274" i="1"/>
  <c r="S274" i="1" s="1"/>
  <c r="T274" i="1" s="1"/>
  <c r="Y274" i="1" s="1"/>
  <c r="AA272" i="1" s="1"/>
  <c r="X274" i="1"/>
  <c r="R260" i="1"/>
  <c r="S260" i="1" s="1"/>
  <c r="T260" i="1" s="1"/>
  <c r="Y260" i="1" s="1"/>
  <c r="X260" i="1"/>
  <c r="R240" i="1"/>
  <c r="S240" i="1" s="1"/>
  <c r="T240" i="1" s="1"/>
  <c r="Y240" i="1" s="1"/>
  <c r="Z239" i="1" s="1"/>
  <c r="X240" i="1"/>
  <c r="AA320" i="1"/>
  <c r="R197" i="1"/>
  <c r="S197" i="1" s="1"/>
  <c r="T197" i="1" s="1"/>
  <c r="Y197" i="1" s="1"/>
  <c r="X197" i="1"/>
  <c r="Z194" i="1"/>
  <c r="AA194" i="1"/>
  <c r="Z140" i="1"/>
  <c r="AA176" i="1"/>
  <c r="Z176" i="1"/>
  <c r="Z200" i="1"/>
  <c r="Z152" i="1"/>
  <c r="Z311" i="1"/>
  <c r="AA239" i="1"/>
  <c r="R101" i="1"/>
  <c r="S101" i="1" s="1"/>
  <c r="T101" i="1" s="1"/>
  <c r="Y101" i="1" s="1"/>
  <c r="X101" i="1"/>
  <c r="AA107" i="1"/>
  <c r="Z107" i="1"/>
  <c r="AA119" i="1"/>
  <c r="Z119" i="1"/>
  <c r="AA62" i="1"/>
  <c r="Z62" i="1"/>
  <c r="Z35" i="1"/>
  <c r="AA35" i="1"/>
  <c r="Z53" i="1"/>
  <c r="AA53" i="1"/>
  <c r="AA86" i="1"/>
  <c r="Z86" i="1"/>
  <c r="AA68" i="1"/>
  <c r="Z68" i="1"/>
  <c r="Z41" i="1"/>
  <c r="AA41" i="1"/>
  <c r="AA80" i="1"/>
  <c r="Z80" i="1"/>
  <c r="AA50" i="1"/>
  <c r="Z50" i="1"/>
  <c r="Z8" i="1"/>
  <c r="AA8" i="1"/>
  <c r="R464" i="1"/>
  <c r="S464" i="1" s="1"/>
  <c r="T464" i="1" s="1"/>
  <c r="Y464" i="1" s="1"/>
  <c r="X464" i="1"/>
  <c r="R459" i="1"/>
  <c r="S459" i="1" s="1"/>
  <c r="T459" i="1" s="1"/>
  <c r="Y459" i="1" s="1"/>
  <c r="AA458" i="1" s="1"/>
  <c r="X459" i="1"/>
  <c r="Z401" i="1"/>
  <c r="AA401" i="1"/>
  <c r="AA377" i="1"/>
  <c r="Z377" i="1"/>
  <c r="AA434" i="1"/>
  <c r="Z434" i="1"/>
  <c r="AA395" i="1"/>
  <c r="Z395" i="1"/>
  <c r="R366" i="1"/>
  <c r="S366" i="1" s="1"/>
  <c r="T366" i="1" s="1"/>
  <c r="Y366" i="1" s="1"/>
  <c r="X366" i="1"/>
  <c r="R352" i="1"/>
  <c r="S352" i="1" s="1"/>
  <c r="T352" i="1" s="1"/>
  <c r="Y352" i="1" s="1"/>
  <c r="Z350" i="1" s="1"/>
  <c r="X352" i="1"/>
  <c r="AA329" i="1"/>
  <c r="Z329" i="1"/>
  <c r="R316" i="1"/>
  <c r="S316" i="1" s="1"/>
  <c r="T316" i="1" s="1"/>
  <c r="Y316" i="1" s="1"/>
  <c r="AA314" i="1" s="1"/>
  <c r="X316" i="1"/>
  <c r="AA368" i="1"/>
  <c r="Z368" i="1"/>
  <c r="Z323" i="1"/>
  <c r="AA323" i="1"/>
  <c r="X288" i="1"/>
  <c r="R288" i="1"/>
  <c r="S288" i="1" s="1"/>
  <c r="T288" i="1" s="1"/>
  <c r="Y288" i="1" s="1"/>
  <c r="AA287" i="1" s="1"/>
  <c r="AA356" i="1"/>
  <c r="Z356" i="1"/>
  <c r="Z425" i="1"/>
  <c r="AA425" i="1"/>
  <c r="AA266" i="1"/>
  <c r="Z266" i="1"/>
  <c r="AA404" i="1"/>
  <c r="Z404" i="1"/>
  <c r="R248" i="1"/>
  <c r="S248" i="1" s="1"/>
  <c r="T248" i="1" s="1"/>
  <c r="Y248" i="1" s="1"/>
  <c r="X248" i="1"/>
  <c r="AA521" i="1"/>
  <c r="Z521" i="1"/>
  <c r="AA350" i="1"/>
  <c r="Z335" i="1"/>
  <c r="AA335" i="1"/>
  <c r="R189" i="1"/>
  <c r="S189" i="1" s="1"/>
  <c r="T189" i="1" s="1"/>
  <c r="Y189" i="1" s="1"/>
  <c r="AA188" i="1" s="1"/>
  <c r="X189" i="1"/>
  <c r="R163" i="1"/>
  <c r="S163" i="1" s="1"/>
  <c r="T163" i="1" s="1"/>
  <c r="Y163" i="1" s="1"/>
  <c r="Z161" i="1" s="1"/>
  <c r="X163" i="1"/>
  <c r="AA155" i="1"/>
  <c r="Z155" i="1"/>
  <c r="X130" i="1"/>
  <c r="R130" i="1"/>
  <c r="S130" i="1" s="1"/>
  <c r="T130" i="1" s="1"/>
  <c r="Y130" i="1" s="1"/>
  <c r="AA128" i="1" s="1"/>
  <c r="AA278" i="1"/>
  <c r="Z278" i="1"/>
  <c r="AA242" i="1"/>
  <c r="Z242" i="1"/>
  <c r="AA227" i="1"/>
  <c r="Z227" i="1"/>
  <c r="Z218" i="1"/>
  <c r="AA218" i="1"/>
  <c r="AA179" i="1"/>
  <c r="Z179" i="1"/>
  <c r="Z170" i="1"/>
  <c r="AA170" i="1"/>
  <c r="AA134" i="1"/>
  <c r="Z134" i="1"/>
  <c r="AA122" i="1"/>
  <c r="Z122" i="1"/>
  <c r="AA83" i="1"/>
  <c r="Z83" i="1"/>
  <c r="Z23" i="1"/>
  <c r="AA23" i="1"/>
  <c r="AA44" i="1"/>
  <c r="Z44" i="1"/>
  <c r="Z98" i="1"/>
  <c r="AA98" i="1"/>
  <c r="AA59" i="1"/>
  <c r="Z59" i="1"/>
  <c r="AA71" i="1"/>
  <c r="Z71" i="1"/>
  <c r="AA38" i="1"/>
  <c r="Z38" i="1"/>
  <c r="AA20" i="1"/>
  <c r="Z20" i="1"/>
  <c r="Z17" i="1"/>
  <c r="AA17" i="1"/>
  <c r="AA5" i="1"/>
  <c r="Z5" i="1"/>
  <c r="AA527" i="1"/>
  <c r="Z527" i="1"/>
  <c r="Z494" i="1"/>
  <c r="AA494" i="1"/>
  <c r="AA503" i="1"/>
  <c r="Z503" i="1"/>
  <c r="AA488" i="1"/>
  <c r="Z488" i="1"/>
  <c r="R482" i="1"/>
  <c r="S482" i="1" s="1"/>
  <c r="T482" i="1" s="1"/>
  <c r="Y482" i="1" s="1"/>
  <c r="X482" i="1"/>
  <c r="AA449" i="1"/>
  <c r="Z449" i="1"/>
  <c r="Z461" i="1"/>
  <c r="AA461" i="1"/>
  <c r="R432" i="1"/>
  <c r="S432" i="1" s="1"/>
  <c r="T432" i="1" s="1"/>
  <c r="Y432" i="1" s="1"/>
  <c r="Z431" i="1" s="1"/>
  <c r="X432" i="1"/>
  <c r="R420" i="1"/>
  <c r="S420" i="1" s="1"/>
  <c r="T420" i="1" s="1"/>
  <c r="Y420" i="1" s="1"/>
  <c r="X420" i="1"/>
  <c r="AA398" i="1"/>
  <c r="Z398" i="1"/>
  <c r="AA440" i="1"/>
  <c r="Z440" i="1"/>
  <c r="R338" i="1"/>
  <c r="S338" i="1" s="1"/>
  <c r="T338" i="1" s="1"/>
  <c r="Y338" i="1" s="1"/>
  <c r="X338" i="1"/>
  <c r="AA365" i="1"/>
  <c r="Z365" i="1"/>
  <c r="R340" i="1"/>
  <c r="S340" i="1" s="1"/>
  <c r="T340" i="1" s="1"/>
  <c r="Y340" i="1" s="1"/>
  <c r="X340" i="1"/>
  <c r="R318" i="1"/>
  <c r="S318" i="1" s="1"/>
  <c r="T318" i="1" s="1"/>
  <c r="Y318" i="1" s="1"/>
  <c r="AA317" i="1" s="1"/>
  <c r="X318" i="1"/>
  <c r="Z299" i="1"/>
  <c r="AA299" i="1"/>
  <c r="R302" i="1"/>
  <c r="S302" i="1" s="1"/>
  <c r="T302" i="1" s="1"/>
  <c r="Y302" i="1" s="1"/>
  <c r="X302" i="1"/>
  <c r="Z293" i="1"/>
  <c r="AA293" i="1"/>
  <c r="AA254" i="1"/>
  <c r="Z254" i="1"/>
  <c r="Z314" i="1"/>
  <c r="AA296" i="1"/>
  <c r="Z296" i="1"/>
  <c r="R262" i="1"/>
  <c r="S262" i="1" s="1"/>
  <c r="T262" i="1" s="1"/>
  <c r="Y262" i="1" s="1"/>
  <c r="X262" i="1"/>
  <c r="R149" i="1"/>
  <c r="S149" i="1" s="1"/>
  <c r="T149" i="1" s="1"/>
  <c r="Y149" i="1" s="1"/>
  <c r="X149" i="1"/>
  <c r="Z146" i="1"/>
  <c r="AA146" i="1"/>
  <c r="X118" i="1"/>
  <c r="R118" i="1"/>
  <c r="S118" i="1" s="1"/>
  <c r="T118" i="1" s="1"/>
  <c r="Y118" i="1" s="1"/>
  <c r="AA116" i="1" s="1"/>
  <c r="Z287" i="1"/>
  <c r="R199" i="1"/>
  <c r="S199" i="1" s="1"/>
  <c r="T199" i="1" s="1"/>
  <c r="Y199" i="1" s="1"/>
  <c r="X199" i="1"/>
  <c r="AA191" i="1"/>
  <c r="Z191" i="1"/>
  <c r="R151" i="1"/>
  <c r="S151" i="1" s="1"/>
  <c r="T151" i="1" s="1"/>
  <c r="Y151" i="1" s="1"/>
  <c r="X151" i="1"/>
  <c r="AA143" i="1"/>
  <c r="Z143" i="1"/>
  <c r="Z305" i="1"/>
  <c r="AA305" i="1"/>
  <c r="AA173" i="1"/>
  <c r="Z173" i="1"/>
  <c r="R103" i="1"/>
  <c r="S103" i="1" s="1"/>
  <c r="T103" i="1" s="1"/>
  <c r="Y103" i="1" s="1"/>
  <c r="X103" i="1"/>
  <c r="R115" i="1"/>
  <c r="S115" i="1" s="1"/>
  <c r="T115" i="1" s="1"/>
  <c r="Y115" i="1" s="1"/>
  <c r="Z113" i="1" s="1"/>
  <c r="X115" i="1"/>
  <c r="Z89" i="1"/>
  <c r="AA89" i="1"/>
  <c r="Z47" i="1"/>
  <c r="AA47" i="1"/>
  <c r="AA74" i="1"/>
  <c r="Z74" i="1"/>
  <c r="AA56" i="1"/>
  <c r="Z56" i="1"/>
  <c r="Z95" i="1"/>
  <c r="AA95" i="1"/>
  <c r="Z65" i="1"/>
  <c r="AA65" i="1"/>
  <c r="Z29" i="1"/>
  <c r="AA29" i="1"/>
  <c r="AA92" i="1"/>
  <c r="Z92" i="1"/>
  <c r="Z77" i="1"/>
  <c r="AA77" i="1"/>
  <c r="AA2" i="1"/>
  <c r="Z2" i="1"/>
  <c r="Z899" i="1" l="1"/>
  <c r="Z407" i="1"/>
  <c r="Z272" i="1"/>
  <c r="AA800" i="1"/>
  <c r="Z131" i="1"/>
  <c r="AA635" i="1"/>
  <c r="AA629" i="1"/>
  <c r="Z116" i="1"/>
  <c r="Z188" i="1"/>
  <c r="AA113" i="1"/>
  <c r="AA650" i="1"/>
  <c r="AA854" i="1"/>
  <c r="Z308" i="1"/>
  <c r="Z317" i="1"/>
  <c r="AA209" i="1"/>
  <c r="AA623" i="1"/>
  <c r="AA644" i="1"/>
  <c r="Z614" i="1"/>
  <c r="AA743" i="1"/>
  <c r="Z743" i="1"/>
  <c r="AA1019" i="1"/>
  <c r="Z1019" i="1"/>
  <c r="AA737" i="1"/>
  <c r="Z737" i="1"/>
  <c r="AA977" i="1"/>
  <c r="Z977" i="1"/>
  <c r="AA821" i="1"/>
  <c r="Z821" i="1"/>
  <c r="AA785" i="1"/>
  <c r="Z785" i="1"/>
  <c r="Z947" i="1"/>
  <c r="AA947" i="1"/>
  <c r="AA1028" i="1"/>
  <c r="Z1028" i="1"/>
  <c r="Z632" i="1"/>
  <c r="Z626" i="1"/>
  <c r="Z722" i="1"/>
  <c r="AA731" i="1"/>
  <c r="Z731" i="1"/>
  <c r="AA932" i="1"/>
  <c r="Z932" i="1"/>
  <c r="AA761" i="1"/>
  <c r="Z761" i="1"/>
  <c r="Z812" i="1"/>
  <c r="AA812" i="1"/>
  <c r="Z911" i="1"/>
  <c r="Z1040" i="1"/>
  <c r="Z638" i="1"/>
  <c r="AA887" i="1"/>
  <c r="AA842" i="1"/>
  <c r="AA617" i="1"/>
  <c r="AA641" i="1"/>
  <c r="AA893" i="1"/>
  <c r="Z1010" i="1"/>
  <c r="AA662" i="1"/>
  <c r="Z662" i="1"/>
  <c r="AA965" i="1"/>
  <c r="Z965" i="1"/>
  <c r="AA710" i="1"/>
  <c r="Z710" i="1"/>
  <c r="AA773" i="1"/>
  <c r="Z773" i="1"/>
  <c r="AA863" i="1"/>
  <c r="Z863" i="1"/>
  <c r="AA1013" i="1"/>
  <c r="Z1013" i="1"/>
  <c r="AA749" i="1"/>
  <c r="Z749" i="1"/>
  <c r="AA992" i="1"/>
  <c r="Z992" i="1"/>
  <c r="AA698" i="1"/>
  <c r="Z698" i="1"/>
  <c r="AA755" i="1"/>
  <c r="Z755" i="1"/>
  <c r="AA998" i="1"/>
  <c r="Z998" i="1"/>
  <c r="AA578" i="1"/>
  <c r="Z578" i="1"/>
  <c r="AA689" i="1"/>
  <c r="Z689" i="1"/>
  <c r="AA470" i="1"/>
  <c r="Z470" i="1"/>
  <c r="AA302" i="1"/>
  <c r="Z302" i="1"/>
  <c r="AA338" i="1"/>
  <c r="Z338" i="1"/>
  <c r="AA464" i="1"/>
  <c r="Z464" i="1"/>
  <c r="AA197" i="1"/>
  <c r="Z197" i="1"/>
  <c r="Z458" i="1"/>
  <c r="AA161" i="1"/>
  <c r="AA275" i="1"/>
  <c r="Z275" i="1"/>
  <c r="AA326" i="1"/>
  <c r="Z326" i="1"/>
  <c r="AA476" i="1"/>
  <c r="Z476" i="1"/>
  <c r="AA497" i="1"/>
  <c r="Z497" i="1"/>
  <c r="Z128" i="1"/>
  <c r="AA455" i="1"/>
  <c r="AA149" i="1"/>
  <c r="Z149" i="1"/>
  <c r="AA419" i="1"/>
  <c r="Z419" i="1"/>
  <c r="AA482" i="1"/>
  <c r="Z482" i="1"/>
  <c r="AA248" i="1"/>
  <c r="Z248" i="1"/>
  <c r="Z101" i="1"/>
  <c r="AA101" i="1"/>
  <c r="AA260" i="1"/>
  <c r="Z260" i="1"/>
  <c r="AA185" i="1"/>
  <c r="Z185" i="1"/>
</calcChain>
</file>

<file path=xl/sharedStrings.xml><?xml version="1.0" encoding="utf-8"?>
<sst xmlns="http://schemas.openxmlformats.org/spreadsheetml/2006/main" count="2139" uniqueCount="52">
  <si>
    <t>Sample ID</t>
  </si>
  <si>
    <t>Location</t>
  </si>
  <si>
    <t xml:space="preserve">day </t>
  </si>
  <si>
    <t xml:space="preserve">cumulative ppm </t>
  </si>
  <si>
    <t>blank subtracted ppm</t>
  </si>
  <si>
    <t>Temp ( C)-Sample Storage</t>
  </si>
  <si>
    <t>Temp (K)</t>
  </si>
  <si>
    <t>Site Pressure (kPa)</t>
  </si>
  <si>
    <t>*Headspace empty jar (L)</t>
  </si>
  <si>
    <t>Volume of Soil (L)</t>
  </si>
  <si>
    <t>%soil moisture</t>
  </si>
  <si>
    <t>Wet soil (g)</t>
  </si>
  <si>
    <t>Dry soil (g)</t>
  </si>
  <si>
    <t>*Headspace (gas headspace -soil volume) (L)</t>
  </si>
  <si>
    <t>R-gas constant (L-kPa/mol-K)</t>
  </si>
  <si>
    <t>Moles in Chamber Headspace (n=PV/RT)</t>
  </si>
  <si>
    <t>umol CO2</t>
  </si>
  <si>
    <t>mol CO2</t>
  </si>
  <si>
    <t>g-C</t>
  </si>
  <si>
    <t>μg-C</t>
  </si>
  <si>
    <t>% soil moisture</t>
  </si>
  <si>
    <t>Wet Soil (g)</t>
  </si>
  <si>
    <t>μmol-CO2 / g-Dry soil</t>
  </si>
  <si>
    <t>µg-C / g-Dry soil</t>
  </si>
  <si>
    <t>mean</t>
  </si>
  <si>
    <t>std error</t>
  </si>
  <si>
    <t xml:space="preserve">urea 250-1 </t>
  </si>
  <si>
    <t>TN</t>
  </si>
  <si>
    <t>urea 250-2</t>
  </si>
  <si>
    <t>urea 250-3</t>
  </si>
  <si>
    <t xml:space="preserve">urea 0-1 </t>
  </si>
  <si>
    <t xml:space="preserve">urea 0-2 </t>
  </si>
  <si>
    <t>urea 0-3</t>
  </si>
  <si>
    <t>AA 250-1</t>
  </si>
  <si>
    <t xml:space="preserve">AA 250-2 </t>
  </si>
  <si>
    <t>AA 250-3</t>
  </si>
  <si>
    <t>AA 0-1</t>
  </si>
  <si>
    <t>AA 0-2</t>
  </si>
  <si>
    <t>AA 0-3</t>
  </si>
  <si>
    <t>AN 250-1</t>
  </si>
  <si>
    <t>AN 250-2</t>
  </si>
  <si>
    <t>AN 250-3</t>
  </si>
  <si>
    <t>AN 0-1</t>
  </si>
  <si>
    <t>AN 0-2</t>
  </si>
  <si>
    <t>AN 0-3</t>
  </si>
  <si>
    <t>No N 250-1</t>
  </si>
  <si>
    <t>No N 250-2</t>
  </si>
  <si>
    <t>No N 250-3</t>
  </si>
  <si>
    <t>No N 0-1</t>
  </si>
  <si>
    <t>No N 0-2</t>
  </si>
  <si>
    <t>No N 0-3</t>
  </si>
  <si>
    <t>WA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</si>
</sst>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2" borderId="0" xfId="0" applyFont="1" applyFill="1"/>
    <xf numFmtId="0" fontId="1" fillId="0" borderId="0" xfId="0" applyFont="1" applyFill="1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B21F3C-4A0C-4AB3-BAB2-9D39ECBD5460}">
  <dimension ref="A1:AA1059"/>
  <sheetViews>
    <sheetView tabSelected="1" topLeftCell="O70" workbookViewId="0">
      <selection activeCell="Z26" sqref="Z26"/>
    </sheetView>
  </sheetViews>
  <sheetFormatPr defaultRowHeight="15" x14ac:dyDescent="0.25"/>
  <cols>
    <col min="4" max="4" width="15.85546875" bestFit="1" customWidth="1"/>
    <col min="5" max="5" width="20.42578125" bestFit="1" customWidth="1"/>
    <col min="10" max="10" width="16.85546875" bestFit="1" customWidth="1"/>
    <col min="12" max="12" width="11.140625" bestFit="1" customWidth="1"/>
    <col min="13" max="13" width="12" bestFit="1" customWidth="1"/>
    <col min="14" max="14" width="41.28515625" bestFit="1" customWidth="1"/>
    <col min="15" max="15" width="27" bestFit="1" customWidth="1"/>
    <col min="16" max="16" width="37.28515625" bestFit="1" customWidth="1"/>
    <col min="22" max="22" width="11.28515625" bestFit="1" customWidth="1"/>
    <col min="23" max="23" width="12" bestFit="1" customWidth="1"/>
  </cols>
  <sheetData>
    <row r="1" spans="1:27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12</v>
      </c>
      <c r="X1" t="s">
        <v>22</v>
      </c>
      <c r="Y1" t="s">
        <v>23</v>
      </c>
      <c r="Z1" t="s">
        <v>24</v>
      </c>
      <c r="AA1" t="s">
        <v>25</v>
      </c>
    </row>
    <row r="2" spans="1:27" x14ac:dyDescent="0.25">
      <c r="A2" t="s">
        <v>26</v>
      </c>
      <c r="B2" t="s">
        <v>27</v>
      </c>
      <c r="C2">
        <v>0</v>
      </c>
      <c r="D2">
        <f>C2-C2</f>
        <v>0</v>
      </c>
      <c r="E2">
        <f>D2</f>
        <v>0</v>
      </c>
      <c r="F2">
        <v>30</v>
      </c>
      <c r="G2">
        <f t="shared" ref="G2:G65" si="0">F2+274.15</f>
        <v>304.14999999999998</v>
      </c>
      <c r="H2">
        <v>98</v>
      </c>
      <c r="I2">
        <v>0.47299999999999998</v>
      </c>
      <c r="J2">
        <f>(M2/(1.33))/1000</f>
        <v>6.6034651847008838E-2</v>
      </c>
      <c r="K2">
        <v>0.15</v>
      </c>
      <c r="L2">
        <v>101</v>
      </c>
      <c r="M2">
        <f t="shared" ref="M2:M65" si="1">L2/(1+K2)</f>
        <v>87.826086956521749</v>
      </c>
      <c r="N2">
        <f t="shared" ref="N2:N65" si="2">I2-J2</f>
        <v>0.40696534815299112</v>
      </c>
      <c r="O2">
        <v>8.3140000000000001</v>
      </c>
      <c r="P2">
        <f>(H2*N2)/(O2*G2)</f>
        <v>1.577195998968528E-2</v>
      </c>
      <c r="Q2">
        <f>P2*D2</f>
        <v>0</v>
      </c>
      <c r="R2">
        <f>Q2/1000000</f>
        <v>0</v>
      </c>
      <c r="S2">
        <f>R2*(44/1)*(12/44)</f>
        <v>0</v>
      </c>
      <c r="T2">
        <f>S2*1000000</f>
        <v>0</v>
      </c>
      <c r="U2">
        <v>0.15</v>
      </c>
      <c r="V2">
        <v>101</v>
      </c>
      <c r="W2">
        <f t="shared" ref="W2:W65" si="3">V2/(1+U2)</f>
        <v>87.826086956521749</v>
      </c>
      <c r="X2">
        <f t="shared" ref="X2:X25" si="4">Q2/W2</f>
        <v>0</v>
      </c>
      <c r="Y2">
        <f t="shared" ref="Y2:Y65" si="5">T2/W2</f>
        <v>0</v>
      </c>
      <c r="Z2">
        <f>AVERAGE(Y2:Y4)</f>
        <v>0</v>
      </c>
      <c r="AA2">
        <f>_xlfn.STDEV.S(Y2:Y4)/SQRT(COUNT(Y2:Y4))</f>
        <v>0</v>
      </c>
    </row>
    <row r="3" spans="1:27" x14ac:dyDescent="0.25">
      <c r="A3" t="s">
        <v>28</v>
      </c>
      <c r="B3" t="s">
        <v>27</v>
      </c>
      <c r="C3">
        <v>0</v>
      </c>
      <c r="D3">
        <f t="shared" ref="D3:D23" si="6">C3-C3</f>
        <v>0</v>
      </c>
      <c r="E3">
        <f t="shared" ref="E3:E66" si="7">D3</f>
        <v>0</v>
      </c>
      <c r="F3">
        <v>30</v>
      </c>
      <c r="G3">
        <f t="shared" si="0"/>
        <v>304.14999999999998</v>
      </c>
      <c r="H3">
        <v>98</v>
      </c>
      <c r="I3">
        <v>0.47299999999999998</v>
      </c>
      <c r="J3">
        <f t="shared" ref="J3:J66" si="8">(M3/(1.33))/1000</f>
        <v>6.6034651847008838E-2</v>
      </c>
      <c r="K3">
        <v>0.15</v>
      </c>
      <c r="L3">
        <v>101</v>
      </c>
      <c r="M3">
        <f t="shared" si="1"/>
        <v>87.826086956521749</v>
      </c>
      <c r="N3">
        <f t="shared" si="2"/>
        <v>0.40696534815299112</v>
      </c>
      <c r="O3">
        <v>8.3140000000000001</v>
      </c>
      <c r="P3">
        <f t="shared" ref="P3:P66" si="9">(H3*N3)/(O3*G3)</f>
        <v>1.577195998968528E-2</v>
      </c>
      <c r="Q3">
        <f t="shared" ref="Q3:Q66" si="10">P3*D3</f>
        <v>0</v>
      </c>
      <c r="R3">
        <f t="shared" ref="R3:R66" si="11">Q3/1000000</f>
        <v>0</v>
      </c>
      <c r="S3">
        <f t="shared" ref="S3:S66" si="12">R3*(44/1)*(12/44)</f>
        <v>0</v>
      </c>
      <c r="T3">
        <f t="shared" ref="T3:T66" si="13">S3*1000000</f>
        <v>0</v>
      </c>
      <c r="U3">
        <v>0.15</v>
      </c>
      <c r="V3">
        <v>101</v>
      </c>
      <c r="W3">
        <f t="shared" si="3"/>
        <v>87.826086956521749</v>
      </c>
      <c r="X3">
        <f t="shared" si="4"/>
        <v>0</v>
      </c>
      <c r="Y3">
        <f t="shared" si="5"/>
        <v>0</v>
      </c>
    </row>
    <row r="4" spans="1:27" x14ac:dyDescent="0.25">
      <c r="A4" t="s">
        <v>29</v>
      </c>
      <c r="B4" t="s">
        <v>27</v>
      </c>
      <c r="C4">
        <v>0</v>
      </c>
      <c r="D4">
        <f t="shared" si="6"/>
        <v>0</v>
      </c>
      <c r="E4">
        <f t="shared" si="7"/>
        <v>0</v>
      </c>
      <c r="F4">
        <v>30</v>
      </c>
      <c r="G4">
        <f t="shared" si="0"/>
        <v>304.14999999999998</v>
      </c>
      <c r="H4">
        <v>98</v>
      </c>
      <c r="I4">
        <v>0.47299999999999998</v>
      </c>
      <c r="J4">
        <f t="shared" si="8"/>
        <v>6.6034651847008838E-2</v>
      </c>
      <c r="K4">
        <v>0.15</v>
      </c>
      <c r="L4">
        <v>101</v>
      </c>
      <c r="M4">
        <f t="shared" si="1"/>
        <v>87.826086956521749</v>
      </c>
      <c r="N4">
        <f t="shared" si="2"/>
        <v>0.40696534815299112</v>
      </c>
      <c r="O4">
        <v>8.3140000000000001</v>
      </c>
      <c r="P4">
        <f t="shared" si="9"/>
        <v>1.577195998968528E-2</v>
      </c>
      <c r="Q4">
        <f t="shared" si="10"/>
        <v>0</v>
      </c>
      <c r="R4">
        <f t="shared" si="11"/>
        <v>0</v>
      </c>
      <c r="S4">
        <f t="shared" si="12"/>
        <v>0</v>
      </c>
      <c r="T4">
        <f t="shared" si="13"/>
        <v>0</v>
      </c>
      <c r="U4">
        <v>0.15</v>
      </c>
      <c r="V4">
        <v>101</v>
      </c>
      <c r="W4">
        <f t="shared" si="3"/>
        <v>87.826086956521749</v>
      </c>
      <c r="X4">
        <f t="shared" si="4"/>
        <v>0</v>
      </c>
      <c r="Y4">
        <f t="shared" si="5"/>
        <v>0</v>
      </c>
    </row>
    <row r="5" spans="1:27" x14ac:dyDescent="0.25">
      <c r="A5" t="s">
        <v>30</v>
      </c>
      <c r="B5" t="s">
        <v>27</v>
      </c>
      <c r="C5">
        <v>0</v>
      </c>
      <c r="D5">
        <f t="shared" si="6"/>
        <v>0</v>
      </c>
      <c r="E5">
        <f t="shared" si="7"/>
        <v>0</v>
      </c>
      <c r="F5">
        <v>30</v>
      </c>
      <c r="G5">
        <f t="shared" si="0"/>
        <v>304.14999999999998</v>
      </c>
      <c r="H5">
        <v>98</v>
      </c>
      <c r="I5">
        <v>0.47299999999999998</v>
      </c>
      <c r="J5">
        <f t="shared" si="8"/>
        <v>6.6034651847008838E-2</v>
      </c>
      <c r="K5">
        <v>0.15</v>
      </c>
      <c r="L5">
        <v>101</v>
      </c>
      <c r="M5">
        <f t="shared" si="1"/>
        <v>87.826086956521749</v>
      </c>
      <c r="N5">
        <f t="shared" si="2"/>
        <v>0.40696534815299112</v>
      </c>
      <c r="O5">
        <v>8.3140000000000001</v>
      </c>
      <c r="P5">
        <f t="shared" si="9"/>
        <v>1.577195998968528E-2</v>
      </c>
      <c r="Q5">
        <f t="shared" si="10"/>
        <v>0</v>
      </c>
      <c r="R5">
        <f t="shared" si="11"/>
        <v>0</v>
      </c>
      <c r="S5">
        <f t="shared" si="12"/>
        <v>0</v>
      </c>
      <c r="T5">
        <f t="shared" si="13"/>
        <v>0</v>
      </c>
      <c r="U5">
        <v>0.15</v>
      </c>
      <c r="V5">
        <v>101</v>
      </c>
      <c r="W5">
        <f t="shared" si="3"/>
        <v>87.826086956521749</v>
      </c>
      <c r="X5">
        <f t="shared" si="4"/>
        <v>0</v>
      </c>
      <c r="Y5">
        <f t="shared" si="5"/>
        <v>0</v>
      </c>
      <c r="Z5">
        <f>AVERAGE(Y5:Y7)</f>
        <v>0</v>
      </c>
      <c r="AA5">
        <f>_xlfn.STDEV.S(Y5:Y7)/SQRT(COUNT(Y5:Y7))</f>
        <v>0</v>
      </c>
    </row>
    <row r="6" spans="1:27" x14ac:dyDescent="0.25">
      <c r="A6" t="s">
        <v>31</v>
      </c>
      <c r="B6" t="s">
        <v>27</v>
      </c>
      <c r="C6">
        <v>0</v>
      </c>
      <c r="D6">
        <f t="shared" si="6"/>
        <v>0</v>
      </c>
      <c r="E6">
        <f t="shared" si="7"/>
        <v>0</v>
      </c>
      <c r="F6">
        <v>30</v>
      </c>
      <c r="G6">
        <f t="shared" si="0"/>
        <v>304.14999999999998</v>
      </c>
      <c r="H6">
        <v>98</v>
      </c>
      <c r="I6">
        <v>0.47299999999999998</v>
      </c>
      <c r="J6">
        <f t="shared" si="8"/>
        <v>6.6034651847008838E-2</v>
      </c>
      <c r="K6">
        <v>0.15</v>
      </c>
      <c r="L6">
        <v>101</v>
      </c>
      <c r="M6">
        <f t="shared" si="1"/>
        <v>87.826086956521749</v>
      </c>
      <c r="N6">
        <f t="shared" si="2"/>
        <v>0.40696534815299112</v>
      </c>
      <c r="O6">
        <v>8.3140000000000001</v>
      </c>
      <c r="P6">
        <f t="shared" si="9"/>
        <v>1.577195998968528E-2</v>
      </c>
      <c r="Q6">
        <f t="shared" si="10"/>
        <v>0</v>
      </c>
      <c r="R6">
        <f t="shared" si="11"/>
        <v>0</v>
      </c>
      <c r="S6">
        <f t="shared" si="12"/>
        <v>0</v>
      </c>
      <c r="T6">
        <f t="shared" si="13"/>
        <v>0</v>
      </c>
      <c r="U6">
        <v>0.15</v>
      </c>
      <c r="V6">
        <v>101</v>
      </c>
      <c r="W6">
        <f t="shared" si="3"/>
        <v>87.826086956521749</v>
      </c>
      <c r="X6">
        <f t="shared" si="4"/>
        <v>0</v>
      </c>
      <c r="Y6">
        <f t="shared" si="5"/>
        <v>0</v>
      </c>
    </row>
    <row r="7" spans="1:27" x14ac:dyDescent="0.25">
      <c r="A7" t="s">
        <v>32</v>
      </c>
      <c r="B7" t="s">
        <v>27</v>
      </c>
      <c r="C7">
        <v>0</v>
      </c>
      <c r="D7">
        <f t="shared" si="6"/>
        <v>0</v>
      </c>
      <c r="E7">
        <f t="shared" si="7"/>
        <v>0</v>
      </c>
      <c r="F7">
        <v>30</v>
      </c>
      <c r="G7">
        <f t="shared" si="0"/>
        <v>304.14999999999998</v>
      </c>
      <c r="H7">
        <v>98</v>
      </c>
      <c r="I7">
        <v>0.47299999999999998</v>
      </c>
      <c r="J7">
        <f t="shared" si="8"/>
        <v>6.6034651847008838E-2</v>
      </c>
      <c r="K7">
        <v>0.15</v>
      </c>
      <c r="L7">
        <v>101</v>
      </c>
      <c r="M7">
        <f t="shared" si="1"/>
        <v>87.826086956521749</v>
      </c>
      <c r="N7">
        <f t="shared" si="2"/>
        <v>0.40696534815299112</v>
      </c>
      <c r="O7">
        <v>8.3140000000000001</v>
      </c>
      <c r="P7">
        <f t="shared" si="9"/>
        <v>1.577195998968528E-2</v>
      </c>
      <c r="Q7">
        <f t="shared" si="10"/>
        <v>0</v>
      </c>
      <c r="R7">
        <f t="shared" si="11"/>
        <v>0</v>
      </c>
      <c r="S7">
        <f t="shared" si="12"/>
        <v>0</v>
      </c>
      <c r="T7">
        <f t="shared" si="13"/>
        <v>0</v>
      </c>
      <c r="U7">
        <v>0.15</v>
      </c>
      <c r="V7">
        <v>101</v>
      </c>
      <c r="W7">
        <f t="shared" si="3"/>
        <v>87.826086956521749</v>
      </c>
      <c r="X7">
        <f t="shared" si="4"/>
        <v>0</v>
      </c>
      <c r="Y7">
        <f t="shared" si="5"/>
        <v>0</v>
      </c>
    </row>
    <row r="8" spans="1:27" x14ac:dyDescent="0.25">
      <c r="A8" t="s">
        <v>33</v>
      </c>
      <c r="B8" t="s">
        <v>27</v>
      </c>
      <c r="C8">
        <v>0</v>
      </c>
      <c r="D8">
        <f t="shared" si="6"/>
        <v>0</v>
      </c>
      <c r="E8">
        <f t="shared" si="7"/>
        <v>0</v>
      </c>
      <c r="F8">
        <v>30</v>
      </c>
      <c r="G8">
        <f t="shared" si="0"/>
        <v>304.14999999999998</v>
      </c>
      <c r="H8">
        <v>98</v>
      </c>
      <c r="I8">
        <v>0.47299999999999998</v>
      </c>
      <c r="J8">
        <f t="shared" si="8"/>
        <v>6.6034651847008838E-2</v>
      </c>
      <c r="K8">
        <v>0.15</v>
      </c>
      <c r="L8">
        <v>101</v>
      </c>
      <c r="M8">
        <f t="shared" si="1"/>
        <v>87.826086956521749</v>
      </c>
      <c r="N8">
        <f t="shared" si="2"/>
        <v>0.40696534815299112</v>
      </c>
      <c r="O8">
        <v>8.3140000000000001</v>
      </c>
      <c r="P8">
        <f t="shared" si="9"/>
        <v>1.577195998968528E-2</v>
      </c>
      <c r="Q8">
        <f t="shared" si="10"/>
        <v>0</v>
      </c>
      <c r="R8">
        <f t="shared" si="11"/>
        <v>0</v>
      </c>
      <c r="S8">
        <f t="shared" si="12"/>
        <v>0</v>
      </c>
      <c r="T8">
        <f t="shared" si="13"/>
        <v>0</v>
      </c>
      <c r="U8">
        <v>0.15</v>
      </c>
      <c r="V8">
        <v>101</v>
      </c>
      <c r="W8">
        <f t="shared" si="3"/>
        <v>87.826086956521749</v>
      </c>
      <c r="X8">
        <f t="shared" si="4"/>
        <v>0</v>
      </c>
      <c r="Y8">
        <f t="shared" si="5"/>
        <v>0</v>
      </c>
      <c r="Z8">
        <f>AVERAGE(Y8:Y10)</f>
        <v>0</v>
      </c>
      <c r="AA8">
        <f>_xlfn.STDEV.S(Y8:Y10)/SQRT(COUNT(Y8:Y10))</f>
        <v>0</v>
      </c>
    </row>
    <row r="9" spans="1:27" x14ac:dyDescent="0.25">
      <c r="A9" t="s">
        <v>34</v>
      </c>
      <c r="B9" t="s">
        <v>27</v>
      </c>
      <c r="C9">
        <v>0</v>
      </c>
      <c r="D9">
        <f t="shared" si="6"/>
        <v>0</v>
      </c>
      <c r="E9">
        <f t="shared" si="7"/>
        <v>0</v>
      </c>
      <c r="F9">
        <v>30</v>
      </c>
      <c r="G9">
        <f t="shared" si="0"/>
        <v>304.14999999999998</v>
      </c>
      <c r="H9">
        <v>98</v>
      </c>
      <c r="I9">
        <v>0.47299999999999998</v>
      </c>
      <c r="J9">
        <f t="shared" si="8"/>
        <v>6.6034651847008838E-2</v>
      </c>
      <c r="K9">
        <v>0.15</v>
      </c>
      <c r="L9">
        <v>101</v>
      </c>
      <c r="M9">
        <f t="shared" si="1"/>
        <v>87.826086956521749</v>
      </c>
      <c r="N9">
        <f t="shared" si="2"/>
        <v>0.40696534815299112</v>
      </c>
      <c r="O9">
        <v>8.3140000000000001</v>
      </c>
      <c r="P9">
        <f t="shared" si="9"/>
        <v>1.577195998968528E-2</v>
      </c>
      <c r="Q9">
        <f t="shared" si="10"/>
        <v>0</v>
      </c>
      <c r="R9">
        <f t="shared" si="11"/>
        <v>0</v>
      </c>
      <c r="S9">
        <f t="shared" si="12"/>
        <v>0</v>
      </c>
      <c r="T9">
        <f t="shared" si="13"/>
        <v>0</v>
      </c>
      <c r="U9">
        <v>0.15</v>
      </c>
      <c r="V9">
        <v>101</v>
      </c>
      <c r="W9">
        <f t="shared" si="3"/>
        <v>87.826086956521749</v>
      </c>
      <c r="X9">
        <f t="shared" si="4"/>
        <v>0</v>
      </c>
      <c r="Y9">
        <f t="shared" si="5"/>
        <v>0</v>
      </c>
    </row>
    <row r="10" spans="1:27" x14ac:dyDescent="0.25">
      <c r="A10" t="s">
        <v>35</v>
      </c>
      <c r="B10" t="s">
        <v>27</v>
      </c>
      <c r="C10">
        <v>0</v>
      </c>
      <c r="D10">
        <f t="shared" si="6"/>
        <v>0</v>
      </c>
      <c r="E10">
        <f t="shared" si="7"/>
        <v>0</v>
      </c>
      <c r="F10">
        <v>30</v>
      </c>
      <c r="G10">
        <f t="shared" si="0"/>
        <v>304.14999999999998</v>
      </c>
      <c r="H10">
        <v>98</v>
      </c>
      <c r="I10">
        <v>0.47299999999999998</v>
      </c>
      <c r="J10">
        <f t="shared" si="8"/>
        <v>6.6034651847008838E-2</v>
      </c>
      <c r="K10">
        <v>0.15</v>
      </c>
      <c r="L10">
        <v>101</v>
      </c>
      <c r="M10">
        <f t="shared" si="1"/>
        <v>87.826086956521749</v>
      </c>
      <c r="N10">
        <f t="shared" si="2"/>
        <v>0.40696534815299112</v>
      </c>
      <c r="O10">
        <v>8.3140000000000001</v>
      </c>
      <c r="P10">
        <f t="shared" si="9"/>
        <v>1.577195998968528E-2</v>
      </c>
      <c r="Q10">
        <f t="shared" si="10"/>
        <v>0</v>
      </c>
      <c r="R10">
        <f t="shared" si="11"/>
        <v>0</v>
      </c>
      <c r="S10">
        <f t="shared" si="12"/>
        <v>0</v>
      </c>
      <c r="T10">
        <f t="shared" si="13"/>
        <v>0</v>
      </c>
      <c r="U10">
        <v>0.15</v>
      </c>
      <c r="V10">
        <v>101</v>
      </c>
      <c r="W10">
        <f t="shared" si="3"/>
        <v>87.826086956521749</v>
      </c>
      <c r="X10">
        <f t="shared" si="4"/>
        <v>0</v>
      </c>
      <c r="Y10">
        <f t="shared" si="5"/>
        <v>0</v>
      </c>
    </row>
    <row r="11" spans="1:27" x14ac:dyDescent="0.25">
      <c r="A11" t="s">
        <v>36</v>
      </c>
      <c r="B11" t="s">
        <v>27</v>
      </c>
      <c r="C11">
        <v>0</v>
      </c>
      <c r="D11">
        <f t="shared" si="6"/>
        <v>0</v>
      </c>
      <c r="E11">
        <f t="shared" si="7"/>
        <v>0</v>
      </c>
      <c r="F11">
        <v>30</v>
      </c>
      <c r="G11">
        <f t="shared" si="0"/>
        <v>304.14999999999998</v>
      </c>
      <c r="H11">
        <v>98</v>
      </c>
      <c r="I11">
        <v>0.47299999999999998</v>
      </c>
      <c r="J11">
        <f t="shared" si="8"/>
        <v>6.6034651847008838E-2</v>
      </c>
      <c r="K11">
        <v>0.15</v>
      </c>
      <c r="L11">
        <v>101</v>
      </c>
      <c r="M11">
        <f t="shared" si="1"/>
        <v>87.826086956521749</v>
      </c>
      <c r="N11">
        <f t="shared" si="2"/>
        <v>0.40696534815299112</v>
      </c>
      <c r="O11">
        <v>8.3140000000000001</v>
      </c>
      <c r="P11">
        <f t="shared" si="9"/>
        <v>1.577195998968528E-2</v>
      </c>
      <c r="Q11">
        <f t="shared" si="10"/>
        <v>0</v>
      </c>
      <c r="R11">
        <f t="shared" si="11"/>
        <v>0</v>
      </c>
      <c r="S11">
        <f t="shared" si="12"/>
        <v>0</v>
      </c>
      <c r="T11">
        <f t="shared" si="13"/>
        <v>0</v>
      </c>
      <c r="U11">
        <v>0.15</v>
      </c>
      <c r="V11">
        <v>101</v>
      </c>
      <c r="W11">
        <f t="shared" si="3"/>
        <v>87.826086956521749</v>
      </c>
      <c r="X11">
        <f t="shared" si="4"/>
        <v>0</v>
      </c>
      <c r="Y11">
        <f t="shared" si="5"/>
        <v>0</v>
      </c>
      <c r="Z11">
        <f>AVERAGE(Y11:Y13)</f>
        <v>0</v>
      </c>
      <c r="AA11">
        <f>_xlfn.STDEV.S(Y11:Y13)/SQRT(COUNT(Y11:Y13))</f>
        <v>0</v>
      </c>
    </row>
    <row r="12" spans="1:27" x14ac:dyDescent="0.25">
      <c r="A12" t="s">
        <v>37</v>
      </c>
      <c r="B12" t="s">
        <v>27</v>
      </c>
      <c r="C12">
        <v>0</v>
      </c>
      <c r="D12">
        <f t="shared" si="6"/>
        <v>0</v>
      </c>
      <c r="E12">
        <f t="shared" si="7"/>
        <v>0</v>
      </c>
      <c r="F12">
        <v>30</v>
      </c>
      <c r="G12">
        <f t="shared" si="0"/>
        <v>304.14999999999998</v>
      </c>
      <c r="H12">
        <v>98</v>
      </c>
      <c r="I12">
        <v>0.47299999999999998</v>
      </c>
      <c r="J12">
        <f t="shared" si="8"/>
        <v>6.6034651847008838E-2</v>
      </c>
      <c r="K12">
        <v>0.15</v>
      </c>
      <c r="L12">
        <v>101</v>
      </c>
      <c r="M12">
        <f t="shared" si="1"/>
        <v>87.826086956521749</v>
      </c>
      <c r="N12">
        <f t="shared" si="2"/>
        <v>0.40696534815299112</v>
      </c>
      <c r="O12">
        <v>8.3140000000000001</v>
      </c>
      <c r="P12">
        <f t="shared" si="9"/>
        <v>1.577195998968528E-2</v>
      </c>
      <c r="Q12">
        <f t="shared" si="10"/>
        <v>0</v>
      </c>
      <c r="R12">
        <f t="shared" si="11"/>
        <v>0</v>
      </c>
      <c r="S12">
        <f t="shared" si="12"/>
        <v>0</v>
      </c>
      <c r="T12">
        <f t="shared" si="13"/>
        <v>0</v>
      </c>
      <c r="U12">
        <v>0.15</v>
      </c>
      <c r="V12">
        <v>101</v>
      </c>
      <c r="W12">
        <f t="shared" si="3"/>
        <v>87.826086956521749</v>
      </c>
      <c r="X12">
        <f t="shared" si="4"/>
        <v>0</v>
      </c>
      <c r="Y12">
        <f t="shared" si="5"/>
        <v>0</v>
      </c>
    </row>
    <row r="13" spans="1:27" x14ac:dyDescent="0.25">
      <c r="A13" t="s">
        <v>38</v>
      </c>
      <c r="B13" t="s">
        <v>27</v>
      </c>
      <c r="C13">
        <v>0</v>
      </c>
      <c r="D13">
        <f t="shared" si="6"/>
        <v>0</v>
      </c>
      <c r="E13">
        <f t="shared" si="7"/>
        <v>0</v>
      </c>
      <c r="F13">
        <v>30</v>
      </c>
      <c r="G13">
        <f t="shared" si="0"/>
        <v>304.14999999999998</v>
      </c>
      <c r="H13">
        <v>98</v>
      </c>
      <c r="I13">
        <v>0.47299999999999998</v>
      </c>
      <c r="J13">
        <f t="shared" si="8"/>
        <v>6.6034651847008838E-2</v>
      </c>
      <c r="K13">
        <v>0.15</v>
      </c>
      <c r="L13">
        <v>101</v>
      </c>
      <c r="M13">
        <f t="shared" si="1"/>
        <v>87.826086956521749</v>
      </c>
      <c r="N13">
        <f t="shared" si="2"/>
        <v>0.40696534815299112</v>
      </c>
      <c r="O13">
        <v>8.3140000000000001</v>
      </c>
      <c r="P13">
        <f t="shared" si="9"/>
        <v>1.577195998968528E-2</v>
      </c>
      <c r="Q13">
        <f t="shared" si="10"/>
        <v>0</v>
      </c>
      <c r="R13">
        <f t="shared" si="11"/>
        <v>0</v>
      </c>
      <c r="S13">
        <f t="shared" si="12"/>
        <v>0</v>
      </c>
      <c r="T13">
        <f t="shared" si="13"/>
        <v>0</v>
      </c>
      <c r="U13">
        <v>0.15</v>
      </c>
      <c r="V13">
        <v>101</v>
      </c>
      <c r="W13">
        <f t="shared" si="3"/>
        <v>87.826086956521749</v>
      </c>
      <c r="X13">
        <f t="shared" si="4"/>
        <v>0</v>
      </c>
      <c r="Y13">
        <f t="shared" si="5"/>
        <v>0</v>
      </c>
    </row>
    <row r="14" spans="1:27" x14ac:dyDescent="0.25">
      <c r="A14" t="s">
        <v>39</v>
      </c>
      <c r="B14" t="s">
        <v>27</v>
      </c>
      <c r="C14">
        <v>0</v>
      </c>
      <c r="D14">
        <f t="shared" si="6"/>
        <v>0</v>
      </c>
      <c r="E14">
        <f t="shared" si="7"/>
        <v>0</v>
      </c>
      <c r="F14">
        <v>30</v>
      </c>
      <c r="G14">
        <f t="shared" si="0"/>
        <v>304.14999999999998</v>
      </c>
      <c r="H14">
        <v>98</v>
      </c>
      <c r="I14">
        <v>0.47299999999999998</v>
      </c>
      <c r="J14">
        <f t="shared" si="8"/>
        <v>6.6034651847008838E-2</v>
      </c>
      <c r="K14">
        <v>0.15</v>
      </c>
      <c r="L14">
        <v>101</v>
      </c>
      <c r="M14">
        <f t="shared" si="1"/>
        <v>87.826086956521749</v>
      </c>
      <c r="N14">
        <f t="shared" si="2"/>
        <v>0.40696534815299112</v>
      </c>
      <c r="O14">
        <v>8.3140000000000001</v>
      </c>
      <c r="P14">
        <f t="shared" si="9"/>
        <v>1.577195998968528E-2</v>
      </c>
      <c r="Q14">
        <f t="shared" si="10"/>
        <v>0</v>
      </c>
      <c r="R14">
        <f t="shared" si="11"/>
        <v>0</v>
      </c>
      <c r="S14">
        <f t="shared" si="12"/>
        <v>0</v>
      </c>
      <c r="T14">
        <f t="shared" si="13"/>
        <v>0</v>
      </c>
      <c r="U14">
        <v>0.15</v>
      </c>
      <c r="V14">
        <v>101</v>
      </c>
      <c r="W14">
        <f t="shared" si="3"/>
        <v>87.826086956521749</v>
      </c>
      <c r="X14">
        <f t="shared" si="4"/>
        <v>0</v>
      </c>
      <c r="Y14">
        <f t="shared" si="5"/>
        <v>0</v>
      </c>
      <c r="Z14">
        <f>AVERAGE(Y14:Y16)</f>
        <v>0</v>
      </c>
      <c r="AA14">
        <f>_xlfn.STDEV.S(Y14:Y16)/SQRT(COUNT(Y14:Y16))</f>
        <v>0</v>
      </c>
    </row>
    <row r="15" spans="1:27" x14ac:dyDescent="0.25">
      <c r="A15" t="s">
        <v>40</v>
      </c>
      <c r="B15" t="s">
        <v>27</v>
      </c>
      <c r="C15">
        <v>0</v>
      </c>
      <c r="D15">
        <f t="shared" si="6"/>
        <v>0</v>
      </c>
      <c r="E15">
        <f t="shared" si="7"/>
        <v>0</v>
      </c>
      <c r="F15">
        <v>30</v>
      </c>
      <c r="G15">
        <f t="shared" si="0"/>
        <v>304.14999999999998</v>
      </c>
      <c r="H15">
        <v>98</v>
      </c>
      <c r="I15">
        <v>0.47299999999999998</v>
      </c>
      <c r="J15">
        <f t="shared" si="8"/>
        <v>6.6034651847008838E-2</v>
      </c>
      <c r="K15">
        <v>0.15</v>
      </c>
      <c r="L15">
        <v>101</v>
      </c>
      <c r="M15">
        <f t="shared" si="1"/>
        <v>87.826086956521749</v>
      </c>
      <c r="N15">
        <f t="shared" si="2"/>
        <v>0.40696534815299112</v>
      </c>
      <c r="O15">
        <v>8.3140000000000001</v>
      </c>
      <c r="P15">
        <f t="shared" si="9"/>
        <v>1.577195998968528E-2</v>
      </c>
      <c r="Q15">
        <f t="shared" si="10"/>
        <v>0</v>
      </c>
      <c r="R15">
        <f t="shared" si="11"/>
        <v>0</v>
      </c>
      <c r="S15">
        <f t="shared" si="12"/>
        <v>0</v>
      </c>
      <c r="T15">
        <f t="shared" si="13"/>
        <v>0</v>
      </c>
      <c r="U15">
        <v>0.15</v>
      </c>
      <c r="V15">
        <v>101</v>
      </c>
      <c r="W15">
        <f t="shared" si="3"/>
        <v>87.826086956521749</v>
      </c>
      <c r="X15">
        <f t="shared" si="4"/>
        <v>0</v>
      </c>
      <c r="Y15">
        <f t="shared" si="5"/>
        <v>0</v>
      </c>
    </row>
    <row r="16" spans="1:27" x14ac:dyDescent="0.25">
      <c r="A16" t="s">
        <v>41</v>
      </c>
      <c r="B16" t="s">
        <v>27</v>
      </c>
      <c r="C16">
        <v>0</v>
      </c>
      <c r="D16">
        <f t="shared" si="6"/>
        <v>0</v>
      </c>
      <c r="E16">
        <f t="shared" si="7"/>
        <v>0</v>
      </c>
      <c r="F16">
        <v>30</v>
      </c>
      <c r="G16">
        <f t="shared" si="0"/>
        <v>304.14999999999998</v>
      </c>
      <c r="H16">
        <v>98</v>
      </c>
      <c r="I16">
        <v>0.47299999999999998</v>
      </c>
      <c r="J16">
        <f t="shared" si="8"/>
        <v>6.6034651847008838E-2</v>
      </c>
      <c r="K16">
        <v>0.15</v>
      </c>
      <c r="L16">
        <v>101</v>
      </c>
      <c r="M16">
        <f t="shared" si="1"/>
        <v>87.826086956521749</v>
      </c>
      <c r="N16">
        <f t="shared" si="2"/>
        <v>0.40696534815299112</v>
      </c>
      <c r="O16">
        <v>8.3140000000000001</v>
      </c>
      <c r="P16">
        <f t="shared" si="9"/>
        <v>1.577195998968528E-2</v>
      </c>
      <c r="Q16">
        <f t="shared" si="10"/>
        <v>0</v>
      </c>
      <c r="R16">
        <f t="shared" si="11"/>
        <v>0</v>
      </c>
      <c r="S16">
        <f t="shared" si="12"/>
        <v>0</v>
      </c>
      <c r="T16">
        <f t="shared" si="13"/>
        <v>0</v>
      </c>
      <c r="U16">
        <v>0.15</v>
      </c>
      <c r="V16">
        <v>101</v>
      </c>
      <c r="W16">
        <f t="shared" si="3"/>
        <v>87.826086956521749</v>
      </c>
      <c r="X16">
        <f t="shared" si="4"/>
        <v>0</v>
      </c>
      <c r="Y16">
        <f t="shared" si="5"/>
        <v>0</v>
      </c>
    </row>
    <row r="17" spans="1:27" x14ac:dyDescent="0.25">
      <c r="A17" t="s">
        <v>42</v>
      </c>
      <c r="B17" t="s">
        <v>27</v>
      </c>
      <c r="C17">
        <v>0</v>
      </c>
      <c r="D17">
        <f t="shared" si="6"/>
        <v>0</v>
      </c>
      <c r="E17">
        <f t="shared" si="7"/>
        <v>0</v>
      </c>
      <c r="F17">
        <v>30</v>
      </c>
      <c r="G17">
        <f t="shared" si="0"/>
        <v>304.14999999999998</v>
      </c>
      <c r="H17">
        <v>98</v>
      </c>
      <c r="I17">
        <v>0.47299999999999998</v>
      </c>
      <c r="J17">
        <f t="shared" si="8"/>
        <v>6.6034651847008838E-2</v>
      </c>
      <c r="K17">
        <v>0.15</v>
      </c>
      <c r="L17">
        <v>101</v>
      </c>
      <c r="M17">
        <f t="shared" si="1"/>
        <v>87.826086956521749</v>
      </c>
      <c r="N17">
        <f t="shared" si="2"/>
        <v>0.40696534815299112</v>
      </c>
      <c r="O17">
        <v>8.3140000000000001</v>
      </c>
      <c r="P17">
        <f t="shared" si="9"/>
        <v>1.577195998968528E-2</v>
      </c>
      <c r="Q17">
        <f t="shared" si="10"/>
        <v>0</v>
      </c>
      <c r="R17">
        <f t="shared" si="11"/>
        <v>0</v>
      </c>
      <c r="S17">
        <f t="shared" si="12"/>
        <v>0</v>
      </c>
      <c r="T17">
        <f t="shared" si="13"/>
        <v>0</v>
      </c>
      <c r="U17">
        <v>0.15</v>
      </c>
      <c r="V17">
        <v>101</v>
      </c>
      <c r="W17">
        <f t="shared" si="3"/>
        <v>87.826086956521749</v>
      </c>
      <c r="X17">
        <f t="shared" si="4"/>
        <v>0</v>
      </c>
      <c r="Y17">
        <f t="shared" si="5"/>
        <v>0</v>
      </c>
      <c r="Z17">
        <f>AVERAGE(Y17:Y19)</f>
        <v>0</v>
      </c>
      <c r="AA17">
        <f>_xlfn.STDEV.S(Y17:Y19)/SQRT(COUNT(Y17:Y19))</f>
        <v>0</v>
      </c>
    </row>
    <row r="18" spans="1:27" x14ac:dyDescent="0.25">
      <c r="A18" t="s">
        <v>43</v>
      </c>
      <c r="B18" t="s">
        <v>27</v>
      </c>
      <c r="C18">
        <v>0</v>
      </c>
      <c r="D18">
        <f t="shared" si="6"/>
        <v>0</v>
      </c>
      <c r="E18">
        <f t="shared" si="7"/>
        <v>0</v>
      </c>
      <c r="F18">
        <v>30</v>
      </c>
      <c r="G18">
        <f t="shared" si="0"/>
        <v>304.14999999999998</v>
      </c>
      <c r="H18">
        <v>98</v>
      </c>
      <c r="I18">
        <v>0.47299999999999998</v>
      </c>
      <c r="J18">
        <f t="shared" si="8"/>
        <v>6.6034651847008838E-2</v>
      </c>
      <c r="K18">
        <v>0.15</v>
      </c>
      <c r="L18">
        <v>101</v>
      </c>
      <c r="M18">
        <f t="shared" si="1"/>
        <v>87.826086956521749</v>
      </c>
      <c r="N18">
        <f t="shared" si="2"/>
        <v>0.40696534815299112</v>
      </c>
      <c r="O18">
        <v>8.3140000000000001</v>
      </c>
      <c r="P18">
        <f t="shared" si="9"/>
        <v>1.577195998968528E-2</v>
      </c>
      <c r="Q18">
        <f t="shared" si="10"/>
        <v>0</v>
      </c>
      <c r="R18">
        <f t="shared" si="11"/>
        <v>0</v>
      </c>
      <c r="S18">
        <f t="shared" si="12"/>
        <v>0</v>
      </c>
      <c r="T18">
        <f t="shared" si="13"/>
        <v>0</v>
      </c>
      <c r="U18">
        <v>0.15</v>
      </c>
      <c r="V18">
        <v>101</v>
      </c>
      <c r="W18">
        <f t="shared" si="3"/>
        <v>87.826086956521749</v>
      </c>
      <c r="X18">
        <f t="shared" si="4"/>
        <v>0</v>
      </c>
      <c r="Y18">
        <f t="shared" si="5"/>
        <v>0</v>
      </c>
    </row>
    <row r="19" spans="1:27" x14ac:dyDescent="0.25">
      <c r="A19" t="s">
        <v>44</v>
      </c>
      <c r="B19" t="s">
        <v>27</v>
      </c>
      <c r="C19">
        <v>0</v>
      </c>
      <c r="D19">
        <f t="shared" si="6"/>
        <v>0</v>
      </c>
      <c r="E19">
        <f t="shared" si="7"/>
        <v>0</v>
      </c>
      <c r="F19">
        <v>30</v>
      </c>
      <c r="G19">
        <f t="shared" si="0"/>
        <v>304.14999999999998</v>
      </c>
      <c r="H19">
        <v>98</v>
      </c>
      <c r="I19">
        <v>0.47299999999999998</v>
      </c>
      <c r="J19">
        <f t="shared" si="8"/>
        <v>6.6034651847008838E-2</v>
      </c>
      <c r="K19">
        <v>0.15</v>
      </c>
      <c r="L19">
        <v>101</v>
      </c>
      <c r="M19">
        <f t="shared" si="1"/>
        <v>87.826086956521749</v>
      </c>
      <c r="N19">
        <f t="shared" si="2"/>
        <v>0.40696534815299112</v>
      </c>
      <c r="O19">
        <v>8.3140000000000001</v>
      </c>
      <c r="P19">
        <f t="shared" si="9"/>
        <v>1.577195998968528E-2</v>
      </c>
      <c r="Q19">
        <f t="shared" si="10"/>
        <v>0</v>
      </c>
      <c r="R19">
        <f t="shared" si="11"/>
        <v>0</v>
      </c>
      <c r="S19">
        <f t="shared" si="12"/>
        <v>0</v>
      </c>
      <c r="T19">
        <f t="shared" si="13"/>
        <v>0</v>
      </c>
      <c r="U19">
        <v>0.15</v>
      </c>
      <c r="V19">
        <v>101</v>
      </c>
      <c r="W19">
        <f t="shared" si="3"/>
        <v>87.826086956521749</v>
      </c>
      <c r="X19">
        <f t="shared" si="4"/>
        <v>0</v>
      </c>
      <c r="Y19">
        <f t="shared" si="5"/>
        <v>0</v>
      </c>
    </row>
    <row r="20" spans="1:27" x14ac:dyDescent="0.25">
      <c r="A20" t="s">
        <v>45</v>
      </c>
      <c r="B20" t="s">
        <v>27</v>
      </c>
      <c r="C20">
        <v>0</v>
      </c>
      <c r="D20">
        <f t="shared" si="6"/>
        <v>0</v>
      </c>
      <c r="E20">
        <f t="shared" si="7"/>
        <v>0</v>
      </c>
      <c r="F20">
        <v>30</v>
      </c>
      <c r="G20">
        <f t="shared" si="0"/>
        <v>304.14999999999998</v>
      </c>
      <c r="H20">
        <v>98</v>
      </c>
      <c r="I20">
        <v>0.47299999999999998</v>
      </c>
      <c r="J20">
        <f t="shared" si="8"/>
        <v>6.6034651847008838E-2</v>
      </c>
      <c r="K20">
        <v>0.15</v>
      </c>
      <c r="L20">
        <v>101</v>
      </c>
      <c r="M20">
        <f t="shared" si="1"/>
        <v>87.826086956521749</v>
      </c>
      <c r="N20">
        <f t="shared" si="2"/>
        <v>0.40696534815299112</v>
      </c>
      <c r="O20">
        <v>8.3140000000000001</v>
      </c>
      <c r="P20">
        <f t="shared" si="9"/>
        <v>1.577195998968528E-2</v>
      </c>
      <c r="Q20">
        <f t="shared" si="10"/>
        <v>0</v>
      </c>
      <c r="R20">
        <f t="shared" si="11"/>
        <v>0</v>
      </c>
      <c r="S20">
        <f t="shared" si="12"/>
        <v>0</v>
      </c>
      <c r="T20">
        <f t="shared" si="13"/>
        <v>0</v>
      </c>
      <c r="U20">
        <v>0.15</v>
      </c>
      <c r="V20">
        <v>101</v>
      </c>
      <c r="W20">
        <f t="shared" si="3"/>
        <v>87.826086956521749</v>
      </c>
      <c r="X20">
        <f t="shared" si="4"/>
        <v>0</v>
      </c>
      <c r="Y20">
        <f t="shared" si="5"/>
        <v>0</v>
      </c>
      <c r="Z20">
        <f>AVERAGE(Y20:Y22)</f>
        <v>0</v>
      </c>
      <c r="AA20">
        <f>_xlfn.STDEV.S(Y20:Y22)/SQRT(COUNT(Y20:Y22))</f>
        <v>0</v>
      </c>
    </row>
    <row r="21" spans="1:27" x14ac:dyDescent="0.25">
      <c r="A21" t="s">
        <v>46</v>
      </c>
      <c r="B21" t="s">
        <v>27</v>
      </c>
      <c r="C21">
        <v>0</v>
      </c>
      <c r="D21">
        <f t="shared" si="6"/>
        <v>0</v>
      </c>
      <c r="E21">
        <f t="shared" si="7"/>
        <v>0</v>
      </c>
      <c r="F21">
        <v>30</v>
      </c>
      <c r="G21">
        <f t="shared" si="0"/>
        <v>304.14999999999998</v>
      </c>
      <c r="H21">
        <v>98</v>
      </c>
      <c r="I21">
        <v>0.47299999999999998</v>
      </c>
      <c r="J21">
        <f t="shared" si="8"/>
        <v>6.6034651847008838E-2</v>
      </c>
      <c r="K21">
        <v>0.15</v>
      </c>
      <c r="L21">
        <v>101</v>
      </c>
      <c r="M21">
        <f t="shared" si="1"/>
        <v>87.826086956521749</v>
      </c>
      <c r="N21">
        <f t="shared" si="2"/>
        <v>0.40696534815299112</v>
      </c>
      <c r="O21">
        <v>8.3140000000000001</v>
      </c>
      <c r="P21">
        <f t="shared" si="9"/>
        <v>1.577195998968528E-2</v>
      </c>
      <c r="Q21">
        <f t="shared" si="10"/>
        <v>0</v>
      </c>
      <c r="R21">
        <f t="shared" si="11"/>
        <v>0</v>
      </c>
      <c r="S21">
        <f t="shared" si="12"/>
        <v>0</v>
      </c>
      <c r="T21">
        <f t="shared" si="13"/>
        <v>0</v>
      </c>
      <c r="U21">
        <v>0.15</v>
      </c>
      <c r="V21">
        <v>101</v>
      </c>
      <c r="W21">
        <f t="shared" si="3"/>
        <v>87.826086956521749</v>
      </c>
      <c r="X21">
        <f t="shared" si="4"/>
        <v>0</v>
      </c>
      <c r="Y21">
        <f t="shared" si="5"/>
        <v>0</v>
      </c>
    </row>
    <row r="22" spans="1:27" x14ac:dyDescent="0.25">
      <c r="A22" t="s">
        <v>47</v>
      </c>
      <c r="B22" t="s">
        <v>27</v>
      </c>
      <c r="C22">
        <v>0</v>
      </c>
      <c r="D22">
        <f t="shared" si="6"/>
        <v>0</v>
      </c>
      <c r="E22">
        <f t="shared" si="7"/>
        <v>0</v>
      </c>
      <c r="F22">
        <v>30</v>
      </c>
      <c r="G22">
        <f t="shared" si="0"/>
        <v>304.14999999999998</v>
      </c>
      <c r="H22">
        <v>98</v>
      </c>
      <c r="I22">
        <v>0.47299999999999998</v>
      </c>
      <c r="J22">
        <f t="shared" si="8"/>
        <v>6.6034651847008838E-2</v>
      </c>
      <c r="K22">
        <v>0.15</v>
      </c>
      <c r="L22">
        <v>101</v>
      </c>
      <c r="M22">
        <f t="shared" si="1"/>
        <v>87.826086956521749</v>
      </c>
      <c r="N22">
        <f t="shared" si="2"/>
        <v>0.40696534815299112</v>
      </c>
      <c r="O22">
        <v>8.3140000000000001</v>
      </c>
      <c r="P22">
        <f t="shared" si="9"/>
        <v>1.577195998968528E-2</v>
      </c>
      <c r="Q22">
        <f t="shared" si="10"/>
        <v>0</v>
      </c>
      <c r="R22">
        <f t="shared" si="11"/>
        <v>0</v>
      </c>
      <c r="S22">
        <f t="shared" si="12"/>
        <v>0</v>
      </c>
      <c r="T22">
        <f t="shared" si="13"/>
        <v>0</v>
      </c>
      <c r="U22">
        <v>0.15</v>
      </c>
      <c r="V22">
        <v>101</v>
      </c>
      <c r="W22">
        <f t="shared" si="3"/>
        <v>87.826086956521749</v>
      </c>
      <c r="X22">
        <f t="shared" si="4"/>
        <v>0</v>
      </c>
      <c r="Y22">
        <f t="shared" si="5"/>
        <v>0</v>
      </c>
    </row>
    <row r="23" spans="1:27" x14ac:dyDescent="0.25">
      <c r="A23" t="s">
        <v>48</v>
      </c>
      <c r="B23" t="s">
        <v>27</v>
      </c>
      <c r="C23">
        <v>0</v>
      </c>
      <c r="D23">
        <f t="shared" si="6"/>
        <v>0</v>
      </c>
      <c r="E23">
        <f t="shared" si="7"/>
        <v>0</v>
      </c>
      <c r="F23">
        <v>30</v>
      </c>
      <c r="G23">
        <f t="shared" si="0"/>
        <v>304.14999999999998</v>
      </c>
      <c r="H23">
        <v>98</v>
      </c>
      <c r="I23">
        <v>0.47299999999999998</v>
      </c>
      <c r="J23">
        <f t="shared" si="8"/>
        <v>6.6034651847008838E-2</v>
      </c>
      <c r="K23">
        <v>0.15</v>
      </c>
      <c r="L23">
        <v>101</v>
      </c>
      <c r="M23">
        <f t="shared" si="1"/>
        <v>87.826086956521749</v>
      </c>
      <c r="N23">
        <f t="shared" si="2"/>
        <v>0.40696534815299112</v>
      </c>
      <c r="O23">
        <v>8.3140000000000001</v>
      </c>
      <c r="P23">
        <f t="shared" si="9"/>
        <v>1.577195998968528E-2</v>
      </c>
      <c r="Q23">
        <f t="shared" si="10"/>
        <v>0</v>
      </c>
      <c r="R23">
        <f t="shared" si="11"/>
        <v>0</v>
      </c>
      <c r="S23">
        <f t="shared" si="12"/>
        <v>0</v>
      </c>
      <c r="T23">
        <f t="shared" si="13"/>
        <v>0</v>
      </c>
      <c r="U23">
        <v>0.15</v>
      </c>
      <c r="V23">
        <v>101</v>
      </c>
      <c r="W23">
        <f t="shared" si="3"/>
        <v>87.826086956521749</v>
      </c>
      <c r="X23">
        <f t="shared" si="4"/>
        <v>0</v>
      </c>
      <c r="Y23">
        <f t="shared" si="5"/>
        <v>0</v>
      </c>
      <c r="Z23">
        <f>AVERAGE(Y23:Y25)</f>
        <v>0</v>
      </c>
      <c r="AA23">
        <f>_xlfn.STDEV.S(Y23:Y25)/SQRT(COUNT(Y23:Y25))</f>
        <v>0</v>
      </c>
    </row>
    <row r="24" spans="1:27" x14ac:dyDescent="0.25">
      <c r="A24" t="s">
        <v>49</v>
      </c>
      <c r="B24" t="s">
        <v>27</v>
      </c>
      <c r="C24">
        <v>0</v>
      </c>
      <c r="D24">
        <f>C24-C24</f>
        <v>0</v>
      </c>
      <c r="E24">
        <f t="shared" si="7"/>
        <v>0</v>
      </c>
      <c r="F24">
        <v>30</v>
      </c>
      <c r="G24">
        <f t="shared" si="0"/>
        <v>304.14999999999998</v>
      </c>
      <c r="H24">
        <v>98</v>
      </c>
      <c r="I24">
        <v>0.47299999999999998</v>
      </c>
      <c r="J24">
        <f t="shared" si="8"/>
        <v>6.6034651847008838E-2</v>
      </c>
      <c r="K24">
        <v>0.15</v>
      </c>
      <c r="L24">
        <v>101</v>
      </c>
      <c r="M24">
        <f t="shared" si="1"/>
        <v>87.826086956521749</v>
      </c>
      <c r="N24">
        <f t="shared" si="2"/>
        <v>0.40696534815299112</v>
      </c>
      <c r="O24">
        <v>8.3140000000000001</v>
      </c>
      <c r="P24">
        <f t="shared" si="9"/>
        <v>1.577195998968528E-2</v>
      </c>
      <c r="Q24">
        <f t="shared" si="10"/>
        <v>0</v>
      </c>
      <c r="R24">
        <f t="shared" si="11"/>
        <v>0</v>
      </c>
      <c r="S24">
        <f t="shared" si="12"/>
        <v>0</v>
      </c>
      <c r="T24">
        <f t="shared" si="13"/>
        <v>0</v>
      </c>
      <c r="U24">
        <v>0.15</v>
      </c>
      <c r="V24">
        <v>101</v>
      </c>
      <c r="W24">
        <f t="shared" si="3"/>
        <v>87.826086956521749</v>
      </c>
      <c r="X24">
        <f t="shared" si="4"/>
        <v>0</v>
      </c>
      <c r="Y24">
        <f t="shared" si="5"/>
        <v>0</v>
      </c>
    </row>
    <row r="25" spans="1:27" x14ac:dyDescent="0.25">
      <c r="A25" t="s">
        <v>50</v>
      </c>
      <c r="B25" t="s">
        <v>27</v>
      </c>
      <c r="C25">
        <v>0</v>
      </c>
      <c r="D25">
        <f t="shared" ref="D25" si="14">C25-C25</f>
        <v>0</v>
      </c>
      <c r="E25">
        <f t="shared" si="7"/>
        <v>0</v>
      </c>
      <c r="F25">
        <v>30</v>
      </c>
      <c r="G25">
        <f t="shared" si="0"/>
        <v>304.14999999999998</v>
      </c>
      <c r="H25">
        <v>98</v>
      </c>
      <c r="I25">
        <v>0.47299999999999998</v>
      </c>
      <c r="J25">
        <f t="shared" si="8"/>
        <v>6.6034651847008838E-2</v>
      </c>
      <c r="K25">
        <v>0.15</v>
      </c>
      <c r="L25">
        <v>101</v>
      </c>
      <c r="M25">
        <f t="shared" si="1"/>
        <v>87.826086956521749</v>
      </c>
      <c r="N25">
        <f t="shared" si="2"/>
        <v>0.40696534815299112</v>
      </c>
      <c r="O25">
        <v>8.3140000000000001</v>
      </c>
      <c r="P25">
        <f t="shared" si="9"/>
        <v>1.577195998968528E-2</v>
      </c>
      <c r="Q25">
        <f t="shared" si="10"/>
        <v>0</v>
      </c>
      <c r="R25">
        <f t="shared" si="11"/>
        <v>0</v>
      </c>
      <c r="S25">
        <f t="shared" si="12"/>
        <v>0</v>
      </c>
      <c r="T25">
        <f t="shared" si="13"/>
        <v>0</v>
      </c>
      <c r="U25">
        <v>0.15</v>
      </c>
      <c r="V25">
        <v>101</v>
      </c>
      <c r="W25">
        <f t="shared" si="3"/>
        <v>87.826086956521749</v>
      </c>
      <c r="X25">
        <f t="shared" si="4"/>
        <v>0</v>
      </c>
      <c r="Y25">
        <f t="shared" si="5"/>
        <v>0</v>
      </c>
    </row>
    <row r="26" spans="1:27" x14ac:dyDescent="0.25">
      <c r="A26" t="s">
        <v>26</v>
      </c>
      <c r="B26" t="s">
        <v>27</v>
      </c>
      <c r="C26">
        <v>1</v>
      </c>
      <c r="D26">
        <v>3811.8339999999994</v>
      </c>
      <c r="E26">
        <f t="shared" si="7"/>
        <v>3811.8339999999994</v>
      </c>
      <c r="F26">
        <v>30</v>
      </c>
      <c r="G26">
        <f t="shared" si="0"/>
        <v>304.14999999999998</v>
      </c>
      <c r="H26">
        <v>98</v>
      </c>
      <c r="I26">
        <v>0.47299999999999998</v>
      </c>
      <c r="J26">
        <f t="shared" si="8"/>
        <v>6.6034651847008838E-2</v>
      </c>
      <c r="K26">
        <v>0.15</v>
      </c>
      <c r="L26">
        <v>101</v>
      </c>
      <c r="M26">
        <f t="shared" si="1"/>
        <v>87.826086956521749</v>
      </c>
      <c r="N26">
        <f t="shared" si="2"/>
        <v>0.40696534815299112</v>
      </c>
      <c r="O26">
        <v>8.3140000000000001</v>
      </c>
      <c r="P26">
        <f t="shared" si="9"/>
        <v>1.577195998968528E-2</v>
      </c>
      <c r="Q26">
        <f t="shared" si="10"/>
        <v>60.12009333532199</v>
      </c>
      <c r="R26">
        <f t="shared" si="11"/>
        <v>6.0120093335321988E-5</v>
      </c>
      <c r="S26">
        <f t="shared" si="12"/>
        <v>7.2144112002386386E-4</v>
      </c>
      <c r="T26">
        <f t="shared" si="13"/>
        <v>721.44112002386385</v>
      </c>
      <c r="U26">
        <v>0.15</v>
      </c>
      <c r="V26">
        <v>101</v>
      </c>
      <c r="W26">
        <f t="shared" si="3"/>
        <v>87.826086956521749</v>
      </c>
      <c r="X26">
        <f>Q26/W26</f>
        <v>0.68453571619426024</v>
      </c>
      <c r="Y26">
        <f t="shared" si="5"/>
        <v>8.2144285943311228</v>
      </c>
      <c r="Z26">
        <f>AVERAGE(Y26:Y28)</f>
        <v>8.2476540863298293</v>
      </c>
      <c r="AA26">
        <f>_xlfn.STDEV.S(Y26:Y28)/SQRT(COUNT(Y26:Y28))</f>
        <v>0.31338143716242145</v>
      </c>
    </row>
    <row r="27" spans="1:27" x14ac:dyDescent="0.25">
      <c r="A27" t="s">
        <v>28</v>
      </c>
      <c r="B27" t="s">
        <v>27</v>
      </c>
      <c r="C27">
        <v>1</v>
      </c>
      <c r="D27">
        <v>3583.4369999999994</v>
      </c>
      <c r="E27">
        <f t="shared" si="7"/>
        <v>3583.4369999999994</v>
      </c>
      <c r="F27">
        <v>30</v>
      </c>
      <c r="G27">
        <f t="shared" si="0"/>
        <v>304.14999999999998</v>
      </c>
      <c r="H27">
        <v>98</v>
      </c>
      <c r="I27">
        <v>0.47299999999999998</v>
      </c>
      <c r="J27">
        <f t="shared" si="8"/>
        <v>6.6034651847008838E-2</v>
      </c>
      <c r="K27">
        <v>0.15</v>
      </c>
      <c r="L27">
        <v>101</v>
      </c>
      <c r="M27">
        <f t="shared" si="1"/>
        <v>87.826086956521749</v>
      </c>
      <c r="N27">
        <f t="shared" si="2"/>
        <v>0.40696534815299112</v>
      </c>
      <c r="O27">
        <v>8.3140000000000001</v>
      </c>
      <c r="P27">
        <f t="shared" si="9"/>
        <v>1.577195998968528E-2</v>
      </c>
      <c r="Q27">
        <f t="shared" si="10"/>
        <v>56.517824989557845</v>
      </c>
      <c r="R27">
        <f t="shared" si="11"/>
        <v>5.6517824989557843E-5</v>
      </c>
      <c r="S27">
        <f t="shared" si="12"/>
        <v>6.7821389987469407E-4</v>
      </c>
      <c r="T27">
        <f t="shared" si="13"/>
        <v>678.21389987469411</v>
      </c>
      <c r="U27">
        <v>0.15</v>
      </c>
      <c r="V27">
        <v>101</v>
      </c>
      <c r="W27">
        <f t="shared" si="3"/>
        <v>87.826086956521749</v>
      </c>
      <c r="X27">
        <f t="shared" ref="X27:X90" si="15">Q27/W27</f>
        <v>0.6435197894850645</v>
      </c>
      <c r="Y27">
        <f t="shared" si="5"/>
        <v>7.7222374738207735</v>
      </c>
    </row>
    <row r="28" spans="1:27" x14ac:dyDescent="0.25">
      <c r="A28" t="s">
        <v>29</v>
      </c>
      <c r="B28" t="s">
        <v>27</v>
      </c>
      <c r="C28">
        <v>1</v>
      </c>
      <c r="D28">
        <v>4086.4849999999992</v>
      </c>
      <c r="E28">
        <f t="shared" si="7"/>
        <v>4086.4849999999992</v>
      </c>
      <c r="F28">
        <v>30</v>
      </c>
      <c r="G28">
        <f t="shared" si="0"/>
        <v>304.14999999999998</v>
      </c>
      <c r="H28">
        <v>98</v>
      </c>
      <c r="I28">
        <v>0.47299999999999998</v>
      </c>
      <c r="J28">
        <f t="shared" si="8"/>
        <v>6.6034651847008838E-2</v>
      </c>
      <c r="K28">
        <v>0.15</v>
      </c>
      <c r="L28">
        <v>101</v>
      </c>
      <c r="M28">
        <f t="shared" si="1"/>
        <v>87.826086956521749</v>
      </c>
      <c r="N28">
        <f t="shared" si="2"/>
        <v>0.40696534815299112</v>
      </c>
      <c r="O28">
        <v>8.3140000000000001</v>
      </c>
      <c r="P28">
        <f t="shared" si="9"/>
        <v>1.577195998968528E-2</v>
      </c>
      <c r="Q28">
        <f t="shared" si="10"/>
        <v>64.451877918449043</v>
      </c>
      <c r="R28">
        <f t="shared" si="11"/>
        <v>6.4451877918449049E-5</v>
      </c>
      <c r="S28">
        <f t="shared" si="12"/>
        <v>7.7342253502138848E-4</v>
      </c>
      <c r="T28">
        <f t="shared" si="13"/>
        <v>773.42253502138851</v>
      </c>
      <c r="U28">
        <v>0.15</v>
      </c>
      <c r="V28">
        <v>101</v>
      </c>
      <c r="W28">
        <f t="shared" si="3"/>
        <v>87.826086956521749</v>
      </c>
      <c r="X28">
        <f t="shared" si="15"/>
        <v>0.7338580159031326</v>
      </c>
      <c r="Y28">
        <f t="shared" si="5"/>
        <v>8.8062961908375907</v>
      </c>
    </row>
    <row r="29" spans="1:27" x14ac:dyDescent="0.25">
      <c r="A29" t="s">
        <v>30</v>
      </c>
      <c r="B29" t="s">
        <v>27</v>
      </c>
      <c r="C29">
        <v>1</v>
      </c>
      <c r="D29">
        <v>2876.1980000000003</v>
      </c>
      <c r="E29">
        <f t="shared" si="7"/>
        <v>2876.1980000000003</v>
      </c>
      <c r="F29">
        <v>30</v>
      </c>
      <c r="G29">
        <f t="shared" si="0"/>
        <v>304.14999999999998</v>
      </c>
      <c r="H29">
        <v>98</v>
      </c>
      <c r="I29">
        <v>0.47299999999999998</v>
      </c>
      <c r="J29">
        <f t="shared" si="8"/>
        <v>6.6034651847008838E-2</v>
      </c>
      <c r="K29">
        <v>0.15</v>
      </c>
      <c r="L29">
        <v>101</v>
      </c>
      <c r="M29">
        <f t="shared" si="1"/>
        <v>87.826086956521749</v>
      </c>
      <c r="N29">
        <f t="shared" si="2"/>
        <v>0.40696534815299112</v>
      </c>
      <c r="O29">
        <v>8.3140000000000001</v>
      </c>
      <c r="P29">
        <f t="shared" si="9"/>
        <v>1.577195998968528E-2</v>
      </c>
      <c r="Q29">
        <f t="shared" si="10"/>
        <v>45.363279778412831</v>
      </c>
      <c r="R29">
        <f t="shared" si="11"/>
        <v>4.5363279778412832E-5</v>
      </c>
      <c r="S29">
        <f t="shared" si="12"/>
        <v>5.4435935734095393E-4</v>
      </c>
      <c r="T29">
        <f t="shared" si="13"/>
        <v>544.35935734095392</v>
      </c>
      <c r="U29">
        <v>0.15</v>
      </c>
      <c r="V29">
        <v>101</v>
      </c>
      <c r="W29">
        <f t="shared" si="3"/>
        <v>87.826086956521749</v>
      </c>
      <c r="X29">
        <f t="shared" si="15"/>
        <v>0.51651259153638363</v>
      </c>
      <c r="Y29">
        <f t="shared" si="5"/>
        <v>6.1981510984366031</v>
      </c>
      <c r="Z29">
        <f>AVERAGE(Y29:Y31)</f>
        <v>6.9395147324380941</v>
      </c>
      <c r="AA29">
        <f>_xlfn.STDEV.S(Y29:Y31)/SQRT(COUNT(Y29:Y31))</f>
        <v>0.521930406951163</v>
      </c>
    </row>
    <row r="30" spans="1:27" x14ac:dyDescent="0.25">
      <c r="A30" t="s">
        <v>31</v>
      </c>
      <c r="B30" t="s">
        <v>27</v>
      </c>
      <c r="C30">
        <v>1</v>
      </c>
      <c r="D30">
        <v>3096.9119999999994</v>
      </c>
      <c r="E30">
        <f t="shared" si="7"/>
        <v>3096.9119999999994</v>
      </c>
      <c r="F30">
        <v>30</v>
      </c>
      <c r="G30">
        <f t="shared" si="0"/>
        <v>304.14999999999998</v>
      </c>
      <c r="H30">
        <v>98</v>
      </c>
      <c r="I30">
        <v>0.47299999999999998</v>
      </c>
      <c r="J30">
        <f t="shared" si="8"/>
        <v>6.6034651847008838E-2</v>
      </c>
      <c r="K30">
        <v>0.15</v>
      </c>
      <c r="L30">
        <v>101</v>
      </c>
      <c r="M30">
        <f t="shared" si="1"/>
        <v>87.826086956521749</v>
      </c>
      <c r="N30">
        <f t="shared" si="2"/>
        <v>0.40696534815299112</v>
      </c>
      <c r="O30">
        <v>8.3140000000000001</v>
      </c>
      <c r="P30">
        <f t="shared" si="9"/>
        <v>1.577195998968528E-2</v>
      </c>
      <c r="Q30">
        <f t="shared" si="10"/>
        <v>48.84437215557621</v>
      </c>
      <c r="R30">
        <f t="shared" si="11"/>
        <v>4.8844372155576208E-5</v>
      </c>
      <c r="S30">
        <f t="shared" si="12"/>
        <v>5.8613246586691444E-4</v>
      </c>
      <c r="T30">
        <f t="shared" si="13"/>
        <v>586.13246586691446</v>
      </c>
      <c r="U30">
        <v>0.15</v>
      </c>
      <c r="V30">
        <v>101</v>
      </c>
      <c r="W30">
        <f t="shared" si="3"/>
        <v>87.826086956521749</v>
      </c>
      <c r="X30">
        <f t="shared" si="15"/>
        <v>0.5561487918704221</v>
      </c>
      <c r="Y30">
        <f t="shared" si="5"/>
        <v>6.6737855024450647</v>
      </c>
    </row>
    <row r="31" spans="1:27" x14ac:dyDescent="0.25">
      <c r="A31" t="s">
        <v>32</v>
      </c>
      <c r="B31" t="s">
        <v>27</v>
      </c>
      <c r="C31">
        <v>1</v>
      </c>
      <c r="D31">
        <v>3687.5540000000001</v>
      </c>
      <c r="E31">
        <f t="shared" si="7"/>
        <v>3687.5540000000001</v>
      </c>
      <c r="F31">
        <v>30</v>
      </c>
      <c r="G31">
        <f t="shared" si="0"/>
        <v>304.14999999999998</v>
      </c>
      <c r="H31">
        <v>98</v>
      </c>
      <c r="I31">
        <v>0.47299999999999998</v>
      </c>
      <c r="J31">
        <f t="shared" si="8"/>
        <v>6.6034651847008838E-2</v>
      </c>
      <c r="K31">
        <v>0.15</v>
      </c>
      <c r="L31">
        <v>101</v>
      </c>
      <c r="M31">
        <f t="shared" si="1"/>
        <v>87.826086956521749</v>
      </c>
      <c r="N31">
        <f t="shared" si="2"/>
        <v>0.40696534815299112</v>
      </c>
      <c r="O31">
        <v>8.3140000000000001</v>
      </c>
      <c r="P31">
        <f t="shared" si="9"/>
        <v>1.577195998968528E-2</v>
      </c>
      <c r="Q31">
        <f t="shared" si="10"/>
        <v>58.159954147803916</v>
      </c>
      <c r="R31">
        <f t="shared" si="11"/>
        <v>5.8159954147803915E-5</v>
      </c>
      <c r="S31">
        <f t="shared" si="12"/>
        <v>6.979194497736469E-4</v>
      </c>
      <c r="T31">
        <f t="shared" si="13"/>
        <v>697.91944977364687</v>
      </c>
      <c r="U31">
        <v>0.15</v>
      </c>
      <c r="V31">
        <v>101</v>
      </c>
      <c r="W31">
        <f t="shared" si="3"/>
        <v>87.826086956521749</v>
      </c>
      <c r="X31">
        <f t="shared" si="15"/>
        <v>0.66221729970271781</v>
      </c>
      <c r="Y31">
        <f t="shared" si="5"/>
        <v>7.9466075964326119</v>
      </c>
    </row>
    <row r="32" spans="1:27" x14ac:dyDescent="0.25">
      <c r="A32" t="s">
        <v>33</v>
      </c>
      <c r="B32" t="s">
        <v>27</v>
      </c>
      <c r="C32">
        <v>1</v>
      </c>
      <c r="D32">
        <v>8901.3599999999988</v>
      </c>
      <c r="E32">
        <f t="shared" si="7"/>
        <v>8901.3599999999988</v>
      </c>
      <c r="F32">
        <v>30</v>
      </c>
      <c r="G32">
        <f t="shared" si="0"/>
        <v>304.14999999999998</v>
      </c>
      <c r="H32">
        <v>98</v>
      </c>
      <c r="I32">
        <v>0.47299999999999998</v>
      </c>
      <c r="J32">
        <f t="shared" si="8"/>
        <v>6.6034651847008838E-2</v>
      </c>
      <c r="K32">
        <v>0.15</v>
      </c>
      <c r="L32">
        <v>101</v>
      </c>
      <c r="M32">
        <f t="shared" si="1"/>
        <v>87.826086956521749</v>
      </c>
      <c r="N32">
        <f t="shared" si="2"/>
        <v>0.40696534815299112</v>
      </c>
      <c r="O32">
        <v>8.3140000000000001</v>
      </c>
      <c r="P32">
        <f t="shared" si="9"/>
        <v>1.577195998968528E-2</v>
      </c>
      <c r="Q32">
        <f t="shared" si="10"/>
        <v>140.39189377378494</v>
      </c>
      <c r="R32">
        <f t="shared" si="11"/>
        <v>1.4039189377378495E-4</v>
      </c>
      <c r="S32">
        <f t="shared" si="12"/>
        <v>1.6847027252854193E-3</v>
      </c>
      <c r="T32">
        <f t="shared" si="13"/>
        <v>1684.7027252854193</v>
      </c>
      <c r="U32">
        <v>0.15</v>
      </c>
      <c r="V32">
        <v>101</v>
      </c>
      <c r="W32">
        <f t="shared" si="3"/>
        <v>87.826086956521749</v>
      </c>
      <c r="X32">
        <f t="shared" si="15"/>
        <v>1.5985215627708185</v>
      </c>
      <c r="Y32">
        <f t="shared" si="5"/>
        <v>19.182258753249823</v>
      </c>
      <c r="Z32">
        <f>AVERAGE(Y32:Y34)</f>
        <v>19.559094476722507</v>
      </c>
      <c r="AA32">
        <f>_xlfn.STDEV.S(Y32:Y34)/SQRT(COUNT(Y32:Y34))</f>
        <v>1.0333136682643773</v>
      </c>
    </row>
    <row r="33" spans="1:27" x14ac:dyDescent="0.25">
      <c r="A33" t="s">
        <v>34</v>
      </c>
      <c r="B33" t="s">
        <v>27</v>
      </c>
      <c r="C33">
        <v>1</v>
      </c>
      <c r="D33">
        <v>8347.0660000000007</v>
      </c>
      <c r="E33">
        <f t="shared" si="7"/>
        <v>8347.0660000000007</v>
      </c>
      <c r="F33">
        <v>30</v>
      </c>
      <c r="G33">
        <f t="shared" si="0"/>
        <v>304.14999999999998</v>
      </c>
      <c r="H33">
        <v>98</v>
      </c>
      <c r="I33">
        <v>0.47299999999999998</v>
      </c>
      <c r="J33">
        <f t="shared" si="8"/>
        <v>6.6034651847008838E-2</v>
      </c>
      <c r="K33">
        <v>0.15</v>
      </c>
      <c r="L33">
        <v>101</v>
      </c>
      <c r="M33">
        <f t="shared" si="1"/>
        <v>87.826086956521749</v>
      </c>
      <c r="N33">
        <f t="shared" si="2"/>
        <v>0.40696534815299112</v>
      </c>
      <c r="O33">
        <v>8.3140000000000001</v>
      </c>
      <c r="P33">
        <f t="shared" si="9"/>
        <v>1.577195998968528E-2</v>
      </c>
      <c r="Q33">
        <f t="shared" si="10"/>
        <v>131.64959098326236</v>
      </c>
      <c r="R33">
        <f t="shared" si="11"/>
        <v>1.3164959098326237E-4</v>
      </c>
      <c r="S33">
        <f t="shared" si="12"/>
        <v>1.5797950917991483E-3</v>
      </c>
      <c r="T33">
        <f t="shared" si="13"/>
        <v>1579.7950917991484</v>
      </c>
      <c r="U33">
        <v>0.15</v>
      </c>
      <c r="V33">
        <v>101</v>
      </c>
      <c r="W33">
        <f t="shared" si="3"/>
        <v>87.826086956521749</v>
      </c>
      <c r="X33">
        <f t="shared" si="15"/>
        <v>1.4989804913935811</v>
      </c>
      <c r="Y33">
        <f t="shared" si="5"/>
        <v>17.987765896722976</v>
      </c>
    </row>
    <row r="34" spans="1:27" x14ac:dyDescent="0.25">
      <c r="A34" t="s">
        <v>35</v>
      </c>
      <c r="B34" t="s">
        <v>27</v>
      </c>
      <c r="C34">
        <v>1</v>
      </c>
      <c r="D34">
        <v>9980.2559999999994</v>
      </c>
      <c r="E34">
        <f t="shared" si="7"/>
        <v>9980.2559999999994</v>
      </c>
      <c r="F34">
        <v>30</v>
      </c>
      <c r="G34">
        <f t="shared" si="0"/>
        <v>304.14999999999998</v>
      </c>
      <c r="H34">
        <v>98</v>
      </c>
      <c r="I34">
        <v>0.47299999999999998</v>
      </c>
      <c r="J34">
        <f t="shared" si="8"/>
        <v>6.6034651847008838E-2</v>
      </c>
      <c r="K34">
        <v>0.15</v>
      </c>
      <c r="L34">
        <v>101</v>
      </c>
      <c r="M34">
        <f t="shared" si="1"/>
        <v>87.826086956521749</v>
      </c>
      <c r="N34">
        <f t="shared" si="2"/>
        <v>0.40696534815299112</v>
      </c>
      <c r="O34">
        <v>8.3140000000000001</v>
      </c>
      <c r="P34">
        <f t="shared" si="9"/>
        <v>1.577195998968528E-2</v>
      </c>
      <c r="Q34">
        <f t="shared" si="10"/>
        <v>157.40819831881646</v>
      </c>
      <c r="R34">
        <f t="shared" si="11"/>
        <v>1.5740819831881647E-4</v>
      </c>
      <c r="S34">
        <f t="shared" si="12"/>
        <v>1.8888983798257975E-3</v>
      </c>
      <c r="T34">
        <f t="shared" si="13"/>
        <v>1888.8983798257975</v>
      </c>
      <c r="U34">
        <v>0.15</v>
      </c>
      <c r="V34">
        <v>101</v>
      </c>
      <c r="W34">
        <f t="shared" si="3"/>
        <v>87.826086956521749</v>
      </c>
      <c r="X34">
        <f t="shared" si="15"/>
        <v>1.7922715650162269</v>
      </c>
      <c r="Y34">
        <f t="shared" si="5"/>
        <v>21.507258780194721</v>
      </c>
    </row>
    <row r="35" spans="1:27" x14ac:dyDescent="0.25">
      <c r="A35" t="s">
        <v>36</v>
      </c>
      <c r="B35" t="s">
        <v>27</v>
      </c>
      <c r="C35">
        <v>1</v>
      </c>
      <c r="D35">
        <v>10153.480999999998</v>
      </c>
      <c r="E35">
        <f t="shared" si="7"/>
        <v>10153.480999999998</v>
      </c>
      <c r="F35">
        <v>30</v>
      </c>
      <c r="G35">
        <f t="shared" si="0"/>
        <v>304.14999999999998</v>
      </c>
      <c r="H35">
        <v>98</v>
      </c>
      <c r="I35">
        <v>0.47299999999999998</v>
      </c>
      <c r="J35">
        <f t="shared" si="8"/>
        <v>6.6034651847008838E-2</v>
      </c>
      <c r="K35">
        <v>0.15</v>
      </c>
      <c r="L35">
        <v>101</v>
      </c>
      <c r="M35">
        <f t="shared" si="1"/>
        <v>87.826086956521749</v>
      </c>
      <c r="N35">
        <f t="shared" si="2"/>
        <v>0.40696534815299112</v>
      </c>
      <c r="O35">
        <v>8.3140000000000001</v>
      </c>
      <c r="P35">
        <f t="shared" si="9"/>
        <v>1.577195998968528E-2</v>
      </c>
      <c r="Q35">
        <f t="shared" si="10"/>
        <v>160.14029608802966</v>
      </c>
      <c r="R35">
        <f t="shared" si="11"/>
        <v>1.6014029608802966E-4</v>
      </c>
      <c r="S35">
        <f t="shared" si="12"/>
        <v>1.9216835530563559E-3</v>
      </c>
      <c r="T35">
        <f t="shared" si="13"/>
        <v>1921.683553056356</v>
      </c>
      <c r="U35">
        <v>0.15</v>
      </c>
      <c r="V35">
        <v>101</v>
      </c>
      <c r="W35">
        <f t="shared" si="3"/>
        <v>87.826086956521749</v>
      </c>
      <c r="X35">
        <f t="shared" si="15"/>
        <v>1.8233796089231098</v>
      </c>
      <c r="Y35">
        <f t="shared" si="5"/>
        <v>21.880555307077319</v>
      </c>
      <c r="Z35">
        <f>AVERAGE(Y35:Y37)</f>
        <v>20.285778382387303</v>
      </c>
      <c r="AA35">
        <f>_xlfn.STDEV.S(Y35:Y37)/SQRT(COUNT(Y35:Y37))</f>
        <v>0.89484977180651881</v>
      </c>
    </row>
    <row r="36" spans="1:27" x14ac:dyDescent="0.25">
      <c r="A36" t="s">
        <v>37</v>
      </c>
      <c r="B36" t="s">
        <v>27</v>
      </c>
      <c r="C36">
        <v>1</v>
      </c>
      <c r="D36">
        <v>8717.0070000000014</v>
      </c>
      <c r="E36">
        <f t="shared" si="7"/>
        <v>8717.0070000000014</v>
      </c>
      <c r="F36">
        <v>30</v>
      </c>
      <c r="G36">
        <f t="shared" si="0"/>
        <v>304.14999999999998</v>
      </c>
      <c r="H36">
        <v>98</v>
      </c>
      <c r="I36">
        <v>0.47299999999999998</v>
      </c>
      <c r="J36">
        <f t="shared" si="8"/>
        <v>6.6034651847008838E-2</v>
      </c>
      <c r="K36">
        <v>0.15</v>
      </c>
      <c r="L36">
        <v>101</v>
      </c>
      <c r="M36">
        <f t="shared" si="1"/>
        <v>87.826086956521749</v>
      </c>
      <c r="N36">
        <f t="shared" si="2"/>
        <v>0.40696534815299112</v>
      </c>
      <c r="O36">
        <v>8.3140000000000001</v>
      </c>
      <c r="P36">
        <f t="shared" si="9"/>
        <v>1.577195998968528E-2</v>
      </c>
      <c r="Q36">
        <f t="shared" si="10"/>
        <v>137.48428563380654</v>
      </c>
      <c r="R36">
        <f t="shared" si="11"/>
        <v>1.3748428563380654E-4</v>
      </c>
      <c r="S36">
        <f t="shared" si="12"/>
        <v>1.6498114276056782E-3</v>
      </c>
      <c r="T36">
        <f t="shared" si="13"/>
        <v>1649.8114276056783</v>
      </c>
      <c r="U36">
        <v>0.15</v>
      </c>
      <c r="V36">
        <v>101</v>
      </c>
      <c r="W36">
        <f t="shared" si="3"/>
        <v>87.826086956521749</v>
      </c>
      <c r="X36">
        <f t="shared" si="15"/>
        <v>1.5654151334542326</v>
      </c>
      <c r="Y36">
        <f t="shared" si="5"/>
        <v>18.784981601450792</v>
      </c>
    </row>
    <row r="37" spans="1:27" x14ac:dyDescent="0.25">
      <c r="A37" t="s">
        <v>38</v>
      </c>
      <c r="B37" t="s">
        <v>27</v>
      </c>
      <c r="C37">
        <v>1</v>
      </c>
      <c r="D37">
        <v>9369.8279999999995</v>
      </c>
      <c r="E37">
        <f t="shared" si="7"/>
        <v>9369.8279999999995</v>
      </c>
      <c r="F37">
        <v>30</v>
      </c>
      <c r="G37">
        <f t="shared" si="0"/>
        <v>304.14999999999998</v>
      </c>
      <c r="H37">
        <v>98</v>
      </c>
      <c r="I37">
        <v>0.47299999999999998</v>
      </c>
      <c r="J37">
        <f t="shared" si="8"/>
        <v>6.6034651847008838E-2</v>
      </c>
      <c r="K37">
        <v>0.15</v>
      </c>
      <c r="L37">
        <v>101</v>
      </c>
      <c r="M37">
        <f t="shared" si="1"/>
        <v>87.826086956521749</v>
      </c>
      <c r="N37">
        <f t="shared" si="2"/>
        <v>0.40696534815299112</v>
      </c>
      <c r="O37">
        <v>8.3140000000000001</v>
      </c>
      <c r="P37">
        <f t="shared" si="9"/>
        <v>1.577195998968528E-2</v>
      </c>
      <c r="Q37">
        <f t="shared" si="10"/>
        <v>147.78055232623285</v>
      </c>
      <c r="R37">
        <f t="shared" si="11"/>
        <v>1.4778055232623284E-4</v>
      </c>
      <c r="S37">
        <f t="shared" si="12"/>
        <v>1.7733666279147939E-3</v>
      </c>
      <c r="T37">
        <f t="shared" si="13"/>
        <v>1773.366627914794</v>
      </c>
      <c r="U37">
        <v>0.15</v>
      </c>
      <c r="V37">
        <v>101</v>
      </c>
      <c r="W37">
        <f t="shared" si="3"/>
        <v>87.826086956521749</v>
      </c>
      <c r="X37">
        <f t="shared" si="15"/>
        <v>1.6826498532194827</v>
      </c>
      <c r="Y37">
        <f t="shared" si="5"/>
        <v>20.19179823863379</v>
      </c>
    </row>
    <row r="38" spans="1:27" x14ac:dyDescent="0.25">
      <c r="A38" t="s">
        <v>39</v>
      </c>
      <c r="B38" t="s">
        <v>27</v>
      </c>
      <c r="C38">
        <v>1</v>
      </c>
      <c r="D38">
        <v>1773.5770000000002</v>
      </c>
      <c r="E38">
        <f t="shared" si="7"/>
        <v>1773.5770000000002</v>
      </c>
      <c r="F38">
        <v>30</v>
      </c>
      <c r="G38">
        <f t="shared" si="0"/>
        <v>304.14999999999998</v>
      </c>
      <c r="H38">
        <v>98</v>
      </c>
      <c r="I38">
        <v>0.47299999999999998</v>
      </c>
      <c r="J38">
        <f t="shared" si="8"/>
        <v>6.6034651847008838E-2</v>
      </c>
      <c r="K38">
        <v>0.15</v>
      </c>
      <c r="L38">
        <v>101</v>
      </c>
      <c r="M38">
        <f t="shared" si="1"/>
        <v>87.826086956521749</v>
      </c>
      <c r="N38">
        <f t="shared" si="2"/>
        <v>0.40696534815299112</v>
      </c>
      <c r="O38">
        <v>8.3140000000000001</v>
      </c>
      <c r="P38">
        <f t="shared" si="9"/>
        <v>1.577195998968528E-2</v>
      </c>
      <c r="Q38">
        <f t="shared" si="10"/>
        <v>27.972785482626055</v>
      </c>
      <c r="R38">
        <f t="shared" si="11"/>
        <v>2.7972785482626054E-5</v>
      </c>
      <c r="S38">
        <f t="shared" si="12"/>
        <v>3.356734257915126E-4</v>
      </c>
      <c r="T38">
        <f t="shared" si="13"/>
        <v>335.67342579151261</v>
      </c>
      <c r="U38">
        <v>0.15</v>
      </c>
      <c r="V38">
        <v>101</v>
      </c>
      <c r="W38">
        <f t="shared" si="3"/>
        <v>87.826086956521749</v>
      </c>
      <c r="X38">
        <f t="shared" si="15"/>
        <v>0.31850201292098967</v>
      </c>
      <c r="Y38">
        <f t="shared" si="5"/>
        <v>3.8220241550518756</v>
      </c>
      <c r="Z38">
        <f>AVERAGE(Y38:Y40)</f>
        <v>3.7781997497820812</v>
      </c>
      <c r="AA38">
        <f>_xlfn.STDEV.S(Y38:Y40)/SQRT(COUNT(Y38:Y40))</f>
        <v>0.15299322243536576</v>
      </c>
    </row>
    <row r="39" spans="1:27" x14ac:dyDescent="0.25">
      <c r="A39" t="s">
        <v>40</v>
      </c>
      <c r="B39" t="s">
        <v>27</v>
      </c>
      <c r="C39">
        <v>1</v>
      </c>
      <c r="D39">
        <v>1864.7720000000004</v>
      </c>
      <c r="E39">
        <f t="shared" si="7"/>
        <v>1864.7720000000004</v>
      </c>
      <c r="F39">
        <v>30</v>
      </c>
      <c r="G39">
        <f t="shared" si="0"/>
        <v>304.14999999999998</v>
      </c>
      <c r="H39">
        <v>98</v>
      </c>
      <c r="I39">
        <v>0.47299999999999998</v>
      </c>
      <c r="J39">
        <f t="shared" si="8"/>
        <v>6.6034651847008838E-2</v>
      </c>
      <c r="K39">
        <v>0.15</v>
      </c>
      <c r="L39">
        <v>101</v>
      </c>
      <c r="M39">
        <f t="shared" si="1"/>
        <v>87.826086956521749</v>
      </c>
      <c r="N39">
        <f t="shared" si="2"/>
        <v>0.40696534815299112</v>
      </c>
      <c r="O39">
        <v>8.3140000000000001</v>
      </c>
      <c r="P39">
        <f t="shared" si="9"/>
        <v>1.577195998968528E-2</v>
      </c>
      <c r="Q39">
        <f t="shared" si="10"/>
        <v>29.411109373885406</v>
      </c>
      <c r="R39">
        <f t="shared" si="11"/>
        <v>2.9411109373885406E-5</v>
      </c>
      <c r="S39">
        <f t="shared" si="12"/>
        <v>3.5293331248662489E-4</v>
      </c>
      <c r="T39">
        <f t="shared" si="13"/>
        <v>352.93331248662491</v>
      </c>
      <c r="U39">
        <v>0.15</v>
      </c>
      <c r="V39">
        <v>101</v>
      </c>
      <c r="W39">
        <f t="shared" si="3"/>
        <v>87.826086956521749</v>
      </c>
      <c r="X39">
        <f t="shared" si="15"/>
        <v>0.33487896811849716</v>
      </c>
      <c r="Y39">
        <f t="shared" si="5"/>
        <v>4.0185476174219668</v>
      </c>
    </row>
    <row r="40" spans="1:27" x14ac:dyDescent="0.25">
      <c r="A40" t="s">
        <v>41</v>
      </c>
      <c r="B40" t="s">
        <v>27</v>
      </c>
      <c r="C40">
        <v>1</v>
      </c>
      <c r="D40">
        <v>1621.373</v>
      </c>
      <c r="E40">
        <f t="shared" si="7"/>
        <v>1621.373</v>
      </c>
      <c r="F40">
        <v>30</v>
      </c>
      <c r="G40">
        <f t="shared" si="0"/>
        <v>304.14999999999998</v>
      </c>
      <c r="H40">
        <v>98</v>
      </c>
      <c r="I40">
        <v>0.47299999999999998</v>
      </c>
      <c r="J40">
        <f t="shared" si="8"/>
        <v>6.6034651847008838E-2</v>
      </c>
      <c r="K40">
        <v>0.15</v>
      </c>
      <c r="L40">
        <v>101</v>
      </c>
      <c r="M40">
        <f t="shared" si="1"/>
        <v>87.826086956521749</v>
      </c>
      <c r="N40">
        <f t="shared" si="2"/>
        <v>0.40696534815299112</v>
      </c>
      <c r="O40">
        <v>8.3140000000000001</v>
      </c>
      <c r="P40">
        <f t="shared" si="9"/>
        <v>1.577195998968528E-2</v>
      </c>
      <c r="Q40">
        <f t="shared" si="10"/>
        <v>25.572230084355994</v>
      </c>
      <c r="R40">
        <f t="shared" si="11"/>
        <v>2.5572230084355992E-5</v>
      </c>
      <c r="S40">
        <f t="shared" si="12"/>
        <v>3.068667610122719E-4</v>
      </c>
      <c r="T40">
        <f t="shared" si="13"/>
        <v>306.86676101227192</v>
      </c>
      <c r="U40">
        <v>0.15</v>
      </c>
      <c r="V40">
        <v>101</v>
      </c>
      <c r="W40">
        <f t="shared" si="3"/>
        <v>87.826086956521749</v>
      </c>
      <c r="X40">
        <f t="shared" si="15"/>
        <v>0.29116895640603357</v>
      </c>
      <c r="Y40">
        <f t="shared" si="5"/>
        <v>3.4940274768724029</v>
      </c>
    </row>
    <row r="41" spans="1:27" x14ac:dyDescent="0.25">
      <c r="A41" t="s">
        <v>42</v>
      </c>
      <c r="B41" t="s">
        <v>27</v>
      </c>
      <c r="C41">
        <v>1</v>
      </c>
      <c r="D41">
        <v>47.580000000000382</v>
      </c>
      <c r="E41">
        <f t="shared" si="7"/>
        <v>47.580000000000382</v>
      </c>
      <c r="F41">
        <v>30</v>
      </c>
      <c r="G41">
        <f t="shared" si="0"/>
        <v>304.14999999999998</v>
      </c>
      <c r="H41">
        <v>98</v>
      </c>
      <c r="I41">
        <v>0.47299999999999998</v>
      </c>
      <c r="J41">
        <f t="shared" si="8"/>
        <v>6.6034651847008838E-2</v>
      </c>
      <c r="K41">
        <v>0.15</v>
      </c>
      <c r="L41">
        <v>101</v>
      </c>
      <c r="M41">
        <f t="shared" si="1"/>
        <v>87.826086956521749</v>
      </c>
      <c r="N41">
        <f t="shared" si="2"/>
        <v>0.40696534815299112</v>
      </c>
      <c r="O41">
        <v>8.3140000000000001</v>
      </c>
      <c r="P41">
        <f t="shared" si="9"/>
        <v>1.577195998968528E-2</v>
      </c>
      <c r="Q41">
        <f t="shared" si="10"/>
        <v>0.75042985630923165</v>
      </c>
      <c r="R41">
        <f t="shared" si="11"/>
        <v>7.5042985630923165E-7</v>
      </c>
      <c r="S41">
        <f t="shared" si="12"/>
        <v>9.0051582757107794E-6</v>
      </c>
      <c r="T41">
        <f t="shared" si="13"/>
        <v>9.0051582757107802</v>
      </c>
      <c r="U41">
        <v>0.15</v>
      </c>
      <c r="V41">
        <v>101</v>
      </c>
      <c r="W41">
        <f t="shared" si="3"/>
        <v>87.826086956521749</v>
      </c>
      <c r="X41">
        <f t="shared" si="15"/>
        <v>8.5444983639169931E-3</v>
      </c>
      <c r="Y41">
        <f t="shared" si="5"/>
        <v>0.10253398036700392</v>
      </c>
      <c r="Z41">
        <f>AVERAGE(Y41:Y43)</f>
        <v>1.0652514823666224</v>
      </c>
      <c r="AA41">
        <f>_xlfn.STDEV.S(Y41:Y43)/SQRT(COUNT(Y41:Y43))</f>
        <v>0.65511366546574445</v>
      </c>
    </row>
    <row r="42" spans="1:27" x14ac:dyDescent="0.25">
      <c r="A42" t="s">
        <v>43</v>
      </c>
      <c r="B42" t="s">
        <v>27</v>
      </c>
      <c r="C42">
        <v>1</v>
      </c>
      <c r="D42">
        <v>360.529</v>
      </c>
      <c r="E42">
        <f t="shared" si="7"/>
        <v>360.529</v>
      </c>
      <c r="F42">
        <v>30</v>
      </c>
      <c r="G42">
        <f t="shared" si="0"/>
        <v>304.14999999999998</v>
      </c>
      <c r="H42">
        <v>98</v>
      </c>
      <c r="I42">
        <v>0.47299999999999998</v>
      </c>
      <c r="J42">
        <f t="shared" si="8"/>
        <v>6.6034651847008838E-2</v>
      </c>
      <c r="K42">
        <v>0.15</v>
      </c>
      <c r="L42">
        <v>101</v>
      </c>
      <c r="M42">
        <f t="shared" si="1"/>
        <v>87.826086956521749</v>
      </c>
      <c r="N42">
        <f t="shared" si="2"/>
        <v>0.40696534815299112</v>
      </c>
      <c r="O42">
        <v>8.3140000000000001</v>
      </c>
      <c r="P42">
        <f t="shared" si="9"/>
        <v>1.577195998968528E-2</v>
      </c>
      <c r="Q42">
        <f t="shared" si="10"/>
        <v>5.6862489631212441</v>
      </c>
      <c r="R42">
        <f t="shared" si="11"/>
        <v>5.686248963121244E-6</v>
      </c>
      <c r="S42">
        <f t="shared" si="12"/>
        <v>6.8234987557454918E-5</v>
      </c>
      <c r="T42">
        <f t="shared" si="13"/>
        <v>68.234987557454915</v>
      </c>
      <c r="U42">
        <v>0.15</v>
      </c>
      <c r="V42">
        <v>101</v>
      </c>
      <c r="W42">
        <f t="shared" si="3"/>
        <v>87.826086956521749</v>
      </c>
      <c r="X42">
        <f t="shared" si="15"/>
        <v>6.4744418887024063E-2</v>
      </c>
      <c r="Y42">
        <f t="shared" si="5"/>
        <v>0.77693302664428854</v>
      </c>
    </row>
    <row r="43" spans="1:27" x14ac:dyDescent="0.25">
      <c r="A43" t="s">
        <v>44</v>
      </c>
      <c r="B43" t="s">
        <v>27</v>
      </c>
      <c r="C43">
        <v>1</v>
      </c>
      <c r="D43">
        <v>1074.8530000000001</v>
      </c>
      <c r="E43">
        <f t="shared" si="7"/>
        <v>1074.8530000000001</v>
      </c>
      <c r="F43">
        <v>30</v>
      </c>
      <c r="G43">
        <f t="shared" si="0"/>
        <v>304.14999999999998</v>
      </c>
      <c r="H43">
        <v>98</v>
      </c>
      <c r="I43">
        <v>0.47299999999999998</v>
      </c>
      <c r="J43">
        <f t="shared" si="8"/>
        <v>6.6034651847008838E-2</v>
      </c>
      <c r="K43">
        <v>0.15</v>
      </c>
      <c r="L43">
        <v>101</v>
      </c>
      <c r="M43">
        <f t="shared" si="1"/>
        <v>87.826086956521749</v>
      </c>
      <c r="N43">
        <f t="shared" si="2"/>
        <v>0.40696534815299112</v>
      </c>
      <c r="O43">
        <v>8.3140000000000001</v>
      </c>
      <c r="P43">
        <f t="shared" si="9"/>
        <v>1.577195998968528E-2</v>
      </c>
      <c r="Q43">
        <f t="shared" si="10"/>
        <v>16.952538510793193</v>
      </c>
      <c r="R43">
        <f t="shared" si="11"/>
        <v>1.6952538510793195E-5</v>
      </c>
      <c r="S43">
        <f t="shared" si="12"/>
        <v>2.0343046212951832E-4</v>
      </c>
      <c r="T43">
        <f t="shared" si="13"/>
        <v>203.43046212951833</v>
      </c>
      <c r="U43">
        <v>0.15</v>
      </c>
      <c r="V43">
        <v>101</v>
      </c>
      <c r="W43">
        <f t="shared" si="3"/>
        <v>87.826086956521749</v>
      </c>
      <c r="X43">
        <f t="shared" si="15"/>
        <v>0.19302395334071457</v>
      </c>
      <c r="Y43">
        <f t="shared" si="5"/>
        <v>2.3162874400885749</v>
      </c>
    </row>
    <row r="44" spans="1:27" x14ac:dyDescent="0.25">
      <c r="A44" t="s">
        <v>45</v>
      </c>
      <c r="B44" t="s">
        <v>27</v>
      </c>
      <c r="C44">
        <v>1</v>
      </c>
      <c r="D44">
        <v>1741.7269999999999</v>
      </c>
      <c r="E44">
        <f t="shared" si="7"/>
        <v>1741.7269999999999</v>
      </c>
      <c r="F44">
        <v>30</v>
      </c>
      <c r="G44">
        <f t="shared" si="0"/>
        <v>304.14999999999998</v>
      </c>
      <c r="H44">
        <v>98</v>
      </c>
      <c r="I44">
        <v>0.47299999999999998</v>
      </c>
      <c r="J44">
        <f t="shared" si="8"/>
        <v>6.6034651847008838E-2</v>
      </c>
      <c r="K44">
        <v>0.15</v>
      </c>
      <c r="L44">
        <v>101</v>
      </c>
      <c r="M44">
        <f t="shared" si="1"/>
        <v>87.826086956521749</v>
      </c>
      <c r="N44">
        <f t="shared" si="2"/>
        <v>0.40696534815299112</v>
      </c>
      <c r="O44">
        <v>8.3140000000000001</v>
      </c>
      <c r="P44">
        <f t="shared" si="9"/>
        <v>1.577195998968528E-2</v>
      </c>
      <c r="Q44">
        <f t="shared" si="10"/>
        <v>27.470448556954572</v>
      </c>
      <c r="R44">
        <f t="shared" si="11"/>
        <v>2.7470448556954573E-5</v>
      </c>
      <c r="S44">
        <f t="shared" si="12"/>
        <v>3.2964538268345485E-4</v>
      </c>
      <c r="T44">
        <f t="shared" si="13"/>
        <v>329.64538268345484</v>
      </c>
      <c r="U44">
        <v>0.15</v>
      </c>
      <c r="V44">
        <v>101</v>
      </c>
      <c r="W44">
        <f t="shared" si="3"/>
        <v>87.826086956521749</v>
      </c>
      <c r="X44">
        <f t="shared" si="15"/>
        <v>0.3127823350544332</v>
      </c>
      <c r="Y44">
        <f t="shared" si="5"/>
        <v>3.7533880206531984</v>
      </c>
      <c r="Z44">
        <f>AVERAGE(Y44:Y46)</f>
        <v>4.3087617378086422</v>
      </c>
      <c r="AA44">
        <f>_xlfn.STDEV.S(Y44:Y46)/SQRT(COUNT(Y44:Y46))</f>
        <v>0.60415680006845141</v>
      </c>
    </row>
    <row r="45" spans="1:27" x14ac:dyDescent="0.25">
      <c r="A45" t="s">
        <v>46</v>
      </c>
      <c r="B45" t="s">
        <v>27</v>
      </c>
      <c r="C45">
        <v>1</v>
      </c>
      <c r="D45">
        <v>1697.0460000000003</v>
      </c>
      <c r="E45">
        <f t="shared" si="7"/>
        <v>1697.0460000000003</v>
      </c>
      <c r="F45">
        <v>30</v>
      </c>
      <c r="G45">
        <f t="shared" si="0"/>
        <v>304.14999999999998</v>
      </c>
      <c r="H45">
        <v>98</v>
      </c>
      <c r="I45">
        <v>0.47299999999999998</v>
      </c>
      <c r="J45">
        <f t="shared" si="8"/>
        <v>6.6034651847008838E-2</v>
      </c>
      <c r="K45">
        <v>0.15</v>
      </c>
      <c r="L45">
        <v>101</v>
      </c>
      <c r="M45">
        <f t="shared" si="1"/>
        <v>87.826086956521749</v>
      </c>
      <c r="N45">
        <f t="shared" si="2"/>
        <v>0.40696534815299112</v>
      </c>
      <c r="O45">
        <v>8.3140000000000001</v>
      </c>
      <c r="P45">
        <f t="shared" si="9"/>
        <v>1.577195998968528E-2</v>
      </c>
      <c r="Q45">
        <f t="shared" si="10"/>
        <v>26.76574161265545</v>
      </c>
      <c r="R45">
        <f t="shared" si="11"/>
        <v>2.676574161265545E-5</v>
      </c>
      <c r="S45">
        <f t="shared" si="12"/>
        <v>3.2118889935186542E-4</v>
      </c>
      <c r="T45">
        <f t="shared" si="13"/>
        <v>321.18889935186542</v>
      </c>
      <c r="U45">
        <v>0.15</v>
      </c>
      <c r="V45">
        <v>101</v>
      </c>
      <c r="W45">
        <f t="shared" si="3"/>
        <v>87.826086956521749</v>
      </c>
      <c r="X45">
        <f t="shared" si="15"/>
        <v>0.30475844410449271</v>
      </c>
      <c r="Y45">
        <f t="shared" si="5"/>
        <v>3.657101329253913</v>
      </c>
    </row>
    <row r="46" spans="1:27" x14ac:dyDescent="0.25">
      <c r="A46" t="s">
        <v>47</v>
      </c>
      <c r="B46" t="s">
        <v>27</v>
      </c>
      <c r="C46">
        <v>1</v>
      </c>
      <c r="D46">
        <v>2559.5570000000002</v>
      </c>
      <c r="E46">
        <f t="shared" si="7"/>
        <v>2559.5570000000002</v>
      </c>
      <c r="F46">
        <v>30</v>
      </c>
      <c r="G46">
        <f t="shared" si="0"/>
        <v>304.14999999999998</v>
      </c>
      <c r="H46">
        <v>98</v>
      </c>
      <c r="I46">
        <v>0.47299999999999998</v>
      </c>
      <c r="J46">
        <f t="shared" si="8"/>
        <v>6.6034651847008838E-2</v>
      </c>
      <c r="K46">
        <v>0.15</v>
      </c>
      <c r="L46">
        <v>101</v>
      </c>
      <c r="M46">
        <f t="shared" si="1"/>
        <v>87.826086956521749</v>
      </c>
      <c r="N46">
        <f t="shared" si="2"/>
        <v>0.40696534815299112</v>
      </c>
      <c r="O46">
        <v>8.3140000000000001</v>
      </c>
      <c r="P46">
        <f t="shared" si="9"/>
        <v>1.577195998968528E-2</v>
      </c>
      <c r="Q46">
        <f t="shared" si="10"/>
        <v>40.369230595318889</v>
      </c>
      <c r="R46">
        <f t="shared" si="11"/>
        <v>4.0369230595318887E-5</v>
      </c>
      <c r="S46">
        <f t="shared" si="12"/>
        <v>4.8443076714382659E-4</v>
      </c>
      <c r="T46">
        <f t="shared" si="13"/>
        <v>484.43076714382659</v>
      </c>
      <c r="U46">
        <v>0.15</v>
      </c>
      <c r="V46">
        <v>101</v>
      </c>
      <c r="W46">
        <f t="shared" si="3"/>
        <v>87.826086956521749</v>
      </c>
      <c r="X46">
        <f t="shared" si="15"/>
        <v>0.45964965529323482</v>
      </c>
      <c r="Y46">
        <f t="shared" si="5"/>
        <v>5.5157958635188171</v>
      </c>
    </row>
    <row r="47" spans="1:27" x14ac:dyDescent="0.25">
      <c r="A47" t="s">
        <v>48</v>
      </c>
      <c r="B47" t="s">
        <v>27</v>
      </c>
      <c r="C47">
        <v>1</v>
      </c>
      <c r="D47">
        <v>897.92299999999977</v>
      </c>
      <c r="E47">
        <f t="shared" si="7"/>
        <v>897.92299999999977</v>
      </c>
      <c r="F47">
        <v>30</v>
      </c>
      <c r="G47">
        <f t="shared" si="0"/>
        <v>304.14999999999998</v>
      </c>
      <c r="H47">
        <v>98</v>
      </c>
      <c r="I47">
        <v>0.47299999999999998</v>
      </c>
      <c r="J47">
        <f t="shared" si="8"/>
        <v>6.6034651847008838E-2</v>
      </c>
      <c r="K47">
        <v>0.15</v>
      </c>
      <c r="L47">
        <v>101</v>
      </c>
      <c r="M47">
        <f t="shared" si="1"/>
        <v>87.826086956521749</v>
      </c>
      <c r="N47">
        <f t="shared" si="2"/>
        <v>0.40696534815299112</v>
      </c>
      <c r="O47">
        <v>8.3140000000000001</v>
      </c>
      <c r="P47">
        <f t="shared" si="9"/>
        <v>1.577195998968528E-2</v>
      </c>
      <c r="Q47">
        <f t="shared" si="10"/>
        <v>14.162005629818172</v>
      </c>
      <c r="R47">
        <f t="shared" si="11"/>
        <v>1.4162005629818171E-5</v>
      </c>
      <c r="S47">
        <f t="shared" si="12"/>
        <v>1.6994406755781803E-4</v>
      </c>
      <c r="T47">
        <f t="shared" si="13"/>
        <v>169.94406755781804</v>
      </c>
      <c r="U47">
        <v>0.15</v>
      </c>
      <c r="V47">
        <v>101</v>
      </c>
      <c r="W47">
        <f t="shared" si="3"/>
        <v>87.826086956521749</v>
      </c>
      <c r="X47">
        <f t="shared" si="15"/>
        <v>0.161250559151395</v>
      </c>
      <c r="Y47">
        <f t="shared" si="5"/>
        <v>1.9350067098167398</v>
      </c>
      <c r="Z47">
        <f>AVERAGE(Y47:Y49)</f>
        <v>2.2428607836563574</v>
      </c>
      <c r="AA47">
        <f>_xlfn.STDEV.S(Y47:Y49)/SQRT(COUNT(Y47:Y49))</f>
        <v>0.47579127948645561</v>
      </c>
    </row>
    <row r="48" spans="1:27" x14ac:dyDescent="0.25">
      <c r="A48" t="s">
        <v>49</v>
      </c>
      <c r="B48" t="s">
        <v>27</v>
      </c>
      <c r="C48">
        <v>1</v>
      </c>
      <c r="D48">
        <v>750.36000000000013</v>
      </c>
      <c r="E48">
        <f t="shared" si="7"/>
        <v>750.36000000000013</v>
      </c>
      <c r="F48">
        <v>30</v>
      </c>
      <c r="G48">
        <f t="shared" si="0"/>
        <v>304.14999999999998</v>
      </c>
      <c r="H48">
        <v>98</v>
      </c>
      <c r="I48">
        <v>0.47299999999999998</v>
      </c>
      <c r="J48">
        <f t="shared" si="8"/>
        <v>6.6034651847008838E-2</v>
      </c>
      <c r="K48">
        <v>0.15</v>
      </c>
      <c r="L48">
        <v>101</v>
      </c>
      <c r="M48">
        <f t="shared" si="1"/>
        <v>87.826086956521749</v>
      </c>
      <c r="N48">
        <f t="shared" si="2"/>
        <v>0.40696534815299112</v>
      </c>
      <c r="O48">
        <v>8.3140000000000001</v>
      </c>
      <c r="P48">
        <f t="shared" si="9"/>
        <v>1.577195998968528E-2</v>
      </c>
      <c r="Q48">
        <f t="shared" si="10"/>
        <v>11.834647897860249</v>
      </c>
      <c r="R48">
        <f t="shared" si="11"/>
        <v>1.1834647897860249E-5</v>
      </c>
      <c r="S48">
        <f t="shared" si="12"/>
        <v>1.4201577477432296E-4</v>
      </c>
      <c r="T48">
        <f t="shared" si="13"/>
        <v>142.01577477432295</v>
      </c>
      <c r="U48">
        <v>0.15</v>
      </c>
      <c r="V48">
        <v>101</v>
      </c>
      <c r="W48">
        <f t="shared" si="3"/>
        <v>87.826086956521749</v>
      </c>
      <c r="X48">
        <f t="shared" si="15"/>
        <v>0.13475094141128005</v>
      </c>
      <c r="Y48">
        <f t="shared" si="5"/>
        <v>1.6170112969353601</v>
      </c>
    </row>
    <row r="49" spans="1:27" x14ac:dyDescent="0.25">
      <c r="A49" t="s">
        <v>50</v>
      </c>
      <c r="B49" t="s">
        <v>27</v>
      </c>
      <c r="C49">
        <v>1</v>
      </c>
      <c r="D49">
        <v>1474.0570000000002</v>
      </c>
      <c r="E49">
        <f t="shared" si="7"/>
        <v>1474.0570000000002</v>
      </c>
      <c r="F49">
        <v>30</v>
      </c>
      <c r="G49">
        <f t="shared" si="0"/>
        <v>304.14999999999998</v>
      </c>
      <c r="H49">
        <v>98</v>
      </c>
      <c r="I49">
        <v>0.47299999999999998</v>
      </c>
      <c r="J49">
        <f t="shared" si="8"/>
        <v>6.6034651847008838E-2</v>
      </c>
      <c r="K49">
        <v>0.15</v>
      </c>
      <c r="L49">
        <v>101</v>
      </c>
      <c r="M49">
        <f t="shared" si="1"/>
        <v>87.826086956521749</v>
      </c>
      <c r="N49">
        <f t="shared" si="2"/>
        <v>0.40696534815299112</v>
      </c>
      <c r="O49">
        <v>8.3140000000000001</v>
      </c>
      <c r="P49">
        <f t="shared" si="9"/>
        <v>1.577195998968528E-2</v>
      </c>
      <c r="Q49">
        <f t="shared" si="10"/>
        <v>23.248768026515521</v>
      </c>
      <c r="R49">
        <f t="shared" si="11"/>
        <v>2.3248768026515522E-5</v>
      </c>
      <c r="S49">
        <f t="shared" si="12"/>
        <v>2.7898521631818622E-4</v>
      </c>
      <c r="T49">
        <f t="shared" si="13"/>
        <v>278.98521631818625</v>
      </c>
      <c r="U49">
        <v>0.15</v>
      </c>
      <c r="V49">
        <v>101</v>
      </c>
      <c r="W49">
        <f t="shared" si="3"/>
        <v>87.826086956521749</v>
      </c>
      <c r="X49">
        <f t="shared" si="15"/>
        <v>0.26471369535141431</v>
      </c>
      <c r="Y49">
        <f t="shared" si="5"/>
        <v>3.1765643442169718</v>
      </c>
    </row>
    <row r="50" spans="1:27" x14ac:dyDescent="0.25">
      <c r="A50" t="s">
        <v>26</v>
      </c>
      <c r="B50" t="s">
        <v>27</v>
      </c>
      <c r="C50">
        <v>3</v>
      </c>
      <c r="D50">
        <v>6942.7149999999983</v>
      </c>
      <c r="E50">
        <f t="shared" si="7"/>
        <v>6942.7149999999983</v>
      </c>
      <c r="F50">
        <v>30</v>
      </c>
      <c r="G50">
        <f t="shared" si="0"/>
        <v>304.14999999999998</v>
      </c>
      <c r="H50">
        <v>98</v>
      </c>
      <c r="I50">
        <v>0.47299999999999998</v>
      </c>
      <c r="J50">
        <f t="shared" si="8"/>
        <v>6.6034651847008838E-2</v>
      </c>
      <c r="K50">
        <v>0.15</v>
      </c>
      <c r="L50">
        <v>101</v>
      </c>
      <c r="M50">
        <f t="shared" si="1"/>
        <v>87.826086956521749</v>
      </c>
      <c r="N50">
        <f t="shared" si="2"/>
        <v>0.40696534815299112</v>
      </c>
      <c r="O50">
        <v>8.3140000000000001</v>
      </c>
      <c r="P50">
        <f t="shared" si="9"/>
        <v>1.577195998968528E-2</v>
      </c>
      <c r="Q50">
        <f t="shared" si="10"/>
        <v>109.50022319978781</v>
      </c>
      <c r="R50">
        <f t="shared" si="11"/>
        <v>1.0950022319978781E-4</v>
      </c>
      <c r="S50">
        <f t="shared" si="12"/>
        <v>1.3140026783974535E-3</v>
      </c>
      <c r="T50">
        <f t="shared" si="13"/>
        <v>1314.0026783974536</v>
      </c>
      <c r="U50">
        <v>0.15</v>
      </c>
      <c r="V50">
        <v>101</v>
      </c>
      <c r="W50">
        <f t="shared" si="3"/>
        <v>87.826086956521749</v>
      </c>
      <c r="X50">
        <f t="shared" si="15"/>
        <v>1.2467847196015442</v>
      </c>
      <c r="Y50">
        <f t="shared" si="5"/>
        <v>14.961416635218528</v>
      </c>
      <c r="Z50">
        <f>AVERAGE(Y50:Y52)</f>
        <v>14.792020787872682</v>
      </c>
      <c r="AA50">
        <f>_xlfn.STDEV.S(Y50:Y52)/SQRT(COUNT(Y50:Y52))</f>
        <v>0.4720576817905302</v>
      </c>
    </row>
    <row r="51" spans="1:27" x14ac:dyDescent="0.25">
      <c r="A51" t="s">
        <v>28</v>
      </c>
      <c r="B51" t="s">
        <v>27</v>
      </c>
      <c r="C51">
        <v>3</v>
      </c>
      <c r="D51">
        <v>6451.549</v>
      </c>
      <c r="E51">
        <f t="shared" si="7"/>
        <v>6451.549</v>
      </c>
      <c r="F51">
        <v>30</v>
      </c>
      <c r="G51">
        <f t="shared" si="0"/>
        <v>304.14999999999998</v>
      </c>
      <c r="H51">
        <v>98</v>
      </c>
      <c r="I51">
        <v>0.47299999999999998</v>
      </c>
      <c r="J51">
        <f t="shared" si="8"/>
        <v>6.6034651847008838E-2</v>
      </c>
      <c r="K51">
        <v>0.15</v>
      </c>
      <c r="L51">
        <v>101</v>
      </c>
      <c r="M51">
        <f t="shared" si="1"/>
        <v>87.826086956521749</v>
      </c>
      <c r="N51">
        <f t="shared" si="2"/>
        <v>0.40696534815299112</v>
      </c>
      <c r="O51">
        <v>8.3140000000000001</v>
      </c>
      <c r="P51">
        <f t="shared" si="9"/>
        <v>1.577195998968528E-2</v>
      </c>
      <c r="Q51">
        <f t="shared" si="10"/>
        <v>101.75357269949409</v>
      </c>
      <c r="R51">
        <f t="shared" si="11"/>
        <v>1.0175357269949408E-4</v>
      </c>
      <c r="S51">
        <f t="shared" si="12"/>
        <v>1.2210428723939289E-3</v>
      </c>
      <c r="T51">
        <f t="shared" si="13"/>
        <v>1221.042872393929</v>
      </c>
      <c r="U51">
        <v>0.15</v>
      </c>
      <c r="V51">
        <v>101</v>
      </c>
      <c r="W51">
        <f t="shared" si="3"/>
        <v>87.826086956521749</v>
      </c>
      <c r="X51">
        <f t="shared" si="15"/>
        <v>1.1585802832120613</v>
      </c>
      <c r="Y51">
        <f t="shared" si="5"/>
        <v>13.902963398544735</v>
      </c>
    </row>
    <row r="52" spans="1:27" x14ac:dyDescent="0.25">
      <c r="A52" t="s">
        <v>29</v>
      </c>
      <c r="B52" t="s">
        <v>27</v>
      </c>
      <c r="C52">
        <v>3</v>
      </c>
      <c r="D52">
        <v>7198.0609999999997</v>
      </c>
      <c r="E52">
        <f t="shared" si="7"/>
        <v>7198.0609999999997</v>
      </c>
      <c r="F52">
        <v>30</v>
      </c>
      <c r="G52">
        <f t="shared" si="0"/>
        <v>304.14999999999998</v>
      </c>
      <c r="H52">
        <v>98</v>
      </c>
      <c r="I52">
        <v>0.47299999999999998</v>
      </c>
      <c r="J52">
        <f t="shared" si="8"/>
        <v>6.6034651847008838E-2</v>
      </c>
      <c r="K52">
        <v>0.15</v>
      </c>
      <c r="L52">
        <v>101</v>
      </c>
      <c r="M52">
        <f t="shared" si="1"/>
        <v>87.826086956521749</v>
      </c>
      <c r="N52">
        <f t="shared" si="2"/>
        <v>0.40696534815299112</v>
      </c>
      <c r="O52">
        <v>8.3140000000000001</v>
      </c>
      <c r="P52">
        <f t="shared" si="9"/>
        <v>1.577195998968528E-2</v>
      </c>
      <c r="Q52">
        <f t="shared" si="10"/>
        <v>113.52753009531401</v>
      </c>
      <c r="R52">
        <f t="shared" si="11"/>
        <v>1.1352753009531401E-4</v>
      </c>
      <c r="S52">
        <f t="shared" si="12"/>
        <v>1.362330361143768E-3</v>
      </c>
      <c r="T52">
        <f t="shared" si="13"/>
        <v>1362.330361143768</v>
      </c>
      <c r="U52">
        <v>0.15</v>
      </c>
      <c r="V52">
        <v>101</v>
      </c>
      <c r="W52">
        <f t="shared" si="3"/>
        <v>87.826086956521749</v>
      </c>
      <c r="X52">
        <f t="shared" si="15"/>
        <v>1.2926401941545653</v>
      </c>
      <c r="Y52">
        <f t="shared" si="5"/>
        <v>15.511682329854782</v>
      </c>
    </row>
    <row r="53" spans="1:27" x14ac:dyDescent="0.25">
      <c r="A53" t="s">
        <v>30</v>
      </c>
      <c r="B53" t="s">
        <v>27</v>
      </c>
      <c r="C53">
        <v>3</v>
      </c>
      <c r="D53">
        <v>4819.8799999999992</v>
      </c>
      <c r="E53">
        <f t="shared" si="7"/>
        <v>4819.8799999999992</v>
      </c>
      <c r="F53">
        <v>30</v>
      </c>
      <c r="G53">
        <f t="shared" si="0"/>
        <v>304.14999999999998</v>
      </c>
      <c r="H53">
        <v>98</v>
      </c>
      <c r="I53">
        <v>0.47299999999999998</v>
      </c>
      <c r="J53">
        <f t="shared" si="8"/>
        <v>6.6034651847008838E-2</v>
      </c>
      <c r="K53">
        <v>0.15</v>
      </c>
      <c r="L53">
        <v>101</v>
      </c>
      <c r="M53">
        <f t="shared" si="1"/>
        <v>87.826086956521749</v>
      </c>
      <c r="N53">
        <f t="shared" si="2"/>
        <v>0.40696534815299112</v>
      </c>
      <c r="O53">
        <v>8.3140000000000001</v>
      </c>
      <c r="P53">
        <f t="shared" si="9"/>
        <v>1.577195998968528E-2</v>
      </c>
      <c r="Q53">
        <f t="shared" si="10"/>
        <v>76.018954515084275</v>
      </c>
      <c r="R53">
        <f t="shared" si="11"/>
        <v>7.6018954515084272E-5</v>
      </c>
      <c r="S53">
        <f t="shared" si="12"/>
        <v>9.1222745418101121E-4</v>
      </c>
      <c r="T53">
        <f t="shared" si="13"/>
        <v>912.22745418101124</v>
      </c>
      <c r="U53">
        <v>0.15</v>
      </c>
      <c r="V53">
        <v>101</v>
      </c>
      <c r="W53">
        <f t="shared" si="3"/>
        <v>87.826086956521749</v>
      </c>
      <c r="X53">
        <f t="shared" si="15"/>
        <v>0.86556235338957332</v>
      </c>
      <c r="Y53">
        <f t="shared" si="5"/>
        <v>10.38674824067488</v>
      </c>
      <c r="Z53">
        <f>AVERAGE(Y53:Y55)</f>
        <v>11.426609022438781</v>
      </c>
      <c r="AA53">
        <f>_xlfn.STDEV.S(Y53:Y55)/SQRT(COUNT(Y53:Y55))</f>
        <v>0.94184950179081373</v>
      </c>
    </row>
    <row r="54" spans="1:27" x14ac:dyDescent="0.25">
      <c r="A54" t="s">
        <v>31</v>
      </c>
      <c r="B54" t="s">
        <v>27</v>
      </c>
      <c r="C54">
        <v>3</v>
      </c>
      <c r="D54">
        <v>4912.4789999999994</v>
      </c>
      <c r="E54">
        <f t="shared" si="7"/>
        <v>4912.4789999999994</v>
      </c>
      <c r="F54">
        <v>30</v>
      </c>
      <c r="G54">
        <f t="shared" si="0"/>
        <v>304.14999999999998</v>
      </c>
      <c r="H54">
        <v>98</v>
      </c>
      <c r="I54">
        <v>0.47299999999999998</v>
      </c>
      <c r="J54">
        <f t="shared" si="8"/>
        <v>6.6034651847008838E-2</v>
      </c>
      <c r="K54">
        <v>0.15</v>
      </c>
      <c r="L54">
        <v>101</v>
      </c>
      <c r="M54">
        <f t="shared" si="1"/>
        <v>87.826086956521749</v>
      </c>
      <c r="N54">
        <f t="shared" si="2"/>
        <v>0.40696534815299112</v>
      </c>
      <c r="O54">
        <v>8.3140000000000001</v>
      </c>
      <c r="P54">
        <f t="shared" si="9"/>
        <v>1.577195998968528E-2</v>
      </c>
      <c r="Q54">
        <f t="shared" si="10"/>
        <v>77.47942223816915</v>
      </c>
      <c r="R54">
        <f t="shared" si="11"/>
        <v>7.7479422238169147E-5</v>
      </c>
      <c r="S54">
        <f t="shared" si="12"/>
        <v>9.2975306685802971E-4</v>
      </c>
      <c r="T54">
        <f t="shared" si="13"/>
        <v>929.75306685802968</v>
      </c>
      <c r="U54">
        <v>0.15</v>
      </c>
      <c r="V54">
        <v>101</v>
      </c>
      <c r="W54">
        <f t="shared" si="3"/>
        <v>87.826086956521749</v>
      </c>
      <c r="X54">
        <f t="shared" si="15"/>
        <v>0.88219144132568827</v>
      </c>
      <c r="Y54">
        <f t="shared" si="5"/>
        <v>10.586297295908258</v>
      </c>
    </row>
    <row r="55" spans="1:27" x14ac:dyDescent="0.25">
      <c r="A55" t="s">
        <v>32</v>
      </c>
      <c r="B55" t="s">
        <v>27</v>
      </c>
      <c r="C55">
        <v>3</v>
      </c>
      <c r="D55">
        <v>6174.8959999999997</v>
      </c>
      <c r="E55">
        <f t="shared" si="7"/>
        <v>6174.8959999999997</v>
      </c>
      <c r="F55">
        <v>30</v>
      </c>
      <c r="G55">
        <f t="shared" si="0"/>
        <v>304.14999999999998</v>
      </c>
      <c r="H55">
        <v>98</v>
      </c>
      <c r="I55">
        <v>0.47299999999999998</v>
      </c>
      <c r="J55">
        <f t="shared" si="8"/>
        <v>6.6034651847008838E-2</v>
      </c>
      <c r="K55">
        <v>0.15</v>
      </c>
      <c r="L55">
        <v>101</v>
      </c>
      <c r="M55">
        <f t="shared" si="1"/>
        <v>87.826086956521749</v>
      </c>
      <c r="N55">
        <f t="shared" si="2"/>
        <v>0.40696534815299112</v>
      </c>
      <c r="O55">
        <v>8.3140000000000001</v>
      </c>
      <c r="P55">
        <f t="shared" si="9"/>
        <v>1.577195998968528E-2</v>
      </c>
      <c r="Q55">
        <f t="shared" si="10"/>
        <v>97.390212652467667</v>
      </c>
      <c r="R55">
        <f t="shared" si="11"/>
        <v>9.7390212652467671E-5</v>
      </c>
      <c r="S55">
        <f t="shared" si="12"/>
        <v>1.1686825518296121E-3</v>
      </c>
      <c r="T55">
        <f t="shared" si="13"/>
        <v>1168.6825518296121</v>
      </c>
      <c r="U55">
        <v>0.15</v>
      </c>
      <c r="V55">
        <v>101</v>
      </c>
      <c r="W55">
        <f t="shared" si="3"/>
        <v>87.826086956521749</v>
      </c>
      <c r="X55">
        <f t="shared" si="15"/>
        <v>1.1088984608944337</v>
      </c>
      <c r="Y55">
        <f t="shared" si="5"/>
        <v>13.306781530733206</v>
      </c>
    </row>
    <row r="56" spans="1:27" x14ac:dyDescent="0.25">
      <c r="A56" t="s">
        <v>33</v>
      </c>
      <c r="B56" t="s">
        <v>27</v>
      </c>
      <c r="C56">
        <v>3</v>
      </c>
      <c r="D56">
        <v>14137.616999999998</v>
      </c>
      <c r="E56">
        <f t="shared" si="7"/>
        <v>14137.616999999998</v>
      </c>
      <c r="F56">
        <v>30</v>
      </c>
      <c r="G56">
        <f t="shared" si="0"/>
        <v>304.14999999999998</v>
      </c>
      <c r="H56">
        <v>98</v>
      </c>
      <c r="I56">
        <v>0.47299999999999998</v>
      </c>
      <c r="J56">
        <f t="shared" si="8"/>
        <v>6.6034651847008838E-2</v>
      </c>
      <c r="K56">
        <v>0.15</v>
      </c>
      <c r="L56">
        <v>101</v>
      </c>
      <c r="M56">
        <f t="shared" si="1"/>
        <v>87.826086956521749</v>
      </c>
      <c r="N56">
        <f t="shared" si="2"/>
        <v>0.40696534815299112</v>
      </c>
      <c r="O56">
        <v>8.3140000000000001</v>
      </c>
      <c r="P56">
        <f t="shared" si="9"/>
        <v>1.577195998968528E-2</v>
      </c>
      <c r="Q56">
        <f t="shared" si="10"/>
        <v>222.97792967349443</v>
      </c>
      <c r="R56">
        <f t="shared" si="11"/>
        <v>2.2297792967349443E-4</v>
      </c>
      <c r="S56">
        <f t="shared" si="12"/>
        <v>2.6757351560819328E-3</v>
      </c>
      <c r="T56">
        <f t="shared" si="13"/>
        <v>2675.7351560819329</v>
      </c>
      <c r="U56">
        <v>0.15</v>
      </c>
      <c r="V56">
        <v>101</v>
      </c>
      <c r="W56">
        <f t="shared" si="3"/>
        <v>87.826086956521749</v>
      </c>
      <c r="X56">
        <f t="shared" si="15"/>
        <v>2.5388576150942432</v>
      </c>
      <c r="Y56">
        <f t="shared" si="5"/>
        <v>30.466291381130915</v>
      </c>
      <c r="Z56">
        <f>AVERAGE(Y56:Y58)</f>
        <v>30.28883662439921</v>
      </c>
      <c r="AA56">
        <f>_xlfn.STDEV.S(Y56:Y58)/SQRT(COUNT(Y56:Y58))</f>
        <v>0.97401574889711684</v>
      </c>
    </row>
    <row r="57" spans="1:27" x14ac:dyDescent="0.25">
      <c r="A57" t="s">
        <v>34</v>
      </c>
      <c r="B57" t="s">
        <v>27</v>
      </c>
      <c r="C57">
        <v>3</v>
      </c>
      <c r="D57">
        <v>13234.494000000002</v>
      </c>
      <c r="E57">
        <f t="shared" si="7"/>
        <v>13234.494000000002</v>
      </c>
      <c r="F57">
        <v>30</v>
      </c>
      <c r="G57">
        <f t="shared" si="0"/>
        <v>304.14999999999998</v>
      </c>
      <c r="H57">
        <v>98</v>
      </c>
      <c r="I57">
        <v>0.47299999999999998</v>
      </c>
      <c r="J57">
        <f t="shared" si="8"/>
        <v>6.6034651847008838E-2</v>
      </c>
      <c r="K57">
        <v>0.15</v>
      </c>
      <c r="L57">
        <v>101</v>
      </c>
      <c r="M57">
        <f t="shared" si="1"/>
        <v>87.826086956521749</v>
      </c>
      <c r="N57">
        <f t="shared" si="2"/>
        <v>0.40696534815299112</v>
      </c>
      <c r="O57">
        <v>8.3140000000000001</v>
      </c>
      <c r="P57">
        <f t="shared" si="9"/>
        <v>1.577195998968528E-2</v>
      </c>
      <c r="Q57">
        <f t="shared" si="10"/>
        <v>208.73390985172995</v>
      </c>
      <c r="R57">
        <f t="shared" si="11"/>
        <v>2.0873390985172994E-4</v>
      </c>
      <c r="S57">
        <f t="shared" si="12"/>
        <v>2.504806918220759E-3</v>
      </c>
      <c r="T57">
        <f t="shared" si="13"/>
        <v>2504.8069182207591</v>
      </c>
      <c r="U57">
        <v>0.15</v>
      </c>
      <c r="V57">
        <v>101</v>
      </c>
      <c r="W57">
        <f t="shared" si="3"/>
        <v>87.826086956521749</v>
      </c>
      <c r="X57">
        <f t="shared" si="15"/>
        <v>2.3766732309850438</v>
      </c>
      <c r="Y57">
        <f t="shared" si="5"/>
        <v>28.520078771820522</v>
      </c>
    </row>
    <row r="58" spans="1:27" x14ac:dyDescent="0.25">
      <c r="A58" t="s">
        <v>35</v>
      </c>
      <c r="B58" t="s">
        <v>27</v>
      </c>
      <c r="C58">
        <v>3</v>
      </c>
      <c r="D58">
        <v>14793.700999999999</v>
      </c>
      <c r="E58">
        <f t="shared" si="7"/>
        <v>14793.700999999999</v>
      </c>
      <c r="F58">
        <v>30</v>
      </c>
      <c r="G58">
        <f t="shared" si="0"/>
        <v>304.14999999999998</v>
      </c>
      <c r="H58">
        <v>98</v>
      </c>
      <c r="I58">
        <v>0.47299999999999998</v>
      </c>
      <c r="J58">
        <f t="shared" si="8"/>
        <v>6.6034651847008838E-2</v>
      </c>
      <c r="K58">
        <v>0.15</v>
      </c>
      <c r="L58">
        <v>101</v>
      </c>
      <c r="M58">
        <f t="shared" si="1"/>
        <v>87.826086956521749</v>
      </c>
      <c r="N58">
        <f t="shared" si="2"/>
        <v>0.40696534815299112</v>
      </c>
      <c r="O58">
        <v>8.3140000000000001</v>
      </c>
      <c r="P58">
        <f t="shared" si="9"/>
        <v>1.577195998968528E-2</v>
      </c>
      <c r="Q58">
        <f t="shared" si="10"/>
        <v>233.3256602713671</v>
      </c>
      <c r="R58">
        <f t="shared" si="11"/>
        <v>2.3332566027136709E-4</v>
      </c>
      <c r="S58">
        <f t="shared" si="12"/>
        <v>2.7999079232564048E-3</v>
      </c>
      <c r="T58">
        <f t="shared" si="13"/>
        <v>2799.907923256405</v>
      </c>
      <c r="U58">
        <v>0.15</v>
      </c>
      <c r="V58">
        <v>101</v>
      </c>
      <c r="W58">
        <f t="shared" si="3"/>
        <v>87.826086956521749</v>
      </c>
      <c r="X58">
        <f t="shared" si="15"/>
        <v>2.6566783100205162</v>
      </c>
      <c r="Y58">
        <f t="shared" si="5"/>
        <v>31.880139720246191</v>
      </c>
    </row>
    <row r="59" spans="1:27" x14ac:dyDescent="0.25">
      <c r="A59" t="s">
        <v>36</v>
      </c>
      <c r="B59" t="s">
        <v>27</v>
      </c>
      <c r="C59">
        <v>3</v>
      </c>
      <c r="D59">
        <v>13044.459999999997</v>
      </c>
      <c r="E59">
        <f t="shared" si="7"/>
        <v>13044.459999999997</v>
      </c>
      <c r="F59">
        <v>30</v>
      </c>
      <c r="G59">
        <f t="shared" si="0"/>
        <v>304.14999999999998</v>
      </c>
      <c r="H59">
        <v>98</v>
      </c>
      <c r="I59">
        <v>0.47299999999999998</v>
      </c>
      <c r="J59">
        <f t="shared" si="8"/>
        <v>6.6034651847008838E-2</v>
      </c>
      <c r="K59">
        <v>0.15</v>
      </c>
      <c r="L59">
        <v>101</v>
      </c>
      <c r="M59">
        <f t="shared" si="1"/>
        <v>87.826086956521749</v>
      </c>
      <c r="N59">
        <f t="shared" si="2"/>
        <v>0.40696534815299112</v>
      </c>
      <c r="O59">
        <v>8.3140000000000001</v>
      </c>
      <c r="P59">
        <f t="shared" si="9"/>
        <v>1.577195998968528E-2</v>
      </c>
      <c r="Q59">
        <f t="shared" si="10"/>
        <v>205.73670120705</v>
      </c>
      <c r="R59">
        <f t="shared" si="11"/>
        <v>2.0573670120705001E-4</v>
      </c>
      <c r="S59">
        <f t="shared" si="12"/>
        <v>2.4688404144845998E-3</v>
      </c>
      <c r="T59">
        <f t="shared" si="13"/>
        <v>2468.8404144845999</v>
      </c>
      <c r="U59">
        <v>0.15</v>
      </c>
      <c r="V59">
        <v>101</v>
      </c>
      <c r="W59">
        <f t="shared" si="3"/>
        <v>87.826086956521749</v>
      </c>
      <c r="X59">
        <f t="shared" si="15"/>
        <v>2.3425465979020541</v>
      </c>
      <c r="Y59">
        <f t="shared" si="5"/>
        <v>28.110559174824651</v>
      </c>
      <c r="Z59">
        <f>AVERAGE(Y59:Y61)</f>
        <v>27.483159538673704</v>
      </c>
      <c r="AA59">
        <f>_xlfn.STDEV.S(Y59:Y61)/SQRT(COUNT(Y59:Y61))</f>
        <v>0.46617574935398159</v>
      </c>
    </row>
    <row r="60" spans="1:27" x14ac:dyDescent="0.25">
      <c r="A60" t="s">
        <v>37</v>
      </c>
      <c r="B60" t="s">
        <v>27</v>
      </c>
      <c r="C60">
        <v>3</v>
      </c>
      <c r="D60">
        <v>12330.591000000002</v>
      </c>
      <c r="E60">
        <f t="shared" si="7"/>
        <v>12330.591000000002</v>
      </c>
      <c r="F60">
        <v>30</v>
      </c>
      <c r="G60">
        <f t="shared" si="0"/>
        <v>304.14999999999998</v>
      </c>
      <c r="H60">
        <v>98</v>
      </c>
      <c r="I60">
        <v>0.47299999999999998</v>
      </c>
      <c r="J60">
        <f t="shared" si="8"/>
        <v>6.6034651847008838E-2</v>
      </c>
      <c r="K60">
        <v>0.15</v>
      </c>
      <c r="L60">
        <v>101</v>
      </c>
      <c r="M60">
        <f t="shared" si="1"/>
        <v>87.826086956521749</v>
      </c>
      <c r="N60">
        <f t="shared" si="2"/>
        <v>0.40696534815299112</v>
      </c>
      <c r="O60">
        <v>8.3140000000000001</v>
      </c>
      <c r="P60">
        <f t="shared" si="9"/>
        <v>1.577195998968528E-2</v>
      </c>
      <c r="Q60">
        <f t="shared" si="10"/>
        <v>194.47758790117345</v>
      </c>
      <c r="R60">
        <f t="shared" si="11"/>
        <v>1.9447758790117344E-4</v>
      </c>
      <c r="S60">
        <f t="shared" si="12"/>
        <v>2.3337310548140811E-3</v>
      </c>
      <c r="T60">
        <f t="shared" si="13"/>
        <v>2333.7310548140813</v>
      </c>
      <c r="U60">
        <v>0.15</v>
      </c>
      <c r="V60">
        <v>101</v>
      </c>
      <c r="W60">
        <f t="shared" si="3"/>
        <v>87.826086956521749</v>
      </c>
      <c r="X60">
        <f t="shared" si="15"/>
        <v>2.2143487731321727</v>
      </c>
      <c r="Y60">
        <f t="shared" si="5"/>
        <v>26.572185277586073</v>
      </c>
    </row>
    <row r="61" spans="1:27" x14ac:dyDescent="0.25">
      <c r="A61" t="s">
        <v>38</v>
      </c>
      <c r="B61" t="s">
        <v>27</v>
      </c>
      <c r="C61">
        <v>3</v>
      </c>
      <c r="D61">
        <v>12884.911</v>
      </c>
      <c r="E61">
        <f t="shared" si="7"/>
        <v>12884.911</v>
      </c>
      <c r="F61">
        <v>30</v>
      </c>
      <c r="G61">
        <f t="shared" si="0"/>
        <v>304.14999999999998</v>
      </c>
      <c r="H61">
        <v>98</v>
      </c>
      <c r="I61">
        <v>0.47299999999999998</v>
      </c>
      <c r="J61">
        <f t="shared" si="8"/>
        <v>6.6034651847008838E-2</v>
      </c>
      <c r="K61">
        <v>0.15</v>
      </c>
      <c r="L61">
        <v>101</v>
      </c>
      <c r="M61">
        <f t="shared" si="1"/>
        <v>87.826086956521749</v>
      </c>
      <c r="N61">
        <f t="shared" si="2"/>
        <v>0.40696534815299112</v>
      </c>
      <c r="O61">
        <v>8.3140000000000001</v>
      </c>
      <c r="P61">
        <f t="shared" si="9"/>
        <v>1.577195998968528E-2</v>
      </c>
      <c r="Q61">
        <f t="shared" si="10"/>
        <v>203.22030076265577</v>
      </c>
      <c r="R61">
        <f t="shared" si="11"/>
        <v>2.0322030076265577E-4</v>
      </c>
      <c r="S61">
        <f t="shared" si="12"/>
        <v>2.438643609151869E-3</v>
      </c>
      <c r="T61">
        <f t="shared" si="13"/>
        <v>2438.643609151869</v>
      </c>
      <c r="U61">
        <v>0.15</v>
      </c>
      <c r="V61">
        <v>101</v>
      </c>
      <c r="W61">
        <f t="shared" si="3"/>
        <v>87.826086956521749</v>
      </c>
      <c r="X61">
        <f t="shared" si="15"/>
        <v>2.3138945136341991</v>
      </c>
      <c r="Y61">
        <f t="shared" si="5"/>
        <v>27.766734163610387</v>
      </c>
    </row>
    <row r="62" spans="1:27" x14ac:dyDescent="0.25">
      <c r="A62" t="s">
        <v>39</v>
      </c>
      <c r="B62" t="s">
        <v>27</v>
      </c>
      <c r="C62">
        <v>3</v>
      </c>
      <c r="D62">
        <v>4282.4340000000011</v>
      </c>
      <c r="E62">
        <f t="shared" si="7"/>
        <v>4282.4340000000011</v>
      </c>
      <c r="F62">
        <v>30</v>
      </c>
      <c r="G62">
        <f t="shared" si="0"/>
        <v>304.14999999999998</v>
      </c>
      <c r="H62">
        <v>98</v>
      </c>
      <c r="I62">
        <v>0.47299999999999998</v>
      </c>
      <c r="J62">
        <f t="shared" si="8"/>
        <v>6.6034651847008838E-2</v>
      </c>
      <c r="K62">
        <v>0.15</v>
      </c>
      <c r="L62">
        <v>101</v>
      </c>
      <c r="M62">
        <f t="shared" si="1"/>
        <v>87.826086956521749</v>
      </c>
      <c r="N62">
        <f t="shared" si="2"/>
        <v>0.40696534815299112</v>
      </c>
      <c r="O62">
        <v>8.3140000000000001</v>
      </c>
      <c r="P62">
        <f t="shared" si="9"/>
        <v>1.577195998968528E-2</v>
      </c>
      <c r="Q62">
        <f t="shared" si="10"/>
        <v>67.542377706467917</v>
      </c>
      <c r="R62">
        <f t="shared" si="11"/>
        <v>6.7542377706467921E-5</v>
      </c>
      <c r="S62">
        <f t="shared" si="12"/>
        <v>8.1050853247761499E-4</v>
      </c>
      <c r="T62">
        <f t="shared" si="13"/>
        <v>810.50853247761495</v>
      </c>
      <c r="U62">
        <v>0.15</v>
      </c>
      <c r="V62">
        <v>101</v>
      </c>
      <c r="W62">
        <f t="shared" si="3"/>
        <v>87.826086956521749</v>
      </c>
      <c r="X62">
        <f t="shared" si="15"/>
        <v>0.76904687487562473</v>
      </c>
      <c r="Y62">
        <f t="shared" si="5"/>
        <v>9.2285624985074968</v>
      </c>
      <c r="Z62">
        <f>AVERAGE(Y62:Y64)</f>
        <v>9.7350691556209963</v>
      </c>
      <c r="AA62">
        <f>_xlfn.STDEV.S(Y62:Y64)/SQRT(COUNT(Y62:Y64))</f>
        <v>0.44016254112625225</v>
      </c>
    </row>
    <row r="63" spans="1:27" x14ac:dyDescent="0.25">
      <c r="A63" t="s">
        <v>40</v>
      </c>
      <c r="B63" t="s">
        <v>27</v>
      </c>
      <c r="C63">
        <v>3</v>
      </c>
      <c r="D63">
        <v>4345.6400000000012</v>
      </c>
      <c r="E63">
        <f t="shared" si="7"/>
        <v>4345.6400000000012</v>
      </c>
      <c r="F63">
        <v>30</v>
      </c>
      <c r="G63">
        <f t="shared" si="0"/>
        <v>304.14999999999998</v>
      </c>
      <c r="H63">
        <v>98</v>
      </c>
      <c r="I63">
        <v>0.47299999999999998</v>
      </c>
      <c r="J63">
        <f t="shared" si="8"/>
        <v>6.6034651847008838E-2</v>
      </c>
      <c r="K63">
        <v>0.15</v>
      </c>
      <c r="L63">
        <v>101</v>
      </c>
      <c r="M63">
        <f t="shared" si="1"/>
        <v>87.826086956521749</v>
      </c>
      <c r="N63">
        <f t="shared" si="2"/>
        <v>0.40696534815299112</v>
      </c>
      <c r="O63">
        <v>8.3140000000000001</v>
      </c>
      <c r="P63">
        <f t="shared" si="9"/>
        <v>1.577195998968528E-2</v>
      </c>
      <c r="Q63">
        <f t="shared" si="10"/>
        <v>68.539260209575957</v>
      </c>
      <c r="R63">
        <f t="shared" si="11"/>
        <v>6.8539260209575962E-5</v>
      </c>
      <c r="S63">
        <f t="shared" si="12"/>
        <v>8.2247112251491148E-4</v>
      </c>
      <c r="T63">
        <f t="shared" si="13"/>
        <v>822.47112251491149</v>
      </c>
      <c r="U63">
        <v>0.15</v>
      </c>
      <c r="V63">
        <v>101</v>
      </c>
      <c r="W63">
        <f t="shared" si="3"/>
        <v>87.826086956521749</v>
      </c>
      <c r="X63">
        <f t="shared" si="15"/>
        <v>0.78039751723774597</v>
      </c>
      <c r="Y63">
        <f t="shared" si="5"/>
        <v>9.3647702068529508</v>
      </c>
    </row>
    <row r="64" spans="1:27" x14ac:dyDescent="0.25">
      <c r="A64" t="s">
        <v>41</v>
      </c>
      <c r="B64" t="s">
        <v>27</v>
      </c>
      <c r="C64">
        <v>3</v>
      </c>
      <c r="D64">
        <v>4924.348</v>
      </c>
      <c r="E64">
        <f t="shared" si="7"/>
        <v>4924.348</v>
      </c>
      <c r="F64">
        <v>30</v>
      </c>
      <c r="G64">
        <f t="shared" si="0"/>
        <v>304.14999999999998</v>
      </c>
      <c r="H64">
        <v>98</v>
      </c>
      <c r="I64">
        <v>0.47299999999999998</v>
      </c>
      <c r="J64">
        <f t="shared" si="8"/>
        <v>6.6034651847008838E-2</v>
      </c>
      <c r="K64">
        <v>0.15</v>
      </c>
      <c r="L64">
        <v>101</v>
      </c>
      <c r="M64">
        <f t="shared" si="1"/>
        <v>87.826086956521749</v>
      </c>
      <c r="N64">
        <f t="shared" si="2"/>
        <v>0.40696534815299112</v>
      </c>
      <c r="O64">
        <v>8.3140000000000001</v>
      </c>
      <c r="P64">
        <f t="shared" si="9"/>
        <v>1.577195998968528E-2</v>
      </c>
      <c r="Q64">
        <f t="shared" si="10"/>
        <v>77.666619631286736</v>
      </c>
      <c r="R64">
        <f t="shared" si="11"/>
        <v>7.7666619631286735E-5</v>
      </c>
      <c r="S64">
        <f t="shared" si="12"/>
        <v>9.3199943557544082E-4</v>
      </c>
      <c r="T64">
        <f t="shared" si="13"/>
        <v>931.99943557544077</v>
      </c>
      <c r="U64">
        <v>0.15</v>
      </c>
      <c r="V64">
        <v>101</v>
      </c>
      <c r="W64">
        <f t="shared" si="3"/>
        <v>87.826086956521749</v>
      </c>
      <c r="X64">
        <f t="shared" si="15"/>
        <v>0.88432289679187859</v>
      </c>
      <c r="Y64">
        <f t="shared" si="5"/>
        <v>10.611874761502543</v>
      </c>
    </row>
    <row r="65" spans="1:27" x14ac:dyDescent="0.25">
      <c r="A65" t="s">
        <v>42</v>
      </c>
      <c r="B65" t="s">
        <v>27</v>
      </c>
      <c r="C65">
        <v>3</v>
      </c>
      <c r="D65">
        <v>1158.5600000000004</v>
      </c>
      <c r="E65">
        <f t="shared" si="7"/>
        <v>1158.5600000000004</v>
      </c>
      <c r="F65">
        <v>30</v>
      </c>
      <c r="G65">
        <f t="shared" si="0"/>
        <v>304.14999999999998</v>
      </c>
      <c r="H65">
        <v>98</v>
      </c>
      <c r="I65">
        <v>0.47299999999999998</v>
      </c>
      <c r="J65">
        <f t="shared" si="8"/>
        <v>6.6034651847008838E-2</v>
      </c>
      <c r="K65">
        <v>0.15</v>
      </c>
      <c r="L65">
        <v>101</v>
      </c>
      <c r="M65">
        <f t="shared" si="1"/>
        <v>87.826086956521749</v>
      </c>
      <c r="N65">
        <f t="shared" si="2"/>
        <v>0.40696534815299112</v>
      </c>
      <c r="O65">
        <v>8.3140000000000001</v>
      </c>
      <c r="P65">
        <f t="shared" si="9"/>
        <v>1.577195998968528E-2</v>
      </c>
      <c r="Q65">
        <f t="shared" si="10"/>
        <v>18.272761965649785</v>
      </c>
      <c r="R65">
        <f t="shared" si="11"/>
        <v>1.8272761965649787E-5</v>
      </c>
      <c r="S65">
        <f t="shared" si="12"/>
        <v>2.1927314358779741E-4</v>
      </c>
      <c r="T65">
        <f t="shared" si="13"/>
        <v>219.27314358779742</v>
      </c>
      <c r="U65">
        <v>0.15</v>
      </c>
      <c r="V65">
        <v>101</v>
      </c>
      <c r="W65">
        <f t="shared" si="3"/>
        <v>87.826086956521749</v>
      </c>
      <c r="X65">
        <f t="shared" si="15"/>
        <v>0.20805620059898267</v>
      </c>
      <c r="Y65">
        <f t="shared" si="5"/>
        <v>2.496674407187792</v>
      </c>
      <c r="Z65">
        <f>AVERAGE(Y65:Y67)</f>
        <v>3.3264432499446941</v>
      </c>
      <c r="AA65">
        <f>_xlfn.STDEV.S(Y65:Y67)/SQRT(COUNT(Y65:Y67))</f>
        <v>0.68972102031144145</v>
      </c>
    </row>
    <row r="66" spans="1:27" x14ac:dyDescent="0.25">
      <c r="A66" t="s">
        <v>43</v>
      </c>
      <c r="B66" t="s">
        <v>27</v>
      </c>
      <c r="C66">
        <v>3</v>
      </c>
      <c r="D66">
        <v>1293.2789999999995</v>
      </c>
      <c r="E66">
        <f t="shared" si="7"/>
        <v>1293.2789999999995</v>
      </c>
      <c r="F66">
        <v>30</v>
      </c>
      <c r="G66">
        <f t="shared" ref="G66:G129" si="16">F66+274.15</f>
        <v>304.14999999999998</v>
      </c>
      <c r="H66">
        <v>98</v>
      </c>
      <c r="I66">
        <v>0.47299999999999998</v>
      </c>
      <c r="J66">
        <f t="shared" si="8"/>
        <v>6.6034651847008838E-2</v>
      </c>
      <c r="K66">
        <v>0.15</v>
      </c>
      <c r="L66">
        <v>101</v>
      </c>
      <c r="M66">
        <f t="shared" ref="M66:M129" si="17">L66/(1+K66)</f>
        <v>87.826086956521749</v>
      </c>
      <c r="N66">
        <f t="shared" ref="N66:N129" si="18">I66-J66</f>
        <v>0.40696534815299112</v>
      </c>
      <c r="O66">
        <v>8.3140000000000001</v>
      </c>
      <c r="P66">
        <f t="shared" si="9"/>
        <v>1.577195998968528E-2</v>
      </c>
      <c r="Q66">
        <f t="shared" si="10"/>
        <v>20.397544643500183</v>
      </c>
      <c r="R66">
        <f t="shared" si="11"/>
        <v>2.0397544643500182E-5</v>
      </c>
      <c r="S66">
        <f t="shared" si="12"/>
        <v>2.4477053572200219E-4</v>
      </c>
      <c r="T66">
        <f t="shared" si="13"/>
        <v>244.77053572200219</v>
      </c>
      <c r="U66">
        <v>0.15</v>
      </c>
      <c r="V66">
        <v>101</v>
      </c>
      <c r="W66">
        <f t="shared" ref="W66:W129" si="19">V66/(1+U66)</f>
        <v>87.826086956521749</v>
      </c>
      <c r="X66">
        <f t="shared" si="15"/>
        <v>0.23224927069331888</v>
      </c>
      <c r="Y66">
        <f t="shared" ref="Y66:Y129" si="20">T66/W66</f>
        <v>2.7869912483198265</v>
      </c>
    </row>
    <row r="67" spans="1:27" x14ac:dyDescent="0.25">
      <c r="A67" t="s">
        <v>44</v>
      </c>
      <c r="B67" t="s">
        <v>27</v>
      </c>
      <c r="C67">
        <v>3</v>
      </c>
      <c r="D67">
        <v>2178.9820000000004</v>
      </c>
      <c r="E67">
        <f t="shared" ref="E67:E130" si="21">D67</f>
        <v>2178.9820000000004</v>
      </c>
      <c r="F67">
        <v>30</v>
      </c>
      <c r="G67">
        <f t="shared" si="16"/>
        <v>304.14999999999998</v>
      </c>
      <c r="H67">
        <v>98</v>
      </c>
      <c r="I67">
        <v>0.47299999999999998</v>
      </c>
      <c r="J67">
        <f t="shared" ref="J67:J130" si="22">(M67/(1.33))/1000</f>
        <v>6.6034651847008838E-2</v>
      </c>
      <c r="K67">
        <v>0.15</v>
      </c>
      <c r="L67">
        <v>101</v>
      </c>
      <c r="M67">
        <f t="shared" si="17"/>
        <v>87.826086956521749</v>
      </c>
      <c r="N67">
        <f t="shared" si="18"/>
        <v>0.40696534815299112</v>
      </c>
      <c r="O67">
        <v>8.3140000000000001</v>
      </c>
      <c r="P67">
        <f t="shared" ref="P67:P130" si="23">(H67*N67)/(O67*G67)</f>
        <v>1.577195998968528E-2</v>
      </c>
      <c r="Q67">
        <f t="shared" ref="Q67:Q130" si="24">P67*D67</f>
        <v>34.366816922244418</v>
      </c>
      <c r="R67">
        <f t="shared" ref="R67:R130" si="25">Q67/1000000</f>
        <v>3.4366816922244419E-5</v>
      </c>
      <c r="S67">
        <f t="shared" ref="S67:S130" si="26">R67*(44/1)*(12/44)</f>
        <v>4.1240180306693301E-4</v>
      </c>
      <c r="T67">
        <f t="shared" ref="T67:T130" si="27">S67*1000000</f>
        <v>412.40180306693298</v>
      </c>
      <c r="U67">
        <v>0.15</v>
      </c>
      <c r="V67">
        <v>101</v>
      </c>
      <c r="W67">
        <f t="shared" si="19"/>
        <v>87.826086956521749</v>
      </c>
      <c r="X67">
        <f t="shared" si="15"/>
        <v>0.39130534119387206</v>
      </c>
      <c r="Y67">
        <f t="shared" si="20"/>
        <v>4.6956640943264638</v>
      </c>
    </row>
    <row r="68" spans="1:27" x14ac:dyDescent="0.25">
      <c r="A68" t="s">
        <v>45</v>
      </c>
      <c r="B68" t="s">
        <v>27</v>
      </c>
      <c r="C68">
        <v>3</v>
      </c>
      <c r="D68">
        <v>3905.8499999999995</v>
      </c>
      <c r="E68">
        <f t="shared" si="21"/>
        <v>3905.8499999999995</v>
      </c>
      <c r="F68">
        <v>30</v>
      </c>
      <c r="G68">
        <f t="shared" si="16"/>
        <v>304.14999999999998</v>
      </c>
      <c r="H68">
        <v>98</v>
      </c>
      <c r="I68">
        <v>0.47299999999999998</v>
      </c>
      <c r="J68">
        <f t="shared" si="22"/>
        <v>6.6034651847008838E-2</v>
      </c>
      <c r="K68">
        <v>0.15</v>
      </c>
      <c r="L68">
        <v>101</v>
      </c>
      <c r="M68">
        <f t="shared" si="17"/>
        <v>87.826086956521749</v>
      </c>
      <c r="N68">
        <f t="shared" si="18"/>
        <v>0.40696534815299112</v>
      </c>
      <c r="O68">
        <v>8.3140000000000001</v>
      </c>
      <c r="P68">
        <f t="shared" si="23"/>
        <v>1.577195998968528E-2</v>
      </c>
      <c r="Q68">
        <f t="shared" si="24"/>
        <v>61.60290992571224</v>
      </c>
      <c r="R68">
        <f t="shared" si="25"/>
        <v>6.1602909925712236E-5</v>
      </c>
      <c r="S68">
        <f t="shared" si="26"/>
        <v>7.3923491910854672E-4</v>
      </c>
      <c r="T68">
        <f t="shared" si="27"/>
        <v>739.23491910854671</v>
      </c>
      <c r="U68">
        <v>0.15</v>
      </c>
      <c r="V68">
        <v>101</v>
      </c>
      <c r="W68">
        <f t="shared" si="19"/>
        <v>87.826086956521749</v>
      </c>
      <c r="X68">
        <f t="shared" si="15"/>
        <v>0.70141927143137695</v>
      </c>
      <c r="Y68">
        <f t="shared" si="20"/>
        <v>8.4170312571765216</v>
      </c>
      <c r="Z68">
        <f>AVERAGE(Y68:Y70)</f>
        <v>9.117894902758005</v>
      </c>
      <c r="AA68">
        <f>_xlfn.STDEV.S(Y68:Y70)/SQRT(COUNT(Y68:Y70))</f>
        <v>0.42191767640170214</v>
      </c>
    </row>
    <row r="69" spans="1:27" x14ac:dyDescent="0.25">
      <c r="A69" t="s">
        <v>46</v>
      </c>
      <c r="B69" t="s">
        <v>27</v>
      </c>
      <c r="C69">
        <v>3</v>
      </c>
      <c r="D69">
        <v>4582.5519999999997</v>
      </c>
      <c r="E69">
        <f t="shared" si="21"/>
        <v>4582.5519999999997</v>
      </c>
      <c r="F69">
        <v>30</v>
      </c>
      <c r="G69">
        <f t="shared" si="16"/>
        <v>304.14999999999998</v>
      </c>
      <c r="H69">
        <v>98</v>
      </c>
      <c r="I69">
        <v>0.47299999999999998</v>
      </c>
      <c r="J69">
        <f t="shared" si="22"/>
        <v>6.6034651847008838E-2</v>
      </c>
      <c r="K69">
        <v>0.15</v>
      </c>
      <c r="L69">
        <v>101</v>
      </c>
      <c r="M69">
        <f t="shared" si="17"/>
        <v>87.826086956521749</v>
      </c>
      <c r="N69">
        <f t="shared" si="18"/>
        <v>0.40696534815299112</v>
      </c>
      <c r="O69">
        <v>8.3140000000000001</v>
      </c>
      <c r="P69">
        <f t="shared" si="23"/>
        <v>1.577195998968528E-2</v>
      </c>
      <c r="Q69">
        <f t="shared" si="24"/>
        <v>72.275826794652261</v>
      </c>
      <c r="R69">
        <f t="shared" si="25"/>
        <v>7.2275826794652255E-5</v>
      </c>
      <c r="S69">
        <f t="shared" si="26"/>
        <v>8.6730992153582695E-4</v>
      </c>
      <c r="T69">
        <f t="shared" si="27"/>
        <v>867.3099215358269</v>
      </c>
      <c r="U69">
        <v>0.15</v>
      </c>
      <c r="V69">
        <v>101</v>
      </c>
      <c r="W69">
        <f t="shared" si="19"/>
        <v>87.826086956521749</v>
      </c>
      <c r="X69">
        <f t="shared" si="15"/>
        <v>0.82294258231534745</v>
      </c>
      <c r="Y69">
        <f t="shared" si="20"/>
        <v>9.8753109877841663</v>
      </c>
    </row>
    <row r="70" spans="1:27" x14ac:dyDescent="0.25">
      <c r="A70" t="s">
        <v>47</v>
      </c>
      <c r="B70" t="s">
        <v>27</v>
      </c>
      <c r="C70">
        <v>3</v>
      </c>
      <c r="D70">
        <v>4204.8369999999995</v>
      </c>
      <c r="E70">
        <f t="shared" si="21"/>
        <v>4204.8369999999995</v>
      </c>
      <c r="F70">
        <v>30</v>
      </c>
      <c r="G70">
        <f t="shared" si="16"/>
        <v>304.14999999999998</v>
      </c>
      <c r="H70">
        <v>98</v>
      </c>
      <c r="I70">
        <v>0.47299999999999998</v>
      </c>
      <c r="J70">
        <f t="shared" si="22"/>
        <v>6.6034651847008838E-2</v>
      </c>
      <c r="K70">
        <v>0.15</v>
      </c>
      <c r="L70">
        <v>101</v>
      </c>
      <c r="M70">
        <f t="shared" si="17"/>
        <v>87.826086956521749</v>
      </c>
      <c r="N70">
        <f t="shared" si="18"/>
        <v>0.40696534815299112</v>
      </c>
      <c r="O70">
        <v>8.3140000000000001</v>
      </c>
      <c r="P70">
        <f t="shared" si="23"/>
        <v>1.577195998968528E-2</v>
      </c>
      <c r="Q70">
        <f t="shared" si="24"/>
        <v>66.318520927148271</v>
      </c>
      <c r="R70">
        <f t="shared" si="25"/>
        <v>6.6318520927148271E-5</v>
      </c>
      <c r="S70">
        <f t="shared" si="26"/>
        <v>7.958222511257792E-4</v>
      </c>
      <c r="T70">
        <f t="shared" si="27"/>
        <v>795.82225112577919</v>
      </c>
      <c r="U70">
        <v>0.15</v>
      </c>
      <c r="V70">
        <v>101</v>
      </c>
      <c r="W70">
        <f t="shared" si="19"/>
        <v>87.826086956521749</v>
      </c>
      <c r="X70">
        <f t="shared" si="15"/>
        <v>0.75511187194277729</v>
      </c>
      <c r="Y70">
        <f t="shared" si="20"/>
        <v>9.061342463313327</v>
      </c>
    </row>
    <row r="71" spans="1:27" x14ac:dyDescent="0.25">
      <c r="A71" t="s">
        <v>48</v>
      </c>
      <c r="B71" t="s">
        <v>27</v>
      </c>
      <c r="C71">
        <v>3</v>
      </c>
      <c r="D71">
        <v>2400.4239999999995</v>
      </c>
      <c r="E71">
        <f t="shared" si="21"/>
        <v>2400.4239999999995</v>
      </c>
      <c r="F71">
        <v>30</v>
      </c>
      <c r="G71">
        <f t="shared" si="16"/>
        <v>304.14999999999998</v>
      </c>
      <c r="H71">
        <v>98</v>
      </c>
      <c r="I71">
        <v>0.47299999999999998</v>
      </c>
      <c r="J71">
        <f t="shared" si="22"/>
        <v>6.6034651847008838E-2</v>
      </c>
      <c r="K71">
        <v>0.15</v>
      </c>
      <c r="L71">
        <v>101</v>
      </c>
      <c r="M71">
        <f t="shared" si="17"/>
        <v>87.826086956521749</v>
      </c>
      <c r="N71">
        <f t="shared" si="18"/>
        <v>0.40696534815299112</v>
      </c>
      <c r="O71">
        <v>8.3140000000000001</v>
      </c>
      <c r="P71">
        <f t="shared" si="23"/>
        <v>1.577195998968528E-2</v>
      </c>
      <c r="Q71">
        <f t="shared" si="24"/>
        <v>37.859391286280292</v>
      </c>
      <c r="R71">
        <f t="shared" si="25"/>
        <v>3.7859391286280291E-5</v>
      </c>
      <c r="S71">
        <f t="shared" si="26"/>
        <v>4.5431269543536344E-4</v>
      </c>
      <c r="T71">
        <f t="shared" si="27"/>
        <v>454.31269543536342</v>
      </c>
      <c r="U71">
        <v>0.15</v>
      </c>
      <c r="V71">
        <v>101</v>
      </c>
      <c r="W71">
        <f t="shared" si="19"/>
        <v>87.826086956521749</v>
      </c>
      <c r="X71">
        <f t="shared" si="15"/>
        <v>0.43107227702200329</v>
      </c>
      <c r="Y71">
        <f t="shared" si="20"/>
        <v>5.1728673242640388</v>
      </c>
      <c r="Z71">
        <f>AVERAGE(Y71:Y73)</f>
        <v>5.3556075302569264</v>
      </c>
      <c r="AA71">
        <f>_xlfn.STDEV.S(Y71:Y73)/SQRT(COUNT(Y71:Y73))</f>
        <v>0.42722297491699684</v>
      </c>
    </row>
    <row r="72" spans="1:27" x14ac:dyDescent="0.25">
      <c r="A72" t="s">
        <v>49</v>
      </c>
      <c r="B72" t="s">
        <v>27</v>
      </c>
      <c r="C72">
        <v>3</v>
      </c>
      <c r="D72">
        <v>2192.19</v>
      </c>
      <c r="E72">
        <f t="shared" si="21"/>
        <v>2192.19</v>
      </c>
      <c r="F72">
        <v>30</v>
      </c>
      <c r="G72">
        <f t="shared" si="16"/>
        <v>304.14999999999998</v>
      </c>
      <c r="H72">
        <v>98</v>
      </c>
      <c r="I72">
        <v>0.47299999999999998</v>
      </c>
      <c r="J72">
        <f t="shared" si="22"/>
        <v>6.6034651847008838E-2</v>
      </c>
      <c r="K72">
        <v>0.15</v>
      </c>
      <c r="L72">
        <v>101</v>
      </c>
      <c r="M72">
        <f t="shared" si="17"/>
        <v>87.826086956521749</v>
      </c>
      <c r="N72">
        <f t="shared" si="18"/>
        <v>0.40696534815299112</v>
      </c>
      <c r="O72">
        <v>8.3140000000000001</v>
      </c>
      <c r="P72">
        <f t="shared" si="23"/>
        <v>1.577195998968528E-2</v>
      </c>
      <c r="Q72">
        <f t="shared" si="24"/>
        <v>34.575132969788179</v>
      </c>
      <c r="R72">
        <f t="shared" si="25"/>
        <v>3.4575132969788182E-5</v>
      </c>
      <c r="S72">
        <f t="shared" si="26"/>
        <v>4.1490159563745816E-4</v>
      </c>
      <c r="T72">
        <f t="shared" si="27"/>
        <v>414.90159563745817</v>
      </c>
      <c r="U72">
        <v>0.15</v>
      </c>
      <c r="V72">
        <v>101</v>
      </c>
      <c r="W72">
        <f t="shared" si="19"/>
        <v>87.826086956521749</v>
      </c>
      <c r="X72">
        <f t="shared" si="15"/>
        <v>0.39367725658669706</v>
      </c>
      <c r="Y72">
        <f t="shared" si="20"/>
        <v>4.7241270790403647</v>
      </c>
    </row>
    <row r="73" spans="1:27" x14ac:dyDescent="0.25">
      <c r="A73" t="s">
        <v>50</v>
      </c>
      <c r="B73" t="s">
        <v>27</v>
      </c>
      <c r="C73">
        <v>3</v>
      </c>
      <c r="D73">
        <v>2863.0550000000007</v>
      </c>
      <c r="E73">
        <f t="shared" si="21"/>
        <v>2863.0550000000007</v>
      </c>
      <c r="F73">
        <v>30</v>
      </c>
      <c r="G73">
        <f t="shared" si="16"/>
        <v>304.14999999999998</v>
      </c>
      <c r="H73">
        <v>98</v>
      </c>
      <c r="I73">
        <v>0.47299999999999998</v>
      </c>
      <c r="J73">
        <f t="shared" si="22"/>
        <v>6.6034651847008838E-2</v>
      </c>
      <c r="K73">
        <v>0.15</v>
      </c>
      <c r="L73">
        <v>101</v>
      </c>
      <c r="M73">
        <f t="shared" si="17"/>
        <v>87.826086956521749</v>
      </c>
      <c r="N73">
        <f t="shared" si="18"/>
        <v>0.40696534815299112</v>
      </c>
      <c r="O73">
        <v>8.3140000000000001</v>
      </c>
      <c r="P73">
        <f t="shared" si="23"/>
        <v>1.577195998968528E-2</v>
      </c>
      <c r="Q73">
        <f t="shared" si="24"/>
        <v>45.155988908268405</v>
      </c>
      <c r="R73">
        <f t="shared" si="25"/>
        <v>4.5155988908268408E-5</v>
      </c>
      <c r="S73">
        <f t="shared" si="26"/>
        <v>5.418718668992209E-4</v>
      </c>
      <c r="T73">
        <f t="shared" si="27"/>
        <v>541.87186689922089</v>
      </c>
      <c r="U73">
        <v>0.15</v>
      </c>
      <c r="V73">
        <v>101</v>
      </c>
      <c r="W73">
        <f t="shared" si="19"/>
        <v>87.826086956521749</v>
      </c>
      <c r="X73">
        <f t="shared" si="15"/>
        <v>0.5141523489555313</v>
      </c>
      <c r="Y73">
        <f t="shared" si="20"/>
        <v>6.1698281874663756</v>
      </c>
    </row>
    <row r="74" spans="1:27" x14ac:dyDescent="0.25">
      <c r="A74" t="s">
        <v>26</v>
      </c>
      <c r="B74" t="s">
        <v>27</v>
      </c>
      <c r="C74">
        <v>6</v>
      </c>
      <c r="D74">
        <v>10544.260999999999</v>
      </c>
      <c r="E74">
        <f t="shared" si="21"/>
        <v>10544.260999999999</v>
      </c>
      <c r="F74">
        <v>30</v>
      </c>
      <c r="G74">
        <f t="shared" si="16"/>
        <v>304.14999999999998</v>
      </c>
      <c r="H74">
        <v>98</v>
      </c>
      <c r="I74">
        <v>0.47299999999999998</v>
      </c>
      <c r="J74">
        <f t="shared" si="22"/>
        <v>6.6034651847008838E-2</v>
      </c>
      <c r="K74">
        <v>0.15</v>
      </c>
      <c r="L74">
        <v>101</v>
      </c>
      <c r="M74">
        <f t="shared" si="17"/>
        <v>87.826086956521749</v>
      </c>
      <c r="N74">
        <f t="shared" si="18"/>
        <v>0.40696534815299112</v>
      </c>
      <c r="O74">
        <v>8.3140000000000001</v>
      </c>
      <c r="P74">
        <f t="shared" si="23"/>
        <v>1.577195998968528E-2</v>
      </c>
      <c r="Q74">
        <f t="shared" si="24"/>
        <v>166.30366261279889</v>
      </c>
      <c r="R74">
        <f t="shared" si="25"/>
        <v>1.6630366261279888E-4</v>
      </c>
      <c r="S74">
        <f t="shared" si="26"/>
        <v>1.9956439513535863E-3</v>
      </c>
      <c r="T74">
        <f t="shared" si="27"/>
        <v>1995.6439513535863</v>
      </c>
      <c r="U74">
        <v>0.15</v>
      </c>
      <c r="V74">
        <v>101</v>
      </c>
      <c r="W74">
        <f t="shared" si="19"/>
        <v>87.826086956521749</v>
      </c>
      <c r="X74">
        <f t="shared" si="15"/>
        <v>1.8935565545021653</v>
      </c>
      <c r="Y74">
        <f t="shared" si="20"/>
        <v>22.72267865402598</v>
      </c>
      <c r="Z74">
        <f>AVERAGE(Y74:Y76)</f>
        <v>22.392963737924148</v>
      </c>
      <c r="AA74">
        <f>_xlfn.STDEV.S(Y74:Y76)/SQRT(COUNT(Y74:Y76))</f>
        <v>0.66296126127656019</v>
      </c>
    </row>
    <row r="75" spans="1:27" x14ac:dyDescent="0.25">
      <c r="A75" t="s">
        <v>28</v>
      </c>
      <c r="B75" t="s">
        <v>27</v>
      </c>
      <c r="C75">
        <v>6</v>
      </c>
      <c r="D75">
        <v>9798.6460000000006</v>
      </c>
      <c r="E75">
        <f t="shared" si="21"/>
        <v>9798.6460000000006</v>
      </c>
      <c r="F75">
        <v>30</v>
      </c>
      <c r="G75">
        <f t="shared" si="16"/>
        <v>304.14999999999998</v>
      </c>
      <c r="H75">
        <v>98</v>
      </c>
      <c r="I75">
        <v>0.47299999999999998</v>
      </c>
      <c r="J75">
        <f t="shared" si="22"/>
        <v>6.6034651847008838E-2</v>
      </c>
      <c r="K75">
        <v>0.15</v>
      </c>
      <c r="L75">
        <v>101</v>
      </c>
      <c r="M75">
        <f t="shared" si="17"/>
        <v>87.826086956521749</v>
      </c>
      <c r="N75">
        <f t="shared" si="18"/>
        <v>0.40696534815299112</v>
      </c>
      <c r="O75">
        <v>8.3140000000000001</v>
      </c>
      <c r="P75">
        <f t="shared" si="23"/>
        <v>1.577195998968528E-2</v>
      </c>
      <c r="Q75">
        <f t="shared" si="24"/>
        <v>154.54385266508973</v>
      </c>
      <c r="R75">
        <f t="shared" si="25"/>
        <v>1.5454385266508973E-4</v>
      </c>
      <c r="S75">
        <f t="shared" si="26"/>
        <v>1.8545262319810767E-3</v>
      </c>
      <c r="T75">
        <f t="shared" si="27"/>
        <v>1854.5262319810768</v>
      </c>
      <c r="U75">
        <v>0.15</v>
      </c>
      <c r="V75">
        <v>101</v>
      </c>
      <c r="W75">
        <f t="shared" si="19"/>
        <v>87.826086956521749</v>
      </c>
      <c r="X75">
        <f t="shared" si="15"/>
        <v>1.7596577283648829</v>
      </c>
      <c r="Y75">
        <f t="shared" si="20"/>
        <v>21.115892740378595</v>
      </c>
    </row>
    <row r="76" spans="1:27" x14ac:dyDescent="0.25">
      <c r="A76" t="s">
        <v>29</v>
      </c>
      <c r="B76" t="s">
        <v>27</v>
      </c>
      <c r="C76">
        <v>6</v>
      </c>
      <c r="D76">
        <v>10830.871999999999</v>
      </c>
      <c r="E76">
        <f t="shared" si="21"/>
        <v>10830.871999999999</v>
      </c>
      <c r="F76">
        <v>30</v>
      </c>
      <c r="G76">
        <f t="shared" si="16"/>
        <v>304.14999999999998</v>
      </c>
      <c r="H76">
        <v>98</v>
      </c>
      <c r="I76">
        <v>0.47299999999999998</v>
      </c>
      <c r="J76">
        <f t="shared" si="22"/>
        <v>6.6034651847008838E-2</v>
      </c>
      <c r="K76">
        <v>0.15</v>
      </c>
      <c r="L76">
        <v>101</v>
      </c>
      <c r="M76">
        <f t="shared" si="17"/>
        <v>87.826086956521749</v>
      </c>
      <c r="N76">
        <f t="shared" si="18"/>
        <v>0.40696534815299112</v>
      </c>
      <c r="O76">
        <v>8.3140000000000001</v>
      </c>
      <c r="P76">
        <f t="shared" si="23"/>
        <v>1.577195998968528E-2</v>
      </c>
      <c r="Q76">
        <f t="shared" si="24"/>
        <v>170.82407983740259</v>
      </c>
      <c r="R76">
        <f t="shared" si="25"/>
        <v>1.7082407983740259E-4</v>
      </c>
      <c r="S76">
        <f t="shared" si="26"/>
        <v>2.049888958048831E-3</v>
      </c>
      <c r="T76">
        <f t="shared" si="27"/>
        <v>2049.8889580488308</v>
      </c>
      <c r="U76">
        <v>0.15</v>
      </c>
      <c r="V76">
        <v>101</v>
      </c>
      <c r="W76">
        <f t="shared" si="19"/>
        <v>87.826086956521749</v>
      </c>
      <c r="X76">
        <f t="shared" si="15"/>
        <v>1.9450266516139898</v>
      </c>
      <c r="Y76">
        <f t="shared" si="20"/>
        <v>23.340319819367874</v>
      </c>
    </row>
    <row r="77" spans="1:27" x14ac:dyDescent="0.25">
      <c r="A77" t="s">
        <v>30</v>
      </c>
      <c r="B77" t="s">
        <v>27</v>
      </c>
      <c r="C77">
        <v>6</v>
      </c>
      <c r="D77">
        <v>6094.5169999999998</v>
      </c>
      <c r="E77">
        <f t="shared" si="21"/>
        <v>6094.5169999999998</v>
      </c>
      <c r="F77">
        <v>30</v>
      </c>
      <c r="G77">
        <f t="shared" si="16"/>
        <v>304.14999999999998</v>
      </c>
      <c r="H77">
        <v>98</v>
      </c>
      <c r="I77">
        <v>0.47299999999999998</v>
      </c>
      <c r="J77">
        <f t="shared" si="22"/>
        <v>6.6034651847008838E-2</v>
      </c>
      <c r="K77">
        <v>0.15</v>
      </c>
      <c r="L77">
        <v>101</v>
      </c>
      <c r="M77">
        <f t="shared" si="17"/>
        <v>87.826086956521749</v>
      </c>
      <c r="N77">
        <f t="shared" si="18"/>
        <v>0.40696534815299112</v>
      </c>
      <c r="O77">
        <v>8.3140000000000001</v>
      </c>
      <c r="P77">
        <f t="shared" si="23"/>
        <v>1.577195998968528E-2</v>
      </c>
      <c r="Q77">
        <f t="shared" si="24"/>
        <v>96.122478280456761</v>
      </c>
      <c r="R77">
        <f t="shared" si="25"/>
        <v>9.6122478280456756E-5</v>
      </c>
      <c r="S77">
        <f t="shared" si="26"/>
        <v>1.153469739365481E-3</v>
      </c>
      <c r="T77">
        <f t="shared" si="27"/>
        <v>1153.469739365481</v>
      </c>
      <c r="U77">
        <v>0.15</v>
      </c>
      <c r="V77">
        <v>101</v>
      </c>
      <c r="W77">
        <f t="shared" si="19"/>
        <v>87.826086956521749</v>
      </c>
      <c r="X77">
        <f t="shared" si="15"/>
        <v>1.0944638616091611</v>
      </c>
      <c r="Y77">
        <f t="shared" si="20"/>
        <v>13.133566339309931</v>
      </c>
      <c r="Z77">
        <f>AVERAGE(Y77:Y79)</f>
        <v>14.682436429074249</v>
      </c>
      <c r="AA77">
        <f>_xlfn.STDEV.S(Y77:Y79)/SQRT(COUNT(Y77:Y79))</f>
        <v>0.95818941300034888</v>
      </c>
    </row>
    <row r="78" spans="1:27" x14ac:dyDescent="0.25">
      <c r="A78" t="s">
        <v>31</v>
      </c>
      <c r="B78" t="s">
        <v>27</v>
      </c>
      <c r="C78">
        <v>6</v>
      </c>
      <c r="D78">
        <v>6719.1149999999989</v>
      </c>
      <c r="E78">
        <f t="shared" si="21"/>
        <v>6719.1149999999989</v>
      </c>
      <c r="F78">
        <v>30</v>
      </c>
      <c r="G78">
        <f t="shared" si="16"/>
        <v>304.14999999999998</v>
      </c>
      <c r="H78">
        <v>98</v>
      </c>
      <c r="I78">
        <v>0.47299999999999998</v>
      </c>
      <c r="J78">
        <f t="shared" si="22"/>
        <v>6.6034651847008838E-2</v>
      </c>
      <c r="K78">
        <v>0.15</v>
      </c>
      <c r="L78">
        <v>101</v>
      </c>
      <c r="M78">
        <f t="shared" si="17"/>
        <v>87.826086956521749</v>
      </c>
      <c r="N78">
        <f t="shared" si="18"/>
        <v>0.40696534815299112</v>
      </c>
      <c r="O78">
        <v>8.3140000000000001</v>
      </c>
      <c r="P78">
        <f t="shared" si="23"/>
        <v>1.577195998968528E-2</v>
      </c>
      <c r="Q78">
        <f t="shared" si="24"/>
        <v>105.97361294609419</v>
      </c>
      <c r="R78">
        <f t="shared" si="25"/>
        <v>1.0597361294609419E-4</v>
      </c>
      <c r="S78">
        <f t="shared" si="26"/>
        <v>1.2716833553531302E-3</v>
      </c>
      <c r="T78">
        <f t="shared" si="27"/>
        <v>1271.6833553531301</v>
      </c>
      <c r="U78">
        <v>0.15</v>
      </c>
      <c r="V78">
        <v>101</v>
      </c>
      <c r="W78">
        <f t="shared" si="19"/>
        <v>87.826086956521749</v>
      </c>
      <c r="X78">
        <f t="shared" si="15"/>
        <v>1.2066302464159238</v>
      </c>
      <c r="Y78">
        <f t="shared" si="20"/>
        <v>14.479562956991083</v>
      </c>
    </row>
    <row r="79" spans="1:27" x14ac:dyDescent="0.25">
      <c r="A79" t="s">
        <v>32</v>
      </c>
      <c r="B79" t="s">
        <v>27</v>
      </c>
      <c r="C79">
        <v>6</v>
      </c>
      <c r="D79">
        <v>7626.1379999999999</v>
      </c>
      <c r="E79">
        <f t="shared" si="21"/>
        <v>7626.1379999999999</v>
      </c>
      <c r="F79">
        <v>30</v>
      </c>
      <c r="G79">
        <f t="shared" si="16"/>
        <v>304.14999999999998</v>
      </c>
      <c r="H79">
        <v>98</v>
      </c>
      <c r="I79">
        <v>0.47299999999999998</v>
      </c>
      <c r="J79">
        <f t="shared" si="22"/>
        <v>6.6034651847008838E-2</v>
      </c>
      <c r="K79">
        <v>0.15</v>
      </c>
      <c r="L79">
        <v>101</v>
      </c>
      <c r="M79">
        <f t="shared" si="17"/>
        <v>87.826086956521749</v>
      </c>
      <c r="N79">
        <f t="shared" si="18"/>
        <v>0.40696534815299112</v>
      </c>
      <c r="O79">
        <v>8.3140000000000001</v>
      </c>
      <c r="P79">
        <f t="shared" si="23"/>
        <v>1.577195998968528E-2</v>
      </c>
      <c r="Q79">
        <f t="shared" si="24"/>
        <v>120.27914341181852</v>
      </c>
      <c r="R79">
        <f t="shared" si="25"/>
        <v>1.2027914341181852E-4</v>
      </c>
      <c r="S79">
        <f t="shared" si="26"/>
        <v>1.4433497209418221E-3</v>
      </c>
      <c r="T79">
        <f t="shared" si="27"/>
        <v>1443.3497209418222</v>
      </c>
      <c r="U79">
        <v>0.15</v>
      </c>
      <c r="V79">
        <v>101</v>
      </c>
      <c r="W79">
        <f t="shared" si="19"/>
        <v>87.826086956521749</v>
      </c>
      <c r="X79">
        <f t="shared" si="15"/>
        <v>1.3695149992434781</v>
      </c>
      <c r="Y79">
        <f t="shared" si="20"/>
        <v>16.434179990921734</v>
      </c>
    </row>
    <row r="80" spans="1:27" x14ac:dyDescent="0.25">
      <c r="A80" t="s">
        <v>33</v>
      </c>
      <c r="B80" t="s">
        <v>27</v>
      </c>
      <c r="C80">
        <v>6</v>
      </c>
      <c r="D80">
        <v>18967.858</v>
      </c>
      <c r="E80">
        <f t="shared" si="21"/>
        <v>18967.858</v>
      </c>
      <c r="F80">
        <v>30</v>
      </c>
      <c r="G80">
        <f t="shared" si="16"/>
        <v>304.14999999999998</v>
      </c>
      <c r="H80">
        <v>98</v>
      </c>
      <c r="I80">
        <v>0.47299999999999998</v>
      </c>
      <c r="J80">
        <f t="shared" si="22"/>
        <v>6.6034651847008838E-2</v>
      </c>
      <c r="K80">
        <v>0.15</v>
      </c>
      <c r="L80">
        <v>101</v>
      </c>
      <c r="M80">
        <f t="shared" si="17"/>
        <v>87.826086956521749</v>
      </c>
      <c r="N80">
        <f t="shared" si="18"/>
        <v>0.40696534815299112</v>
      </c>
      <c r="O80">
        <v>8.3140000000000001</v>
      </c>
      <c r="P80">
        <f t="shared" si="23"/>
        <v>1.577195998968528E-2</v>
      </c>
      <c r="Q80">
        <f t="shared" si="24"/>
        <v>299.16029746603186</v>
      </c>
      <c r="R80">
        <f t="shared" si="25"/>
        <v>2.9916029746603187E-4</v>
      </c>
      <c r="S80">
        <f t="shared" si="26"/>
        <v>3.589923569592382E-3</v>
      </c>
      <c r="T80">
        <f t="shared" si="27"/>
        <v>3589.9235695923821</v>
      </c>
      <c r="U80">
        <v>0.15</v>
      </c>
      <c r="V80">
        <v>101</v>
      </c>
      <c r="W80">
        <f t="shared" si="19"/>
        <v>87.826086956521749</v>
      </c>
      <c r="X80">
        <f t="shared" si="15"/>
        <v>3.4062806147122435</v>
      </c>
      <c r="Y80">
        <f t="shared" si="20"/>
        <v>40.875367376546919</v>
      </c>
      <c r="Z80">
        <f>AVERAGE(Y80:Y82)</f>
        <v>41.139639839605771</v>
      </c>
      <c r="AA80">
        <f>_xlfn.STDEV.S(Y80:Y82)/SQRT(COUNT(Y80:Y82))</f>
        <v>0.47915961103657922</v>
      </c>
    </row>
    <row r="81" spans="1:27" x14ac:dyDescent="0.25">
      <c r="A81" t="s">
        <v>34</v>
      </c>
      <c r="B81" t="s">
        <v>27</v>
      </c>
      <c r="C81">
        <v>6</v>
      </c>
      <c r="D81">
        <v>18781.620000000003</v>
      </c>
      <c r="E81">
        <f t="shared" si="21"/>
        <v>18781.620000000003</v>
      </c>
      <c r="F81">
        <v>30</v>
      </c>
      <c r="G81">
        <f t="shared" si="16"/>
        <v>304.14999999999998</v>
      </c>
      <c r="H81">
        <v>98</v>
      </c>
      <c r="I81">
        <v>0.47299999999999998</v>
      </c>
      <c r="J81">
        <f t="shared" si="22"/>
        <v>6.6034651847008838E-2</v>
      </c>
      <c r="K81">
        <v>0.15</v>
      </c>
      <c r="L81">
        <v>101</v>
      </c>
      <c r="M81">
        <f t="shared" si="17"/>
        <v>87.826086956521749</v>
      </c>
      <c r="N81">
        <f t="shared" si="18"/>
        <v>0.40696534815299112</v>
      </c>
      <c r="O81">
        <v>8.3140000000000001</v>
      </c>
      <c r="P81">
        <f t="shared" si="23"/>
        <v>1.577195998968528E-2</v>
      </c>
      <c r="Q81">
        <f t="shared" si="24"/>
        <v>296.2229591814729</v>
      </c>
      <c r="R81">
        <f t="shared" si="25"/>
        <v>2.9622295918147292E-4</v>
      </c>
      <c r="S81">
        <f t="shared" si="26"/>
        <v>3.5546755101776746E-3</v>
      </c>
      <c r="T81">
        <f t="shared" si="27"/>
        <v>3554.6755101776748</v>
      </c>
      <c r="U81">
        <v>0.15</v>
      </c>
      <c r="V81">
        <v>101</v>
      </c>
      <c r="W81">
        <f t="shared" si="19"/>
        <v>87.826086956521749</v>
      </c>
      <c r="X81">
        <f t="shared" si="15"/>
        <v>3.3728356738484533</v>
      </c>
      <c r="Y81">
        <f t="shared" si="20"/>
        <v>40.474028086181441</v>
      </c>
    </row>
    <row r="82" spans="1:27" x14ac:dyDescent="0.25">
      <c r="A82" t="s">
        <v>35</v>
      </c>
      <c r="B82" t="s">
        <v>27</v>
      </c>
      <c r="C82">
        <v>6</v>
      </c>
      <c r="D82">
        <v>19521.995999999999</v>
      </c>
      <c r="E82">
        <f t="shared" si="21"/>
        <v>19521.995999999999</v>
      </c>
      <c r="F82">
        <v>30</v>
      </c>
      <c r="G82">
        <f t="shared" si="16"/>
        <v>304.14999999999998</v>
      </c>
      <c r="H82">
        <v>98</v>
      </c>
      <c r="I82">
        <v>0.47299999999999998</v>
      </c>
      <c r="J82">
        <f t="shared" si="22"/>
        <v>6.6034651847008838E-2</v>
      </c>
      <c r="K82">
        <v>0.15</v>
      </c>
      <c r="L82">
        <v>101</v>
      </c>
      <c r="M82">
        <f t="shared" si="17"/>
        <v>87.826086956521749</v>
      </c>
      <c r="N82">
        <f t="shared" si="18"/>
        <v>0.40696534815299112</v>
      </c>
      <c r="O82">
        <v>8.3140000000000001</v>
      </c>
      <c r="P82">
        <f t="shared" si="23"/>
        <v>1.577195998968528E-2</v>
      </c>
      <c r="Q82">
        <f t="shared" si="24"/>
        <v>307.90013983079609</v>
      </c>
      <c r="R82">
        <f t="shared" si="25"/>
        <v>3.0790013983079609E-4</v>
      </c>
      <c r="S82">
        <f t="shared" si="26"/>
        <v>3.6948016779695526E-3</v>
      </c>
      <c r="T82">
        <f t="shared" si="27"/>
        <v>3694.8016779695527</v>
      </c>
      <c r="U82">
        <v>0.15</v>
      </c>
      <c r="V82">
        <v>101</v>
      </c>
      <c r="W82">
        <f t="shared" si="19"/>
        <v>87.826086956521749</v>
      </c>
      <c r="X82">
        <f t="shared" si="15"/>
        <v>3.5057936713407472</v>
      </c>
      <c r="Y82">
        <f t="shared" si="20"/>
        <v>42.069524056088959</v>
      </c>
    </row>
    <row r="83" spans="1:27" x14ac:dyDescent="0.25">
      <c r="A83" t="s">
        <v>36</v>
      </c>
      <c r="B83" t="s">
        <v>27</v>
      </c>
      <c r="C83">
        <v>6</v>
      </c>
      <c r="D83">
        <v>15874.117999999997</v>
      </c>
      <c r="E83">
        <f t="shared" si="21"/>
        <v>15874.117999999997</v>
      </c>
      <c r="F83">
        <v>30</v>
      </c>
      <c r="G83">
        <f t="shared" si="16"/>
        <v>304.14999999999998</v>
      </c>
      <c r="H83">
        <v>98</v>
      </c>
      <c r="I83">
        <v>0.47299999999999998</v>
      </c>
      <c r="J83">
        <f t="shared" si="22"/>
        <v>6.6034651847008838E-2</v>
      </c>
      <c r="K83">
        <v>0.15</v>
      </c>
      <c r="L83">
        <v>101</v>
      </c>
      <c r="M83">
        <f t="shared" si="17"/>
        <v>87.826086956521749</v>
      </c>
      <c r="N83">
        <f t="shared" si="18"/>
        <v>0.40696534815299112</v>
      </c>
      <c r="O83">
        <v>8.3140000000000001</v>
      </c>
      <c r="P83">
        <f t="shared" si="23"/>
        <v>1.577195998968528E-2</v>
      </c>
      <c r="Q83">
        <f t="shared" si="24"/>
        <v>250.36595396754288</v>
      </c>
      <c r="R83">
        <f t="shared" si="25"/>
        <v>2.5036595396754288E-4</v>
      </c>
      <c r="S83">
        <f t="shared" si="26"/>
        <v>3.0043914476105145E-3</v>
      </c>
      <c r="T83">
        <f t="shared" si="27"/>
        <v>3004.3914476105147</v>
      </c>
      <c r="U83">
        <v>0.15</v>
      </c>
      <c r="V83">
        <v>101</v>
      </c>
      <c r="W83">
        <f t="shared" si="19"/>
        <v>87.826086956521749</v>
      </c>
      <c r="X83">
        <f t="shared" si="15"/>
        <v>2.8507014560660822</v>
      </c>
      <c r="Y83">
        <f t="shared" si="20"/>
        <v>34.208417472792988</v>
      </c>
      <c r="Z83">
        <f>AVERAGE(Y83:Y85)</f>
        <v>33.490539536480298</v>
      </c>
      <c r="AA83">
        <f>_xlfn.STDEV.S(Y83:Y85)/SQRT(COUNT(Y83:Y85))</f>
        <v>0.70852765970555187</v>
      </c>
    </row>
    <row r="84" spans="1:27" x14ac:dyDescent="0.25">
      <c r="A84" t="s">
        <v>37</v>
      </c>
      <c r="B84" t="s">
        <v>27</v>
      </c>
      <c r="C84">
        <v>6</v>
      </c>
      <c r="D84">
        <v>14883.440000000002</v>
      </c>
      <c r="E84">
        <f t="shared" si="21"/>
        <v>14883.440000000002</v>
      </c>
      <c r="F84">
        <v>30</v>
      </c>
      <c r="G84">
        <f t="shared" si="16"/>
        <v>304.14999999999998</v>
      </c>
      <c r="H84">
        <v>98</v>
      </c>
      <c r="I84">
        <v>0.47299999999999998</v>
      </c>
      <c r="J84">
        <f t="shared" si="22"/>
        <v>6.6034651847008838E-2</v>
      </c>
      <c r="K84">
        <v>0.15</v>
      </c>
      <c r="L84">
        <v>101</v>
      </c>
      <c r="M84">
        <f t="shared" si="17"/>
        <v>87.826086956521749</v>
      </c>
      <c r="N84">
        <f t="shared" si="18"/>
        <v>0.40696534815299112</v>
      </c>
      <c r="O84">
        <v>8.3140000000000001</v>
      </c>
      <c r="P84">
        <f t="shared" si="23"/>
        <v>1.577195998968528E-2</v>
      </c>
      <c r="Q84">
        <f t="shared" si="24"/>
        <v>234.74102018888152</v>
      </c>
      <c r="R84">
        <f t="shared" si="25"/>
        <v>2.3474102018888153E-4</v>
      </c>
      <c r="S84">
        <f t="shared" si="26"/>
        <v>2.8168922422665784E-3</v>
      </c>
      <c r="T84">
        <f t="shared" si="27"/>
        <v>2816.8922422665783</v>
      </c>
      <c r="U84">
        <v>0.15</v>
      </c>
      <c r="V84">
        <v>101</v>
      </c>
      <c r="W84">
        <f t="shared" si="19"/>
        <v>87.826086956521749</v>
      </c>
      <c r="X84">
        <f t="shared" si="15"/>
        <v>2.6727937942298388</v>
      </c>
      <c r="Y84">
        <f t="shared" si="20"/>
        <v>32.073525530758069</v>
      </c>
    </row>
    <row r="85" spans="1:27" x14ac:dyDescent="0.25">
      <c r="A85" t="s">
        <v>38</v>
      </c>
      <c r="B85" t="s">
        <v>27</v>
      </c>
      <c r="C85">
        <v>6</v>
      </c>
      <c r="D85">
        <v>15865.421</v>
      </c>
      <c r="E85">
        <f t="shared" si="21"/>
        <v>15865.421</v>
      </c>
      <c r="F85">
        <v>30</v>
      </c>
      <c r="G85">
        <f t="shared" si="16"/>
        <v>304.14999999999998</v>
      </c>
      <c r="H85">
        <v>98</v>
      </c>
      <c r="I85">
        <v>0.47299999999999998</v>
      </c>
      <c r="J85">
        <f t="shared" si="22"/>
        <v>6.6034651847008838E-2</v>
      </c>
      <c r="K85">
        <v>0.15</v>
      </c>
      <c r="L85">
        <v>101</v>
      </c>
      <c r="M85">
        <f t="shared" si="17"/>
        <v>87.826086956521749</v>
      </c>
      <c r="N85">
        <f t="shared" si="18"/>
        <v>0.40696534815299112</v>
      </c>
      <c r="O85">
        <v>8.3140000000000001</v>
      </c>
      <c r="P85">
        <f t="shared" si="23"/>
        <v>1.577195998968528E-2</v>
      </c>
      <c r="Q85">
        <f t="shared" si="24"/>
        <v>250.22878523151263</v>
      </c>
      <c r="R85">
        <f t="shared" si="25"/>
        <v>2.5022878523151264E-4</v>
      </c>
      <c r="S85">
        <f t="shared" si="26"/>
        <v>3.0027454227781517E-3</v>
      </c>
      <c r="T85">
        <f t="shared" si="27"/>
        <v>3002.7454227781518</v>
      </c>
      <c r="U85">
        <v>0.15</v>
      </c>
      <c r="V85">
        <v>101</v>
      </c>
      <c r="W85">
        <f t="shared" si="19"/>
        <v>87.826086956521749</v>
      </c>
      <c r="X85">
        <f t="shared" si="15"/>
        <v>2.8491396338241533</v>
      </c>
      <c r="Y85">
        <f t="shared" si="20"/>
        <v>34.189675605889846</v>
      </c>
    </row>
    <row r="86" spans="1:27" x14ac:dyDescent="0.25">
      <c r="A86" t="s">
        <v>39</v>
      </c>
      <c r="B86" t="s">
        <v>27</v>
      </c>
      <c r="C86">
        <v>6</v>
      </c>
      <c r="D86">
        <v>4540.1720000000005</v>
      </c>
      <c r="E86">
        <f t="shared" si="21"/>
        <v>4540.1720000000005</v>
      </c>
      <c r="F86">
        <v>30</v>
      </c>
      <c r="G86">
        <f t="shared" si="16"/>
        <v>304.14999999999998</v>
      </c>
      <c r="H86">
        <v>98</v>
      </c>
      <c r="I86">
        <v>0.47299999999999998</v>
      </c>
      <c r="J86">
        <f t="shared" si="22"/>
        <v>6.6034651847008838E-2</v>
      </c>
      <c r="K86">
        <v>0.15</v>
      </c>
      <c r="L86">
        <v>101</v>
      </c>
      <c r="M86">
        <f t="shared" si="17"/>
        <v>87.826086956521749</v>
      </c>
      <c r="N86">
        <f t="shared" si="18"/>
        <v>0.40696534815299112</v>
      </c>
      <c r="O86">
        <v>8.3140000000000001</v>
      </c>
      <c r="P86">
        <f t="shared" si="23"/>
        <v>1.577195998968528E-2</v>
      </c>
      <c r="Q86">
        <f t="shared" si="24"/>
        <v>71.607411130289407</v>
      </c>
      <c r="R86">
        <f t="shared" si="25"/>
        <v>7.1607411130289407E-5</v>
      </c>
      <c r="S86">
        <f t="shared" si="26"/>
        <v>8.5928893356347277E-4</v>
      </c>
      <c r="T86">
        <f t="shared" si="27"/>
        <v>859.28893356347282</v>
      </c>
      <c r="U86">
        <v>0.15</v>
      </c>
      <c r="V86">
        <v>101</v>
      </c>
      <c r="W86">
        <f t="shared" si="19"/>
        <v>87.826086956521749</v>
      </c>
      <c r="X86">
        <f t="shared" si="15"/>
        <v>0.81533190890923568</v>
      </c>
      <c r="Y86">
        <f t="shared" si="20"/>
        <v>9.7839829069108273</v>
      </c>
      <c r="Z86">
        <f>AVERAGE(Y86:Y88)</f>
        <v>14.751530137702254</v>
      </c>
      <c r="AA86">
        <f>_xlfn.STDEV.S(Y86:Y88)/SQRT(COUNT(Y86:Y88))</f>
        <v>2.5252349897770179</v>
      </c>
    </row>
    <row r="87" spans="1:27" x14ac:dyDescent="0.25">
      <c r="A87" t="s">
        <v>40</v>
      </c>
      <c r="B87" t="s">
        <v>27</v>
      </c>
      <c r="C87">
        <v>6</v>
      </c>
      <c r="D87">
        <v>7631.6110000000017</v>
      </c>
      <c r="E87">
        <f t="shared" si="21"/>
        <v>7631.6110000000017</v>
      </c>
      <c r="F87">
        <v>30</v>
      </c>
      <c r="G87">
        <f t="shared" si="16"/>
        <v>304.14999999999998</v>
      </c>
      <c r="H87">
        <v>98</v>
      </c>
      <c r="I87">
        <v>0.47299999999999998</v>
      </c>
      <c r="J87">
        <f t="shared" si="22"/>
        <v>6.6034651847008838E-2</v>
      </c>
      <c r="K87">
        <v>0.15</v>
      </c>
      <c r="L87">
        <v>101</v>
      </c>
      <c r="M87">
        <f t="shared" si="17"/>
        <v>87.826086956521749</v>
      </c>
      <c r="N87">
        <f t="shared" si="18"/>
        <v>0.40696534815299112</v>
      </c>
      <c r="O87">
        <v>8.3140000000000001</v>
      </c>
      <c r="P87">
        <f t="shared" si="23"/>
        <v>1.577195998968528E-2</v>
      </c>
      <c r="Q87">
        <f t="shared" si="24"/>
        <v>120.3654633488421</v>
      </c>
      <c r="R87">
        <f t="shared" si="25"/>
        <v>1.203654633488421E-4</v>
      </c>
      <c r="S87">
        <f t="shared" si="26"/>
        <v>1.444385560186105E-3</v>
      </c>
      <c r="T87">
        <f t="shared" si="27"/>
        <v>1444.3855601861051</v>
      </c>
      <c r="U87">
        <v>0.15</v>
      </c>
      <c r="V87">
        <v>101</v>
      </c>
      <c r="W87">
        <f t="shared" si="19"/>
        <v>87.826086956521749</v>
      </c>
      <c r="X87">
        <f t="shared" si="15"/>
        <v>1.3704978500115683</v>
      </c>
      <c r="Y87">
        <f t="shared" si="20"/>
        <v>16.445974200138817</v>
      </c>
    </row>
    <row r="88" spans="1:27" x14ac:dyDescent="0.25">
      <c r="A88" t="s">
        <v>41</v>
      </c>
      <c r="B88" t="s">
        <v>27</v>
      </c>
      <c r="C88">
        <v>6</v>
      </c>
      <c r="D88">
        <v>8364.1740000000009</v>
      </c>
      <c r="E88">
        <f t="shared" si="21"/>
        <v>8364.1740000000009</v>
      </c>
      <c r="F88">
        <v>30</v>
      </c>
      <c r="G88">
        <f t="shared" si="16"/>
        <v>304.14999999999998</v>
      </c>
      <c r="H88">
        <v>98</v>
      </c>
      <c r="I88">
        <v>0.47299999999999998</v>
      </c>
      <c r="J88">
        <f t="shared" si="22"/>
        <v>6.6034651847008838E-2</v>
      </c>
      <c r="K88">
        <v>0.15</v>
      </c>
      <c r="L88">
        <v>101</v>
      </c>
      <c r="M88">
        <f t="shared" si="17"/>
        <v>87.826086956521749</v>
      </c>
      <c r="N88">
        <f t="shared" si="18"/>
        <v>0.40696534815299112</v>
      </c>
      <c r="O88">
        <v>8.3140000000000001</v>
      </c>
      <c r="P88">
        <f t="shared" si="23"/>
        <v>1.577195998968528E-2</v>
      </c>
      <c r="Q88">
        <f t="shared" si="24"/>
        <v>131.9194176747659</v>
      </c>
      <c r="R88">
        <f t="shared" si="25"/>
        <v>1.319194176747659E-4</v>
      </c>
      <c r="S88">
        <f t="shared" si="26"/>
        <v>1.5830330120971906E-3</v>
      </c>
      <c r="T88">
        <f t="shared" si="27"/>
        <v>1583.0330120971905</v>
      </c>
      <c r="U88">
        <v>0.15</v>
      </c>
      <c r="V88">
        <v>101</v>
      </c>
      <c r="W88">
        <f t="shared" si="19"/>
        <v>87.826086956521749</v>
      </c>
      <c r="X88">
        <f t="shared" si="15"/>
        <v>1.5020527755047601</v>
      </c>
      <c r="Y88">
        <f t="shared" si="20"/>
        <v>18.024633306057119</v>
      </c>
    </row>
    <row r="89" spans="1:27" x14ac:dyDescent="0.25">
      <c r="A89" t="s">
        <v>42</v>
      </c>
      <c r="B89" t="s">
        <v>27</v>
      </c>
      <c r="C89">
        <v>6</v>
      </c>
      <c r="D89">
        <v>3198.5330000000013</v>
      </c>
      <c r="E89">
        <f t="shared" si="21"/>
        <v>3198.5330000000013</v>
      </c>
      <c r="F89">
        <v>30</v>
      </c>
      <c r="G89">
        <f t="shared" si="16"/>
        <v>304.14999999999998</v>
      </c>
      <c r="H89">
        <v>98</v>
      </c>
      <c r="I89">
        <v>0.47299999999999998</v>
      </c>
      <c r="J89">
        <f t="shared" si="22"/>
        <v>6.6034651847008838E-2</v>
      </c>
      <c r="K89">
        <v>0.15</v>
      </c>
      <c r="L89">
        <v>101</v>
      </c>
      <c r="M89">
        <f t="shared" si="17"/>
        <v>87.826086956521749</v>
      </c>
      <c r="N89">
        <f t="shared" si="18"/>
        <v>0.40696534815299112</v>
      </c>
      <c r="O89">
        <v>8.3140000000000001</v>
      </c>
      <c r="P89">
        <f t="shared" si="23"/>
        <v>1.577195998968528E-2</v>
      </c>
      <c r="Q89">
        <f t="shared" si="24"/>
        <v>50.447134501688048</v>
      </c>
      <c r="R89">
        <f t="shared" si="25"/>
        <v>5.0447134501688046E-5</v>
      </c>
      <c r="S89">
        <f t="shared" si="26"/>
        <v>6.0536561402025648E-4</v>
      </c>
      <c r="T89">
        <f t="shared" si="27"/>
        <v>605.36561402025643</v>
      </c>
      <c r="U89">
        <v>0.15</v>
      </c>
      <c r="V89">
        <v>101</v>
      </c>
      <c r="W89">
        <f t="shared" si="19"/>
        <v>87.826086956521749</v>
      </c>
      <c r="X89">
        <f t="shared" si="15"/>
        <v>0.57439806610832922</v>
      </c>
      <c r="Y89">
        <f t="shared" si="20"/>
        <v>6.8927767932999489</v>
      </c>
      <c r="Z89">
        <f>AVERAGE(Y89:Y91)</f>
        <v>7.6951191970461137</v>
      </c>
      <c r="AA89">
        <f>_xlfn.STDEV.S(Y89:Y91)/SQRT(COUNT(Y89:Y91))</f>
        <v>0.44681843782828456</v>
      </c>
    </row>
    <row r="90" spans="1:27" x14ac:dyDescent="0.25">
      <c r="A90" t="s">
        <v>43</v>
      </c>
      <c r="B90" t="s">
        <v>27</v>
      </c>
      <c r="C90">
        <v>6</v>
      </c>
      <c r="D90">
        <v>3598.8809999999999</v>
      </c>
      <c r="E90">
        <f t="shared" si="21"/>
        <v>3598.8809999999999</v>
      </c>
      <c r="F90">
        <v>30</v>
      </c>
      <c r="G90">
        <f t="shared" si="16"/>
        <v>304.14999999999998</v>
      </c>
      <c r="H90">
        <v>98</v>
      </c>
      <c r="I90">
        <v>0.47299999999999998</v>
      </c>
      <c r="J90">
        <f t="shared" si="22"/>
        <v>6.6034651847008838E-2</v>
      </c>
      <c r="K90">
        <v>0.15</v>
      </c>
      <c r="L90">
        <v>101</v>
      </c>
      <c r="M90">
        <f t="shared" si="17"/>
        <v>87.826086956521749</v>
      </c>
      <c r="N90">
        <f t="shared" si="18"/>
        <v>0.40696534815299112</v>
      </c>
      <c r="O90">
        <v>8.3140000000000001</v>
      </c>
      <c r="P90">
        <f t="shared" si="23"/>
        <v>1.577195998968528E-2</v>
      </c>
      <c r="Q90">
        <f t="shared" si="24"/>
        <v>56.76140713963855</v>
      </c>
      <c r="R90">
        <f t="shared" si="25"/>
        <v>5.6761407139638553E-5</v>
      </c>
      <c r="S90">
        <f t="shared" si="26"/>
        <v>6.8113688567566263E-4</v>
      </c>
      <c r="T90">
        <f t="shared" si="27"/>
        <v>681.1368856756626</v>
      </c>
      <c r="U90">
        <v>0.15</v>
      </c>
      <c r="V90">
        <v>101</v>
      </c>
      <c r="W90">
        <f t="shared" si="19"/>
        <v>87.826086956521749</v>
      </c>
      <c r="X90">
        <f t="shared" si="15"/>
        <v>0.64629324960974577</v>
      </c>
      <c r="Y90">
        <f t="shared" si="20"/>
        <v>7.7555189953169492</v>
      </c>
    </row>
    <row r="91" spans="1:27" x14ac:dyDescent="0.25">
      <c r="A91" t="s">
        <v>44</v>
      </c>
      <c r="B91" t="s">
        <v>27</v>
      </c>
      <c r="C91">
        <v>6</v>
      </c>
      <c r="D91">
        <v>3915.1450000000004</v>
      </c>
      <c r="E91">
        <f t="shared" si="21"/>
        <v>3915.1450000000004</v>
      </c>
      <c r="F91">
        <v>30</v>
      </c>
      <c r="G91">
        <f t="shared" si="16"/>
        <v>304.14999999999998</v>
      </c>
      <c r="H91">
        <v>98</v>
      </c>
      <c r="I91">
        <v>0.47299999999999998</v>
      </c>
      <c r="J91">
        <f t="shared" si="22"/>
        <v>6.6034651847008838E-2</v>
      </c>
      <c r="K91">
        <v>0.15</v>
      </c>
      <c r="L91">
        <v>101</v>
      </c>
      <c r="M91">
        <f t="shared" si="17"/>
        <v>87.826086956521749</v>
      </c>
      <c r="N91">
        <f t="shared" si="18"/>
        <v>0.40696534815299112</v>
      </c>
      <c r="O91">
        <v>8.3140000000000001</v>
      </c>
      <c r="P91">
        <f t="shared" si="23"/>
        <v>1.577195998968528E-2</v>
      </c>
      <c r="Q91">
        <f t="shared" si="24"/>
        <v>61.749510293816385</v>
      </c>
      <c r="R91">
        <f t="shared" si="25"/>
        <v>6.1749510293816379E-5</v>
      </c>
      <c r="S91">
        <f t="shared" si="26"/>
        <v>7.409941235257965E-4</v>
      </c>
      <c r="T91">
        <f t="shared" si="27"/>
        <v>740.99412352579645</v>
      </c>
      <c r="U91">
        <v>0.15</v>
      </c>
      <c r="V91">
        <v>101</v>
      </c>
      <c r="W91">
        <f t="shared" si="19"/>
        <v>87.826086956521749</v>
      </c>
      <c r="X91">
        <f t="shared" ref="X91:X154" si="28">Q91/W91</f>
        <v>0.70308848354345377</v>
      </c>
      <c r="Y91">
        <f t="shared" si="20"/>
        <v>8.437061802521443</v>
      </c>
    </row>
    <row r="92" spans="1:27" x14ac:dyDescent="0.25">
      <c r="A92" t="s">
        <v>45</v>
      </c>
      <c r="B92" t="s">
        <v>27</v>
      </c>
      <c r="C92">
        <v>6</v>
      </c>
      <c r="D92">
        <v>8019.2190000000001</v>
      </c>
      <c r="E92">
        <f t="shared" si="21"/>
        <v>8019.2190000000001</v>
      </c>
      <c r="F92">
        <v>30</v>
      </c>
      <c r="G92">
        <f t="shared" si="16"/>
        <v>304.14999999999998</v>
      </c>
      <c r="H92">
        <v>98</v>
      </c>
      <c r="I92">
        <v>0.47299999999999998</v>
      </c>
      <c r="J92">
        <f t="shared" si="22"/>
        <v>6.6034651847008838E-2</v>
      </c>
      <c r="K92">
        <v>0.15</v>
      </c>
      <c r="L92">
        <v>101</v>
      </c>
      <c r="M92">
        <f t="shared" si="17"/>
        <v>87.826086956521749</v>
      </c>
      <c r="N92">
        <f t="shared" si="18"/>
        <v>0.40696534815299112</v>
      </c>
      <c r="O92">
        <v>8.3140000000000001</v>
      </c>
      <c r="P92">
        <f t="shared" si="23"/>
        <v>1.577195998968528E-2</v>
      </c>
      <c r="Q92">
        <f t="shared" si="24"/>
        <v>126.478801216524</v>
      </c>
      <c r="R92">
        <f t="shared" si="25"/>
        <v>1.26478801216524E-4</v>
      </c>
      <c r="S92">
        <f t="shared" si="26"/>
        <v>1.5177456145982879E-3</v>
      </c>
      <c r="T92">
        <f t="shared" si="27"/>
        <v>1517.7456145982878</v>
      </c>
      <c r="U92">
        <v>0.15</v>
      </c>
      <c r="V92">
        <v>101</v>
      </c>
      <c r="W92">
        <f t="shared" si="19"/>
        <v>87.826086956521749</v>
      </c>
      <c r="X92">
        <f t="shared" si="28"/>
        <v>1.4401051623663623</v>
      </c>
      <c r="Y92">
        <f t="shared" si="20"/>
        <v>17.281261948396345</v>
      </c>
      <c r="Z92">
        <f>AVERAGE(Y92:Y94)</f>
        <v>18.178098099622812</v>
      </c>
      <c r="AA92">
        <f>_xlfn.STDEV.S(Y92:Y94)/SQRT(COUNT(Y92:Y94))</f>
        <v>0.52977513259680431</v>
      </c>
    </row>
    <row r="93" spans="1:27" x14ac:dyDescent="0.25">
      <c r="A93" t="s">
        <v>46</v>
      </c>
      <c r="B93" t="s">
        <v>27</v>
      </c>
      <c r="C93">
        <v>6</v>
      </c>
      <c r="D93">
        <v>8870.2119999999995</v>
      </c>
      <c r="E93">
        <f t="shared" si="21"/>
        <v>8870.2119999999995</v>
      </c>
      <c r="F93">
        <v>30</v>
      </c>
      <c r="G93">
        <f t="shared" si="16"/>
        <v>304.14999999999998</v>
      </c>
      <c r="H93">
        <v>98</v>
      </c>
      <c r="I93">
        <v>0.47299999999999998</v>
      </c>
      <c r="J93">
        <f t="shared" si="22"/>
        <v>6.6034651847008838E-2</v>
      </c>
      <c r="K93">
        <v>0.15</v>
      </c>
      <c r="L93">
        <v>101</v>
      </c>
      <c r="M93">
        <f t="shared" si="17"/>
        <v>87.826086956521749</v>
      </c>
      <c r="N93">
        <f t="shared" si="18"/>
        <v>0.40696534815299112</v>
      </c>
      <c r="O93">
        <v>8.3140000000000001</v>
      </c>
      <c r="P93">
        <f t="shared" si="23"/>
        <v>1.577195998968528E-2</v>
      </c>
      <c r="Q93">
        <f t="shared" si="24"/>
        <v>139.90062876402624</v>
      </c>
      <c r="R93">
        <f t="shared" si="25"/>
        <v>1.3990062876402624E-4</v>
      </c>
      <c r="S93">
        <f t="shared" si="26"/>
        <v>1.6788075451683148E-3</v>
      </c>
      <c r="T93">
        <f t="shared" si="27"/>
        <v>1678.8075451683148</v>
      </c>
      <c r="U93">
        <v>0.15</v>
      </c>
      <c r="V93">
        <v>101</v>
      </c>
      <c r="W93">
        <f t="shared" si="19"/>
        <v>87.826086956521749</v>
      </c>
      <c r="X93">
        <f t="shared" si="28"/>
        <v>1.5929279512735659</v>
      </c>
      <c r="Y93">
        <f t="shared" si="20"/>
        <v>19.11513541528279</v>
      </c>
    </row>
    <row r="94" spans="1:27" x14ac:dyDescent="0.25">
      <c r="A94" t="s">
        <v>47</v>
      </c>
      <c r="B94" t="s">
        <v>27</v>
      </c>
      <c r="C94">
        <v>6</v>
      </c>
      <c r="D94">
        <v>8416.7330000000002</v>
      </c>
      <c r="E94">
        <f t="shared" si="21"/>
        <v>8416.7330000000002</v>
      </c>
      <c r="F94">
        <v>30</v>
      </c>
      <c r="G94">
        <f t="shared" si="16"/>
        <v>304.14999999999998</v>
      </c>
      <c r="H94">
        <v>98</v>
      </c>
      <c r="I94">
        <v>0.47299999999999998</v>
      </c>
      <c r="J94">
        <f t="shared" si="22"/>
        <v>6.6034651847008838E-2</v>
      </c>
      <c r="K94">
        <v>0.15</v>
      </c>
      <c r="L94">
        <v>101</v>
      </c>
      <c r="M94">
        <f t="shared" si="17"/>
        <v>87.826086956521749</v>
      </c>
      <c r="N94">
        <f t="shared" si="18"/>
        <v>0.40696534815299112</v>
      </c>
      <c r="O94">
        <v>8.3140000000000001</v>
      </c>
      <c r="P94">
        <f t="shared" si="23"/>
        <v>1.577195998968528E-2</v>
      </c>
      <c r="Q94">
        <f t="shared" si="24"/>
        <v>132.74837611986376</v>
      </c>
      <c r="R94">
        <f t="shared" si="25"/>
        <v>1.3274837611986377E-4</v>
      </c>
      <c r="S94">
        <f t="shared" si="26"/>
        <v>1.5929805134383651E-3</v>
      </c>
      <c r="T94">
        <f t="shared" si="27"/>
        <v>1592.9805134383651</v>
      </c>
      <c r="U94">
        <v>0.15</v>
      </c>
      <c r="V94">
        <v>101</v>
      </c>
      <c r="W94">
        <f t="shared" si="19"/>
        <v>87.826086956521749</v>
      </c>
      <c r="X94">
        <f t="shared" si="28"/>
        <v>1.5114914112657754</v>
      </c>
      <c r="Y94">
        <f t="shared" si="20"/>
        <v>18.137896935189303</v>
      </c>
    </row>
    <row r="95" spans="1:27" x14ac:dyDescent="0.25">
      <c r="A95" t="s">
        <v>48</v>
      </c>
      <c r="B95" t="s">
        <v>27</v>
      </c>
      <c r="C95">
        <v>6</v>
      </c>
      <c r="D95">
        <v>4767.9969999999994</v>
      </c>
      <c r="E95">
        <f t="shared" si="21"/>
        <v>4767.9969999999994</v>
      </c>
      <c r="F95">
        <v>30</v>
      </c>
      <c r="G95">
        <f t="shared" si="16"/>
        <v>304.14999999999998</v>
      </c>
      <c r="H95">
        <v>98</v>
      </c>
      <c r="I95">
        <v>0.47299999999999998</v>
      </c>
      <c r="J95">
        <f t="shared" si="22"/>
        <v>6.6034651847008838E-2</v>
      </c>
      <c r="K95">
        <v>0.15</v>
      </c>
      <c r="L95">
        <v>101</v>
      </c>
      <c r="M95">
        <f t="shared" si="17"/>
        <v>87.826086956521749</v>
      </c>
      <c r="N95">
        <f t="shared" si="18"/>
        <v>0.40696534815299112</v>
      </c>
      <c r="O95">
        <v>8.3140000000000001</v>
      </c>
      <c r="P95">
        <f t="shared" si="23"/>
        <v>1.577195998968528E-2</v>
      </c>
      <c r="Q95">
        <f t="shared" si="24"/>
        <v>75.200657914939441</v>
      </c>
      <c r="R95">
        <f t="shared" si="25"/>
        <v>7.5200657914939445E-5</v>
      </c>
      <c r="S95">
        <f t="shared" si="26"/>
        <v>9.0240789497927334E-4</v>
      </c>
      <c r="T95">
        <f t="shared" si="27"/>
        <v>902.40789497927335</v>
      </c>
      <c r="U95">
        <v>0.15</v>
      </c>
      <c r="V95">
        <v>101</v>
      </c>
      <c r="W95">
        <f t="shared" si="19"/>
        <v>87.826086956521749</v>
      </c>
      <c r="X95">
        <f t="shared" si="28"/>
        <v>0.85624511487307275</v>
      </c>
      <c r="Y95">
        <f t="shared" si="20"/>
        <v>10.274941378476873</v>
      </c>
      <c r="Z95">
        <f>AVERAGE(Y95:Y97)</f>
        <v>10.997077556597157</v>
      </c>
      <c r="AA95">
        <f>_xlfn.STDEV.S(Y95:Y97)/SQRT(COUNT(Y95:Y97))</f>
        <v>0.92028127755538436</v>
      </c>
    </row>
    <row r="96" spans="1:27" x14ac:dyDescent="0.25">
      <c r="A96" t="s">
        <v>49</v>
      </c>
      <c r="B96" t="s">
        <v>27</v>
      </c>
      <c r="C96">
        <v>6</v>
      </c>
      <c r="D96">
        <v>4590.2870000000003</v>
      </c>
      <c r="E96">
        <f t="shared" si="21"/>
        <v>4590.2870000000003</v>
      </c>
      <c r="F96">
        <v>30</v>
      </c>
      <c r="G96">
        <f t="shared" si="16"/>
        <v>304.14999999999998</v>
      </c>
      <c r="H96">
        <v>98</v>
      </c>
      <c r="I96">
        <v>0.47299999999999998</v>
      </c>
      <c r="J96">
        <f t="shared" si="22"/>
        <v>6.6034651847008838E-2</v>
      </c>
      <c r="K96">
        <v>0.15</v>
      </c>
      <c r="L96">
        <v>101</v>
      </c>
      <c r="M96">
        <f t="shared" si="17"/>
        <v>87.826086956521749</v>
      </c>
      <c r="N96">
        <f t="shared" si="18"/>
        <v>0.40696534815299112</v>
      </c>
      <c r="O96">
        <v>8.3140000000000001</v>
      </c>
      <c r="P96">
        <f t="shared" si="23"/>
        <v>1.577195998968528E-2</v>
      </c>
      <c r="Q96">
        <f t="shared" si="24"/>
        <v>72.397822905172475</v>
      </c>
      <c r="R96">
        <f t="shared" si="25"/>
        <v>7.2397822905172476E-5</v>
      </c>
      <c r="S96">
        <f t="shared" si="26"/>
        <v>8.687738748620696E-4</v>
      </c>
      <c r="T96">
        <f t="shared" si="27"/>
        <v>868.77387486206965</v>
      </c>
      <c r="U96">
        <v>0.15</v>
      </c>
      <c r="V96">
        <v>101</v>
      </c>
      <c r="W96">
        <f t="shared" si="19"/>
        <v>87.826086956521749</v>
      </c>
      <c r="X96">
        <f t="shared" si="28"/>
        <v>0.82433164694008254</v>
      </c>
      <c r="Y96">
        <f t="shared" si="20"/>
        <v>9.8919797632809896</v>
      </c>
    </row>
    <row r="97" spans="1:27" x14ac:dyDescent="0.25">
      <c r="A97" t="s">
        <v>50</v>
      </c>
      <c r="B97" t="s">
        <v>27</v>
      </c>
      <c r="C97">
        <v>6</v>
      </c>
      <c r="D97">
        <v>5951.01</v>
      </c>
      <c r="E97">
        <f t="shared" si="21"/>
        <v>5951.01</v>
      </c>
      <c r="F97">
        <v>30</v>
      </c>
      <c r="G97">
        <f t="shared" si="16"/>
        <v>304.14999999999998</v>
      </c>
      <c r="H97">
        <v>98</v>
      </c>
      <c r="I97">
        <v>0.47299999999999998</v>
      </c>
      <c r="J97">
        <f t="shared" si="22"/>
        <v>6.6034651847008838E-2</v>
      </c>
      <c r="K97">
        <v>0.15</v>
      </c>
      <c r="L97">
        <v>101</v>
      </c>
      <c r="M97">
        <f t="shared" si="17"/>
        <v>87.826086956521749</v>
      </c>
      <c r="N97">
        <f t="shared" si="18"/>
        <v>0.40696534815299112</v>
      </c>
      <c r="O97">
        <v>8.3140000000000001</v>
      </c>
      <c r="P97">
        <f t="shared" si="23"/>
        <v>1.577195998968528E-2</v>
      </c>
      <c r="Q97">
        <f t="shared" si="24"/>
        <v>93.859091618217008</v>
      </c>
      <c r="R97">
        <f t="shared" si="25"/>
        <v>9.3859091618217011E-5</v>
      </c>
      <c r="S97">
        <f t="shared" si="26"/>
        <v>1.126309099418604E-3</v>
      </c>
      <c r="T97">
        <f t="shared" si="27"/>
        <v>1126.3090994186041</v>
      </c>
      <c r="U97">
        <v>0.15</v>
      </c>
      <c r="V97">
        <v>101</v>
      </c>
      <c r="W97">
        <f t="shared" si="19"/>
        <v>87.826086956521749</v>
      </c>
      <c r="X97">
        <f t="shared" si="28"/>
        <v>1.0686926273361341</v>
      </c>
      <c r="Y97">
        <f t="shared" si="20"/>
        <v>12.82431152803361</v>
      </c>
    </row>
    <row r="98" spans="1:27" x14ac:dyDescent="0.25">
      <c r="A98" t="s">
        <v>26</v>
      </c>
      <c r="B98" t="s">
        <v>27</v>
      </c>
      <c r="C98">
        <v>9</v>
      </c>
      <c r="D98">
        <v>12838.696</v>
      </c>
      <c r="E98">
        <f t="shared" si="21"/>
        <v>12838.696</v>
      </c>
      <c r="F98">
        <v>30</v>
      </c>
      <c r="G98">
        <f t="shared" si="16"/>
        <v>304.14999999999998</v>
      </c>
      <c r="H98">
        <v>98</v>
      </c>
      <c r="I98">
        <v>0.47299999999999998</v>
      </c>
      <c r="J98">
        <f t="shared" si="22"/>
        <v>6.6034651847008838E-2</v>
      </c>
      <c r="K98">
        <v>0.15</v>
      </c>
      <c r="L98">
        <v>101</v>
      </c>
      <c r="M98">
        <f t="shared" si="17"/>
        <v>87.826086956521749</v>
      </c>
      <c r="N98">
        <f t="shared" si="18"/>
        <v>0.40696534815299112</v>
      </c>
      <c r="O98">
        <v>8.3140000000000001</v>
      </c>
      <c r="P98">
        <f t="shared" si="23"/>
        <v>1.577195998968528E-2</v>
      </c>
      <c r="Q98">
        <f t="shared" si="24"/>
        <v>202.49139963173243</v>
      </c>
      <c r="R98">
        <f t="shared" si="25"/>
        <v>2.0249139963173245E-4</v>
      </c>
      <c r="S98">
        <f t="shared" si="26"/>
        <v>2.4298967955807891E-3</v>
      </c>
      <c r="T98">
        <f t="shared" si="27"/>
        <v>2429.8967955807893</v>
      </c>
      <c r="U98">
        <v>0.15</v>
      </c>
      <c r="V98">
        <v>101</v>
      </c>
      <c r="W98">
        <f t="shared" si="19"/>
        <v>87.826086956521749</v>
      </c>
      <c r="X98">
        <f t="shared" si="28"/>
        <v>2.3055951443217055</v>
      </c>
      <c r="Y98">
        <f t="shared" si="20"/>
        <v>27.667141731860468</v>
      </c>
      <c r="Z98">
        <f>AVERAGE(Y98:Y100)</f>
        <v>27.269453697079996</v>
      </c>
      <c r="AA98">
        <f>_xlfn.STDEV.S(Y98:Y100)/SQRT(COUNT(Y98:Y100))</f>
        <v>0.69409139749063964</v>
      </c>
    </row>
    <row r="99" spans="1:27" x14ac:dyDescent="0.25">
      <c r="A99" t="s">
        <v>28</v>
      </c>
      <c r="B99" t="s">
        <v>27</v>
      </c>
      <c r="C99">
        <v>9</v>
      </c>
      <c r="D99">
        <v>12027.392</v>
      </c>
      <c r="E99">
        <f t="shared" si="21"/>
        <v>12027.392</v>
      </c>
      <c r="F99">
        <v>30</v>
      </c>
      <c r="G99">
        <f t="shared" si="16"/>
        <v>304.14999999999998</v>
      </c>
      <c r="H99">
        <v>98</v>
      </c>
      <c r="I99">
        <v>0.47299999999999998</v>
      </c>
      <c r="J99">
        <f t="shared" si="22"/>
        <v>6.6034651847008838E-2</v>
      </c>
      <c r="K99">
        <v>0.15</v>
      </c>
      <c r="L99">
        <v>101</v>
      </c>
      <c r="M99">
        <f t="shared" si="17"/>
        <v>87.826086956521749</v>
      </c>
      <c r="N99">
        <f t="shared" si="18"/>
        <v>0.40696534815299112</v>
      </c>
      <c r="O99">
        <v>8.3140000000000001</v>
      </c>
      <c r="P99">
        <f t="shared" si="23"/>
        <v>1.577195998968528E-2</v>
      </c>
      <c r="Q99">
        <f t="shared" si="24"/>
        <v>189.69554540426083</v>
      </c>
      <c r="R99">
        <f t="shared" si="25"/>
        <v>1.8969554540426082E-4</v>
      </c>
      <c r="S99">
        <f t="shared" si="26"/>
        <v>2.2763465448511298E-3</v>
      </c>
      <c r="T99">
        <f t="shared" si="27"/>
        <v>2276.3465448511297</v>
      </c>
      <c r="U99">
        <v>0.15</v>
      </c>
      <c r="V99">
        <v>101</v>
      </c>
      <c r="W99">
        <f t="shared" si="19"/>
        <v>87.826086956521749</v>
      </c>
      <c r="X99">
        <f t="shared" si="28"/>
        <v>2.1598997744049497</v>
      </c>
      <c r="Y99">
        <f t="shared" si="20"/>
        <v>25.918797292859395</v>
      </c>
    </row>
    <row r="100" spans="1:27" x14ac:dyDescent="0.25">
      <c r="A100" t="s">
        <v>29</v>
      </c>
      <c r="B100" t="s">
        <v>27</v>
      </c>
      <c r="C100">
        <v>9</v>
      </c>
      <c r="D100">
        <v>13096.368999999999</v>
      </c>
      <c r="E100">
        <f t="shared" si="21"/>
        <v>13096.368999999999</v>
      </c>
      <c r="F100">
        <v>30</v>
      </c>
      <c r="G100">
        <f t="shared" si="16"/>
        <v>304.14999999999998</v>
      </c>
      <c r="H100">
        <v>98</v>
      </c>
      <c r="I100">
        <v>0.47299999999999998</v>
      </c>
      <c r="J100">
        <f t="shared" si="22"/>
        <v>6.6034651847008838E-2</v>
      </c>
      <c r="K100">
        <v>0.15</v>
      </c>
      <c r="L100">
        <v>101</v>
      </c>
      <c r="M100">
        <f t="shared" si="17"/>
        <v>87.826086956521749</v>
      </c>
      <c r="N100">
        <f t="shared" si="18"/>
        <v>0.40696534815299112</v>
      </c>
      <c r="O100">
        <v>8.3140000000000001</v>
      </c>
      <c r="P100">
        <f t="shared" si="23"/>
        <v>1.577195998968528E-2</v>
      </c>
      <c r="Q100">
        <f t="shared" si="24"/>
        <v>206.5554078781546</v>
      </c>
      <c r="R100">
        <f t="shared" si="25"/>
        <v>2.0655540787815459E-4</v>
      </c>
      <c r="S100">
        <f t="shared" si="26"/>
        <v>2.4786648945378546E-3</v>
      </c>
      <c r="T100">
        <f t="shared" si="27"/>
        <v>2478.6648945378547</v>
      </c>
      <c r="U100">
        <v>0.15</v>
      </c>
      <c r="V100">
        <v>101</v>
      </c>
      <c r="W100">
        <f t="shared" si="19"/>
        <v>87.826086956521749</v>
      </c>
      <c r="X100">
        <f t="shared" si="28"/>
        <v>2.3518685055433441</v>
      </c>
      <c r="Y100">
        <f t="shared" si="20"/>
        <v>28.222422066520124</v>
      </c>
    </row>
    <row r="101" spans="1:27" x14ac:dyDescent="0.25">
      <c r="A101" t="s">
        <v>30</v>
      </c>
      <c r="B101" t="s">
        <v>27</v>
      </c>
      <c r="C101">
        <v>9</v>
      </c>
      <c r="D101">
        <v>7411.9369999999999</v>
      </c>
      <c r="E101">
        <f t="shared" si="21"/>
        <v>7411.9369999999999</v>
      </c>
      <c r="F101">
        <v>30</v>
      </c>
      <c r="G101">
        <f t="shared" si="16"/>
        <v>304.14999999999998</v>
      </c>
      <c r="H101">
        <v>98</v>
      </c>
      <c r="I101">
        <v>0.47299999999999998</v>
      </c>
      <c r="J101">
        <f t="shared" si="22"/>
        <v>6.6034651847008838E-2</v>
      </c>
      <c r="K101">
        <v>0.15</v>
      </c>
      <c r="L101">
        <v>101</v>
      </c>
      <c r="M101">
        <f t="shared" si="17"/>
        <v>87.826086956521749</v>
      </c>
      <c r="N101">
        <f t="shared" si="18"/>
        <v>0.40696534815299112</v>
      </c>
      <c r="O101">
        <v>8.3140000000000001</v>
      </c>
      <c r="P101">
        <f t="shared" si="23"/>
        <v>1.577195998968528E-2</v>
      </c>
      <c r="Q101">
        <f t="shared" si="24"/>
        <v>116.90077381006795</v>
      </c>
      <c r="R101">
        <f t="shared" si="25"/>
        <v>1.1690077381006795E-4</v>
      </c>
      <c r="S101">
        <f t="shared" si="26"/>
        <v>1.4028092857208152E-3</v>
      </c>
      <c r="T101">
        <f t="shared" si="27"/>
        <v>1402.8092857208151</v>
      </c>
      <c r="U101">
        <v>0.15</v>
      </c>
      <c r="V101">
        <v>101</v>
      </c>
      <c r="W101">
        <f t="shared" si="19"/>
        <v>87.826086956521749</v>
      </c>
      <c r="X101">
        <f t="shared" si="28"/>
        <v>1.3310484146690904</v>
      </c>
      <c r="Y101">
        <f t="shared" si="20"/>
        <v>15.97258097602908</v>
      </c>
      <c r="Z101">
        <f>AVERAGE(Y101:Y103)</f>
        <v>17.473134962476564</v>
      </c>
      <c r="AA101">
        <f>_xlfn.STDEV.S(Y101:Y103)/SQRT(COUNT(Y101:Y103))</f>
        <v>0.99119284779482641</v>
      </c>
    </row>
    <row r="102" spans="1:27" x14ac:dyDescent="0.25">
      <c r="A102" t="s">
        <v>31</v>
      </c>
      <c r="B102" t="s">
        <v>27</v>
      </c>
      <c r="C102">
        <v>9</v>
      </c>
      <c r="D102">
        <v>7935.8109999999988</v>
      </c>
      <c r="E102">
        <f t="shared" si="21"/>
        <v>7935.8109999999988</v>
      </c>
      <c r="F102">
        <v>30</v>
      </c>
      <c r="G102">
        <f t="shared" si="16"/>
        <v>304.14999999999998</v>
      </c>
      <c r="H102">
        <v>98</v>
      </c>
      <c r="I102">
        <v>0.47299999999999998</v>
      </c>
      <c r="J102">
        <f t="shared" si="22"/>
        <v>6.6034651847008838E-2</v>
      </c>
      <c r="K102">
        <v>0.15</v>
      </c>
      <c r="L102">
        <v>101</v>
      </c>
      <c r="M102">
        <f t="shared" si="17"/>
        <v>87.826086956521749</v>
      </c>
      <c r="N102">
        <f t="shared" si="18"/>
        <v>0.40696534815299112</v>
      </c>
      <c r="O102">
        <v>8.3140000000000001</v>
      </c>
      <c r="P102">
        <f t="shared" si="23"/>
        <v>1.577195998968528E-2</v>
      </c>
      <c r="Q102">
        <f t="shared" si="24"/>
        <v>125.16329357770431</v>
      </c>
      <c r="R102">
        <f t="shared" si="25"/>
        <v>1.251632935777043E-4</v>
      </c>
      <c r="S102">
        <f t="shared" si="26"/>
        <v>1.5019595229324514E-3</v>
      </c>
      <c r="T102">
        <f t="shared" si="27"/>
        <v>1501.9595229324514</v>
      </c>
      <c r="U102">
        <v>0.15</v>
      </c>
      <c r="V102">
        <v>101</v>
      </c>
      <c r="W102">
        <f t="shared" si="19"/>
        <v>87.826086956521749</v>
      </c>
      <c r="X102">
        <f t="shared" si="28"/>
        <v>1.4251266100431677</v>
      </c>
      <c r="Y102">
        <f t="shared" si="20"/>
        <v>17.101519320518008</v>
      </c>
    </row>
    <row r="103" spans="1:27" x14ac:dyDescent="0.25">
      <c r="A103" t="s">
        <v>32</v>
      </c>
      <c r="B103" t="s">
        <v>27</v>
      </c>
      <c r="C103">
        <v>9</v>
      </c>
      <c r="D103">
        <v>8977.02</v>
      </c>
      <c r="E103">
        <f t="shared" si="21"/>
        <v>8977.02</v>
      </c>
      <c r="F103">
        <v>30</v>
      </c>
      <c r="G103">
        <f t="shared" si="16"/>
        <v>304.14999999999998</v>
      </c>
      <c r="H103">
        <v>98</v>
      </c>
      <c r="I103">
        <v>0.47299999999999998</v>
      </c>
      <c r="J103">
        <f t="shared" si="22"/>
        <v>6.6034651847008838E-2</v>
      </c>
      <c r="K103">
        <v>0.15</v>
      </c>
      <c r="L103">
        <v>101</v>
      </c>
      <c r="M103">
        <f t="shared" si="17"/>
        <v>87.826086956521749</v>
      </c>
      <c r="N103">
        <f t="shared" si="18"/>
        <v>0.40696534815299112</v>
      </c>
      <c r="O103">
        <v>8.3140000000000001</v>
      </c>
      <c r="P103">
        <f t="shared" si="23"/>
        <v>1.577195998968528E-2</v>
      </c>
      <c r="Q103">
        <f t="shared" si="24"/>
        <v>141.58520026660457</v>
      </c>
      <c r="R103">
        <f t="shared" si="25"/>
        <v>1.4158520026660458E-4</v>
      </c>
      <c r="S103">
        <f t="shared" si="26"/>
        <v>1.6990224031992547E-3</v>
      </c>
      <c r="T103">
        <f t="shared" si="27"/>
        <v>1699.0224031992548</v>
      </c>
      <c r="U103">
        <v>0.15</v>
      </c>
      <c r="V103">
        <v>101</v>
      </c>
      <c r="W103">
        <f t="shared" si="19"/>
        <v>87.826086956521749</v>
      </c>
      <c r="X103">
        <f t="shared" si="28"/>
        <v>1.6121087159068836</v>
      </c>
      <c r="Y103">
        <f t="shared" si="20"/>
        <v>19.345304590882602</v>
      </c>
    </row>
    <row r="104" spans="1:27" x14ac:dyDescent="0.25">
      <c r="A104" t="s">
        <v>33</v>
      </c>
      <c r="B104" t="s">
        <v>27</v>
      </c>
      <c r="C104">
        <v>9</v>
      </c>
      <c r="D104">
        <v>23572.393</v>
      </c>
      <c r="E104">
        <f t="shared" si="21"/>
        <v>23572.393</v>
      </c>
      <c r="F104">
        <v>30</v>
      </c>
      <c r="G104">
        <f t="shared" si="16"/>
        <v>304.14999999999998</v>
      </c>
      <c r="H104">
        <v>98</v>
      </c>
      <c r="I104">
        <v>0.47299999999999998</v>
      </c>
      <c r="J104">
        <f t="shared" si="22"/>
        <v>6.6034651847008838E-2</v>
      </c>
      <c r="K104">
        <v>0.15</v>
      </c>
      <c r="L104">
        <v>101</v>
      </c>
      <c r="M104">
        <f t="shared" si="17"/>
        <v>87.826086956521749</v>
      </c>
      <c r="N104">
        <f t="shared" si="18"/>
        <v>0.40696534815299112</v>
      </c>
      <c r="O104">
        <v>8.3140000000000001</v>
      </c>
      <c r="P104">
        <f t="shared" si="23"/>
        <v>1.577195998968528E-2</v>
      </c>
      <c r="Q104">
        <f t="shared" si="24"/>
        <v>371.78283925713737</v>
      </c>
      <c r="R104">
        <f t="shared" si="25"/>
        <v>3.7178283925713739E-4</v>
      </c>
      <c r="S104">
        <f t="shared" si="26"/>
        <v>4.4613940710856483E-3</v>
      </c>
      <c r="T104">
        <f t="shared" si="27"/>
        <v>4461.3940710856486</v>
      </c>
      <c r="U104">
        <v>0.15</v>
      </c>
      <c r="V104">
        <v>101</v>
      </c>
      <c r="W104">
        <f t="shared" si="19"/>
        <v>87.826086956521749</v>
      </c>
      <c r="X104">
        <f t="shared" si="28"/>
        <v>4.2331709420367121</v>
      </c>
      <c r="Y104">
        <f t="shared" si="20"/>
        <v>50.798051304440548</v>
      </c>
      <c r="Z104">
        <f>AVERAGE(Y104:Y106)</f>
        <v>49.303361738728078</v>
      </c>
      <c r="AA104">
        <f>_xlfn.STDEV.S(Y104:Y106)/SQRT(COUNT(Y104:Y106))</f>
        <v>0.86639782531798115</v>
      </c>
    </row>
    <row r="105" spans="1:27" x14ac:dyDescent="0.25">
      <c r="A105" t="s">
        <v>34</v>
      </c>
      <c r="B105" t="s">
        <v>27</v>
      </c>
      <c r="C105">
        <v>9</v>
      </c>
      <c r="D105">
        <v>22179.703000000001</v>
      </c>
      <c r="E105">
        <f t="shared" si="21"/>
        <v>22179.703000000001</v>
      </c>
      <c r="F105">
        <v>30</v>
      </c>
      <c r="G105">
        <f t="shared" si="16"/>
        <v>304.14999999999998</v>
      </c>
      <c r="H105">
        <v>98</v>
      </c>
      <c r="I105">
        <v>0.47299999999999998</v>
      </c>
      <c r="J105">
        <f t="shared" si="22"/>
        <v>6.6034651847008838E-2</v>
      </c>
      <c r="K105">
        <v>0.15</v>
      </c>
      <c r="L105">
        <v>101</v>
      </c>
      <c r="M105">
        <f t="shared" si="17"/>
        <v>87.826086956521749</v>
      </c>
      <c r="N105">
        <f t="shared" si="18"/>
        <v>0.40696534815299112</v>
      </c>
      <c r="O105">
        <v>8.3140000000000001</v>
      </c>
      <c r="P105">
        <f t="shared" si="23"/>
        <v>1.577195998968528E-2</v>
      </c>
      <c r="Q105">
        <f t="shared" si="24"/>
        <v>349.81738829910262</v>
      </c>
      <c r="R105">
        <f t="shared" si="25"/>
        <v>3.498173882991026E-4</v>
      </c>
      <c r="S105">
        <f t="shared" si="26"/>
        <v>4.1978086595892312E-3</v>
      </c>
      <c r="T105">
        <f t="shared" si="27"/>
        <v>4197.808659589231</v>
      </c>
      <c r="U105">
        <v>0.15</v>
      </c>
      <c r="V105">
        <v>101</v>
      </c>
      <c r="W105">
        <f t="shared" si="19"/>
        <v>87.826086956521749</v>
      </c>
      <c r="X105">
        <f t="shared" si="28"/>
        <v>3.9830692727125543</v>
      </c>
      <c r="Y105">
        <f t="shared" si="20"/>
        <v>47.796831272550641</v>
      </c>
    </row>
    <row r="106" spans="1:27" x14ac:dyDescent="0.25">
      <c r="A106" t="s">
        <v>35</v>
      </c>
      <c r="B106" t="s">
        <v>27</v>
      </c>
      <c r="C106">
        <v>9</v>
      </c>
      <c r="D106">
        <v>22884.29</v>
      </c>
      <c r="E106">
        <f t="shared" si="21"/>
        <v>22884.29</v>
      </c>
      <c r="F106">
        <v>30</v>
      </c>
      <c r="G106">
        <f t="shared" si="16"/>
        <v>304.14999999999998</v>
      </c>
      <c r="H106">
        <v>98</v>
      </c>
      <c r="I106">
        <v>0.47299999999999998</v>
      </c>
      <c r="J106">
        <f t="shared" si="22"/>
        <v>6.6034651847008838E-2</v>
      </c>
      <c r="K106">
        <v>0.15</v>
      </c>
      <c r="L106">
        <v>101</v>
      </c>
      <c r="M106">
        <f t="shared" si="17"/>
        <v>87.826086956521749</v>
      </c>
      <c r="N106">
        <f t="shared" si="18"/>
        <v>0.40696534815299112</v>
      </c>
      <c r="O106">
        <v>8.3140000000000001</v>
      </c>
      <c r="P106">
        <f t="shared" si="23"/>
        <v>1.577195998968528E-2</v>
      </c>
      <c r="Q106">
        <f t="shared" si="24"/>
        <v>360.93010627235498</v>
      </c>
      <c r="R106">
        <f t="shared" si="25"/>
        <v>3.6093010627235499E-4</v>
      </c>
      <c r="S106">
        <f t="shared" si="26"/>
        <v>4.3311612752682596E-3</v>
      </c>
      <c r="T106">
        <f t="shared" si="27"/>
        <v>4331.1612752682595</v>
      </c>
      <c r="U106">
        <v>0.15</v>
      </c>
      <c r="V106">
        <v>101</v>
      </c>
      <c r="W106">
        <f t="shared" si="19"/>
        <v>87.826086956521749</v>
      </c>
      <c r="X106">
        <f t="shared" si="28"/>
        <v>4.1096002199327542</v>
      </c>
      <c r="Y106">
        <f t="shared" si="20"/>
        <v>49.315202639193046</v>
      </c>
    </row>
    <row r="107" spans="1:27" x14ac:dyDescent="0.25">
      <c r="A107" t="s">
        <v>36</v>
      </c>
      <c r="B107" t="s">
        <v>27</v>
      </c>
      <c r="C107">
        <v>9</v>
      </c>
      <c r="D107">
        <v>17805.267999999996</v>
      </c>
      <c r="E107">
        <f t="shared" si="21"/>
        <v>17805.267999999996</v>
      </c>
      <c r="F107">
        <v>30</v>
      </c>
      <c r="G107">
        <f t="shared" si="16"/>
        <v>304.14999999999998</v>
      </c>
      <c r="H107">
        <v>98</v>
      </c>
      <c r="I107">
        <v>0.47299999999999998</v>
      </c>
      <c r="J107">
        <f t="shared" si="22"/>
        <v>6.6034651847008838E-2</v>
      </c>
      <c r="K107">
        <v>0.15</v>
      </c>
      <c r="L107">
        <v>101</v>
      </c>
      <c r="M107">
        <f t="shared" si="17"/>
        <v>87.826086956521749</v>
      </c>
      <c r="N107">
        <f t="shared" si="18"/>
        <v>0.40696534815299112</v>
      </c>
      <c r="O107">
        <v>8.3140000000000001</v>
      </c>
      <c r="P107">
        <f t="shared" si="23"/>
        <v>1.577195998968528E-2</v>
      </c>
      <c r="Q107">
        <f t="shared" si="24"/>
        <v>280.82397450162358</v>
      </c>
      <c r="R107">
        <f t="shared" si="25"/>
        <v>2.8082397450162358E-4</v>
      </c>
      <c r="S107">
        <f t="shared" si="26"/>
        <v>3.3698876940194827E-3</v>
      </c>
      <c r="T107">
        <f t="shared" si="27"/>
        <v>3369.8876940194828</v>
      </c>
      <c r="U107">
        <v>0.15</v>
      </c>
      <c r="V107">
        <v>101</v>
      </c>
      <c r="W107">
        <f t="shared" si="19"/>
        <v>87.826086956521749</v>
      </c>
      <c r="X107">
        <f t="shared" si="28"/>
        <v>3.1975006997709614</v>
      </c>
      <c r="Y107">
        <f t="shared" si="20"/>
        <v>38.370008397251532</v>
      </c>
      <c r="Z107">
        <f>AVERAGE(Y107:Y109)</f>
        <v>38.385537906299838</v>
      </c>
      <c r="AA107">
        <f>_xlfn.STDEV.S(Y107:Y109)/SQRT(COUNT(Y107:Y109))</f>
        <v>1.0347248205133022</v>
      </c>
    </row>
    <row r="108" spans="1:27" x14ac:dyDescent="0.25">
      <c r="A108" t="s">
        <v>37</v>
      </c>
      <c r="B108" t="s">
        <v>27</v>
      </c>
      <c r="C108">
        <v>9</v>
      </c>
      <c r="D108">
        <v>16984.448000000004</v>
      </c>
      <c r="E108">
        <f t="shared" si="21"/>
        <v>16984.448000000004</v>
      </c>
      <c r="F108">
        <v>30</v>
      </c>
      <c r="G108">
        <f t="shared" si="16"/>
        <v>304.14999999999998</v>
      </c>
      <c r="H108">
        <v>98</v>
      </c>
      <c r="I108">
        <v>0.47299999999999998</v>
      </c>
      <c r="J108">
        <f t="shared" si="22"/>
        <v>6.6034651847008838E-2</v>
      </c>
      <c r="K108">
        <v>0.15</v>
      </c>
      <c r="L108">
        <v>101</v>
      </c>
      <c r="M108">
        <f t="shared" si="17"/>
        <v>87.826086956521749</v>
      </c>
      <c r="N108">
        <f t="shared" si="18"/>
        <v>0.40696534815299112</v>
      </c>
      <c r="O108">
        <v>8.3140000000000001</v>
      </c>
      <c r="P108">
        <f t="shared" si="23"/>
        <v>1.577195998968528E-2</v>
      </c>
      <c r="Q108">
        <f t="shared" si="24"/>
        <v>267.87803430289023</v>
      </c>
      <c r="R108">
        <f t="shared" si="25"/>
        <v>2.6787803430289021E-4</v>
      </c>
      <c r="S108">
        <f t="shared" si="26"/>
        <v>3.2145364116346821E-3</v>
      </c>
      <c r="T108">
        <f t="shared" si="27"/>
        <v>3214.5364116346823</v>
      </c>
      <c r="U108">
        <v>0.15</v>
      </c>
      <c r="V108">
        <v>101</v>
      </c>
      <c r="W108">
        <f t="shared" si="19"/>
        <v>87.826086956521749</v>
      </c>
      <c r="X108">
        <f t="shared" si="28"/>
        <v>3.0500964301814228</v>
      </c>
      <c r="Y108">
        <f t="shared" si="20"/>
        <v>36.601157162177074</v>
      </c>
    </row>
    <row r="109" spans="1:27" x14ac:dyDescent="0.25">
      <c r="A109" t="s">
        <v>38</v>
      </c>
      <c r="B109" t="s">
        <v>27</v>
      </c>
      <c r="C109">
        <v>9</v>
      </c>
      <c r="D109">
        <v>18647.706999999999</v>
      </c>
      <c r="E109">
        <f t="shared" si="21"/>
        <v>18647.706999999999</v>
      </c>
      <c r="F109">
        <v>30</v>
      </c>
      <c r="G109">
        <f t="shared" si="16"/>
        <v>304.14999999999998</v>
      </c>
      <c r="H109">
        <v>98</v>
      </c>
      <c r="I109">
        <v>0.47299999999999998</v>
      </c>
      <c r="J109">
        <f t="shared" si="22"/>
        <v>6.6034651847008838E-2</v>
      </c>
      <c r="K109">
        <v>0.15</v>
      </c>
      <c r="L109">
        <v>101</v>
      </c>
      <c r="M109">
        <f t="shared" si="17"/>
        <v>87.826086956521749</v>
      </c>
      <c r="N109">
        <f t="shared" si="18"/>
        <v>0.40696534815299112</v>
      </c>
      <c r="O109">
        <v>8.3140000000000001</v>
      </c>
      <c r="P109">
        <f t="shared" si="23"/>
        <v>1.577195998968528E-2</v>
      </c>
      <c r="Q109">
        <f t="shared" si="24"/>
        <v>294.11088870337409</v>
      </c>
      <c r="R109">
        <f t="shared" si="25"/>
        <v>2.9411088870337406E-4</v>
      </c>
      <c r="S109">
        <f t="shared" si="26"/>
        <v>3.5293306644404885E-3</v>
      </c>
      <c r="T109">
        <f t="shared" si="27"/>
        <v>3529.3306644404884</v>
      </c>
      <c r="U109">
        <v>0.15</v>
      </c>
      <c r="V109">
        <v>101</v>
      </c>
      <c r="W109">
        <f t="shared" si="19"/>
        <v>87.826086956521749</v>
      </c>
      <c r="X109">
        <f t="shared" si="28"/>
        <v>3.3487873466225757</v>
      </c>
      <c r="Y109">
        <f t="shared" si="20"/>
        <v>40.185448159470901</v>
      </c>
    </row>
    <row r="110" spans="1:27" x14ac:dyDescent="0.25">
      <c r="A110" t="s">
        <v>39</v>
      </c>
      <c r="B110" t="s">
        <v>27</v>
      </c>
      <c r="C110">
        <v>9</v>
      </c>
      <c r="D110">
        <v>4892.6149999999998</v>
      </c>
      <c r="E110">
        <f t="shared" si="21"/>
        <v>4892.6149999999998</v>
      </c>
      <c r="F110">
        <v>30</v>
      </c>
      <c r="G110">
        <f t="shared" si="16"/>
        <v>304.14999999999998</v>
      </c>
      <c r="H110">
        <v>98</v>
      </c>
      <c r="I110">
        <v>0.47299999999999998</v>
      </c>
      <c r="J110">
        <f t="shared" si="22"/>
        <v>6.6034651847008838E-2</v>
      </c>
      <c r="K110">
        <v>0.15</v>
      </c>
      <c r="L110">
        <v>101</v>
      </c>
      <c r="M110">
        <f t="shared" si="17"/>
        <v>87.826086956521749</v>
      </c>
      <c r="N110">
        <f t="shared" si="18"/>
        <v>0.40696534815299112</v>
      </c>
      <c r="O110">
        <v>8.3140000000000001</v>
      </c>
      <c r="P110">
        <f t="shared" si="23"/>
        <v>1.577195998968528E-2</v>
      </c>
      <c r="Q110">
        <f t="shared" si="24"/>
        <v>77.166128024934039</v>
      </c>
      <c r="R110">
        <f t="shared" si="25"/>
        <v>7.7166128024934037E-5</v>
      </c>
      <c r="S110">
        <f t="shared" si="26"/>
        <v>9.2599353629920845E-4</v>
      </c>
      <c r="T110">
        <f t="shared" si="27"/>
        <v>925.99353629920847</v>
      </c>
      <c r="U110">
        <v>0.15</v>
      </c>
      <c r="V110">
        <v>101</v>
      </c>
      <c r="W110">
        <f t="shared" si="19"/>
        <v>87.826086956521749</v>
      </c>
      <c r="X110">
        <f t="shared" si="28"/>
        <v>0.87862422998687262</v>
      </c>
      <c r="Y110">
        <f t="shared" si="20"/>
        <v>10.543490759842472</v>
      </c>
      <c r="Z110">
        <f>AVERAGE(Y110:Y112)</f>
        <v>19.801692862510702</v>
      </c>
      <c r="AA110">
        <f>_xlfn.STDEV.S(Y110:Y112)/SQRT(COUNT(Y110:Y112))</f>
        <v>4.6336807875488537</v>
      </c>
    </row>
    <row r="111" spans="1:27" x14ac:dyDescent="0.25">
      <c r="A111" t="s">
        <v>40</v>
      </c>
      <c r="B111" t="s">
        <v>27</v>
      </c>
      <c r="C111">
        <v>9</v>
      </c>
      <c r="D111">
        <v>11171.355000000001</v>
      </c>
      <c r="E111">
        <f t="shared" si="21"/>
        <v>11171.355000000001</v>
      </c>
      <c r="F111">
        <v>30</v>
      </c>
      <c r="G111">
        <f t="shared" si="16"/>
        <v>304.14999999999998</v>
      </c>
      <c r="H111">
        <v>98</v>
      </c>
      <c r="I111">
        <v>0.47299999999999998</v>
      </c>
      <c r="J111">
        <f t="shared" si="22"/>
        <v>6.6034651847008838E-2</v>
      </c>
      <c r="K111">
        <v>0.15</v>
      </c>
      <c r="L111">
        <v>101</v>
      </c>
      <c r="M111">
        <f t="shared" si="17"/>
        <v>87.826086956521749</v>
      </c>
      <c r="N111">
        <f t="shared" si="18"/>
        <v>0.40696534815299112</v>
      </c>
      <c r="O111">
        <v>8.3140000000000001</v>
      </c>
      <c r="P111">
        <f t="shared" si="23"/>
        <v>1.577195998968528E-2</v>
      </c>
      <c r="Q111">
        <f t="shared" si="24"/>
        <v>176.19416409057064</v>
      </c>
      <c r="R111">
        <f t="shared" si="25"/>
        <v>1.7619416409057063E-4</v>
      </c>
      <c r="S111">
        <f t="shared" si="26"/>
        <v>2.1143299690868471E-3</v>
      </c>
      <c r="T111">
        <f t="shared" si="27"/>
        <v>2114.3299690868471</v>
      </c>
      <c r="U111">
        <v>0.15</v>
      </c>
      <c r="V111">
        <v>101</v>
      </c>
      <c r="W111">
        <f t="shared" si="19"/>
        <v>87.826086956521749</v>
      </c>
      <c r="X111">
        <f t="shared" si="28"/>
        <v>2.0061711752886753</v>
      </c>
      <c r="Y111">
        <f t="shared" si="20"/>
        <v>24.074054103464096</v>
      </c>
    </row>
    <row r="112" spans="1:27" x14ac:dyDescent="0.25">
      <c r="A112" t="s">
        <v>41</v>
      </c>
      <c r="B112" t="s">
        <v>27</v>
      </c>
      <c r="C112">
        <v>9</v>
      </c>
      <c r="D112">
        <v>11502.439</v>
      </c>
      <c r="E112">
        <f t="shared" si="21"/>
        <v>11502.439</v>
      </c>
      <c r="F112">
        <v>30</v>
      </c>
      <c r="G112">
        <f t="shared" si="16"/>
        <v>304.14999999999998</v>
      </c>
      <c r="H112">
        <v>98</v>
      </c>
      <c r="I112">
        <v>0.47299999999999998</v>
      </c>
      <c r="J112">
        <f t="shared" si="22"/>
        <v>6.6034651847008838E-2</v>
      </c>
      <c r="K112">
        <v>0.15</v>
      </c>
      <c r="L112">
        <v>101</v>
      </c>
      <c r="M112">
        <f t="shared" si="17"/>
        <v>87.826086956521749</v>
      </c>
      <c r="N112">
        <f t="shared" si="18"/>
        <v>0.40696534815299112</v>
      </c>
      <c r="O112">
        <v>8.3140000000000001</v>
      </c>
      <c r="P112">
        <f t="shared" si="23"/>
        <v>1.577195998968528E-2</v>
      </c>
      <c r="Q112">
        <f t="shared" si="24"/>
        <v>181.41600769179556</v>
      </c>
      <c r="R112">
        <f t="shared" si="25"/>
        <v>1.8141600769179555E-4</v>
      </c>
      <c r="S112">
        <f t="shared" si="26"/>
        <v>2.1769920923015466E-3</v>
      </c>
      <c r="T112">
        <f t="shared" si="27"/>
        <v>2176.9920923015466</v>
      </c>
      <c r="U112">
        <v>0.15</v>
      </c>
      <c r="V112">
        <v>101</v>
      </c>
      <c r="W112">
        <f t="shared" si="19"/>
        <v>87.826086956521749</v>
      </c>
      <c r="X112">
        <f t="shared" si="28"/>
        <v>2.0656278103521273</v>
      </c>
      <c r="Y112">
        <f t="shared" si="20"/>
        <v>24.787533724225529</v>
      </c>
    </row>
    <row r="113" spans="1:27" x14ac:dyDescent="0.25">
      <c r="A113" t="s">
        <v>42</v>
      </c>
      <c r="B113" t="s">
        <v>27</v>
      </c>
      <c r="C113">
        <v>9</v>
      </c>
      <c r="D113">
        <v>4738.8770000000022</v>
      </c>
      <c r="E113">
        <f t="shared" si="21"/>
        <v>4738.8770000000022</v>
      </c>
      <c r="F113">
        <v>30</v>
      </c>
      <c r="G113">
        <f t="shared" si="16"/>
        <v>304.14999999999998</v>
      </c>
      <c r="H113">
        <v>98</v>
      </c>
      <c r="I113">
        <v>0.47299999999999998</v>
      </c>
      <c r="J113">
        <f t="shared" si="22"/>
        <v>6.6034651847008838E-2</v>
      </c>
      <c r="K113">
        <v>0.15</v>
      </c>
      <c r="L113">
        <v>101</v>
      </c>
      <c r="M113">
        <f t="shared" si="17"/>
        <v>87.826086956521749</v>
      </c>
      <c r="N113">
        <f t="shared" si="18"/>
        <v>0.40696534815299112</v>
      </c>
      <c r="O113">
        <v>8.3140000000000001</v>
      </c>
      <c r="P113">
        <f t="shared" si="23"/>
        <v>1.577195998968528E-2</v>
      </c>
      <c r="Q113">
        <f t="shared" si="24"/>
        <v>74.741378440039853</v>
      </c>
      <c r="R113">
        <f t="shared" si="25"/>
        <v>7.4741378440039852E-5</v>
      </c>
      <c r="S113">
        <f t="shared" si="26"/>
        <v>8.9689654128047812E-4</v>
      </c>
      <c r="T113">
        <f t="shared" si="27"/>
        <v>896.89654128047812</v>
      </c>
      <c r="U113">
        <v>0.15</v>
      </c>
      <c r="V113">
        <v>101</v>
      </c>
      <c r="W113">
        <f t="shared" si="19"/>
        <v>87.826086956521749</v>
      </c>
      <c r="X113">
        <f t="shared" si="28"/>
        <v>0.85101569510936459</v>
      </c>
      <c r="Y113">
        <f t="shared" si="20"/>
        <v>10.212188341312373</v>
      </c>
      <c r="Z113">
        <f>AVERAGE(Y113:Y115)</f>
        <v>11.440569705557971</v>
      </c>
      <c r="AA113">
        <f>_xlfn.STDEV.S(Y113:Y115)/SQRT(COUNT(Y113:Y115))</f>
        <v>0.61447792936854728</v>
      </c>
    </row>
    <row r="114" spans="1:27" x14ac:dyDescent="0.25">
      <c r="A114" t="s">
        <v>43</v>
      </c>
      <c r="B114" t="s">
        <v>27</v>
      </c>
      <c r="C114">
        <v>9</v>
      </c>
      <c r="D114">
        <v>5578.8069999999998</v>
      </c>
      <c r="E114">
        <f t="shared" si="21"/>
        <v>5578.8069999999998</v>
      </c>
      <c r="F114">
        <v>30</v>
      </c>
      <c r="G114">
        <f t="shared" si="16"/>
        <v>304.14999999999998</v>
      </c>
      <c r="H114">
        <v>98</v>
      </c>
      <c r="I114">
        <v>0.47299999999999998</v>
      </c>
      <c r="J114">
        <f t="shared" si="22"/>
        <v>6.6034651847008838E-2</v>
      </c>
      <c r="K114">
        <v>0.15</v>
      </c>
      <c r="L114">
        <v>101</v>
      </c>
      <c r="M114">
        <f t="shared" si="17"/>
        <v>87.826086956521749</v>
      </c>
      <c r="N114">
        <f t="shared" si="18"/>
        <v>0.40696534815299112</v>
      </c>
      <c r="O114">
        <v>8.3140000000000001</v>
      </c>
      <c r="P114">
        <f t="shared" si="23"/>
        <v>1.577195998968528E-2</v>
      </c>
      <c r="Q114">
        <f t="shared" si="24"/>
        <v>87.98872079417616</v>
      </c>
      <c r="R114">
        <f t="shared" si="25"/>
        <v>8.7988720794176162E-5</v>
      </c>
      <c r="S114">
        <f t="shared" si="26"/>
        <v>1.0558646495301138E-3</v>
      </c>
      <c r="T114">
        <f t="shared" si="27"/>
        <v>1055.8646495301139</v>
      </c>
      <c r="U114">
        <v>0.15</v>
      </c>
      <c r="V114">
        <v>101</v>
      </c>
      <c r="W114">
        <f t="shared" si="19"/>
        <v>87.826086956521749</v>
      </c>
      <c r="X114">
        <f t="shared" si="28"/>
        <v>1.0018517714188373</v>
      </c>
      <c r="Y114">
        <f t="shared" si="20"/>
        <v>12.022221257026048</v>
      </c>
    </row>
    <row r="115" spans="1:27" x14ac:dyDescent="0.25">
      <c r="A115" t="s">
        <v>44</v>
      </c>
      <c r="B115" t="s">
        <v>27</v>
      </c>
      <c r="C115">
        <v>9</v>
      </c>
      <c r="D115">
        <v>5609.0060000000012</v>
      </c>
      <c r="E115">
        <f t="shared" si="21"/>
        <v>5609.0060000000012</v>
      </c>
      <c r="F115">
        <v>30</v>
      </c>
      <c r="G115">
        <f t="shared" si="16"/>
        <v>304.14999999999998</v>
      </c>
      <c r="H115">
        <v>98</v>
      </c>
      <c r="I115">
        <v>0.47299999999999998</v>
      </c>
      <c r="J115">
        <f t="shared" si="22"/>
        <v>6.6034651847008838E-2</v>
      </c>
      <c r="K115">
        <v>0.15</v>
      </c>
      <c r="L115">
        <v>101</v>
      </c>
      <c r="M115">
        <f t="shared" si="17"/>
        <v>87.826086956521749</v>
      </c>
      <c r="N115">
        <f t="shared" si="18"/>
        <v>0.40696534815299112</v>
      </c>
      <c r="O115">
        <v>8.3140000000000001</v>
      </c>
      <c r="P115">
        <f t="shared" si="23"/>
        <v>1.577195998968528E-2</v>
      </c>
      <c r="Q115">
        <f t="shared" si="24"/>
        <v>88.465018213904699</v>
      </c>
      <c r="R115">
        <f t="shared" si="25"/>
        <v>8.8465018213904696E-5</v>
      </c>
      <c r="S115">
        <f t="shared" si="26"/>
        <v>1.0615802185668564E-3</v>
      </c>
      <c r="T115">
        <f t="shared" si="27"/>
        <v>1061.5802185668563</v>
      </c>
      <c r="U115">
        <v>0.15</v>
      </c>
      <c r="V115">
        <v>101</v>
      </c>
      <c r="W115">
        <f t="shared" si="19"/>
        <v>87.826086956521749</v>
      </c>
      <c r="X115">
        <f t="shared" si="28"/>
        <v>1.0072749598612911</v>
      </c>
      <c r="Y115">
        <f t="shared" si="20"/>
        <v>12.087299518335492</v>
      </c>
    </row>
    <row r="116" spans="1:27" x14ac:dyDescent="0.25">
      <c r="A116" t="s">
        <v>45</v>
      </c>
      <c r="B116" t="s">
        <v>27</v>
      </c>
      <c r="C116">
        <v>9</v>
      </c>
      <c r="D116">
        <v>11867.856</v>
      </c>
      <c r="E116">
        <f t="shared" si="21"/>
        <v>11867.856</v>
      </c>
      <c r="F116">
        <v>30</v>
      </c>
      <c r="G116">
        <f t="shared" si="16"/>
        <v>304.14999999999998</v>
      </c>
      <c r="H116">
        <v>98</v>
      </c>
      <c r="I116">
        <v>0.47299999999999998</v>
      </c>
      <c r="J116">
        <f t="shared" si="22"/>
        <v>6.6034651847008838E-2</v>
      </c>
      <c r="K116">
        <v>0.15</v>
      </c>
      <c r="L116">
        <v>101</v>
      </c>
      <c r="M116">
        <f t="shared" si="17"/>
        <v>87.826086956521749</v>
      </c>
      <c r="N116">
        <f t="shared" si="18"/>
        <v>0.40696534815299112</v>
      </c>
      <c r="O116">
        <v>8.3140000000000001</v>
      </c>
      <c r="P116">
        <f t="shared" si="23"/>
        <v>1.577195998968528E-2</v>
      </c>
      <c r="Q116">
        <f t="shared" si="24"/>
        <v>187.1793499953464</v>
      </c>
      <c r="R116">
        <f t="shared" si="25"/>
        <v>1.8717934999534639E-4</v>
      </c>
      <c r="S116">
        <f t="shared" si="26"/>
        <v>2.2461521999441562E-3</v>
      </c>
      <c r="T116">
        <f t="shared" si="27"/>
        <v>2246.1521999441561</v>
      </c>
      <c r="U116">
        <v>0.15</v>
      </c>
      <c r="V116">
        <v>101</v>
      </c>
      <c r="W116">
        <f t="shared" si="19"/>
        <v>87.826086956521749</v>
      </c>
      <c r="X116">
        <f t="shared" si="28"/>
        <v>2.1312500246994883</v>
      </c>
      <c r="Y116">
        <f t="shared" si="20"/>
        <v>25.575000296393853</v>
      </c>
      <c r="Z116">
        <f>AVERAGE(Y116:Y118)</f>
        <v>27.001417919441195</v>
      </c>
      <c r="AA116">
        <f>_xlfn.STDEV.S(Y116:Y118)/SQRT(COUNT(Y116:Y118))</f>
        <v>0.76649644885792456</v>
      </c>
    </row>
    <row r="117" spans="1:27" x14ac:dyDescent="0.25">
      <c r="A117" t="s">
        <v>46</v>
      </c>
      <c r="B117" t="s">
        <v>27</v>
      </c>
      <c r="C117">
        <v>9</v>
      </c>
      <c r="D117">
        <v>13086.424000000001</v>
      </c>
      <c r="E117">
        <f t="shared" si="21"/>
        <v>13086.424000000001</v>
      </c>
      <c r="F117">
        <v>30</v>
      </c>
      <c r="G117">
        <f t="shared" si="16"/>
        <v>304.14999999999998</v>
      </c>
      <c r="H117">
        <v>98</v>
      </c>
      <c r="I117">
        <v>0.47299999999999998</v>
      </c>
      <c r="J117">
        <f t="shared" si="22"/>
        <v>6.6034651847008838E-2</v>
      </c>
      <c r="K117">
        <v>0.15</v>
      </c>
      <c r="L117">
        <v>101</v>
      </c>
      <c r="M117">
        <f t="shared" si="17"/>
        <v>87.826086956521749</v>
      </c>
      <c r="N117">
        <f t="shared" si="18"/>
        <v>0.40696534815299112</v>
      </c>
      <c r="O117">
        <v>8.3140000000000001</v>
      </c>
      <c r="P117">
        <f t="shared" si="23"/>
        <v>1.577195998968528E-2</v>
      </c>
      <c r="Q117">
        <f t="shared" si="24"/>
        <v>206.3985557360572</v>
      </c>
      <c r="R117">
        <f t="shared" si="25"/>
        <v>2.0639855573605721E-4</v>
      </c>
      <c r="S117">
        <f t="shared" si="26"/>
        <v>2.4767826688326866E-3</v>
      </c>
      <c r="T117">
        <f t="shared" si="27"/>
        <v>2476.7826688326868</v>
      </c>
      <c r="U117">
        <v>0.15</v>
      </c>
      <c r="V117">
        <v>101</v>
      </c>
      <c r="W117">
        <f t="shared" si="19"/>
        <v>87.826086956521749</v>
      </c>
      <c r="X117">
        <f t="shared" si="28"/>
        <v>2.350082565311542</v>
      </c>
      <c r="Y117">
        <f t="shared" si="20"/>
        <v>28.200990783738511</v>
      </c>
    </row>
    <row r="118" spans="1:27" x14ac:dyDescent="0.25">
      <c r="A118" t="s">
        <v>47</v>
      </c>
      <c r="B118" t="s">
        <v>27</v>
      </c>
      <c r="C118">
        <v>9</v>
      </c>
      <c r="D118">
        <v>12635.038</v>
      </c>
      <c r="E118">
        <f t="shared" si="21"/>
        <v>12635.038</v>
      </c>
      <c r="F118">
        <v>30</v>
      </c>
      <c r="G118">
        <f t="shared" si="16"/>
        <v>304.14999999999998</v>
      </c>
      <c r="H118">
        <v>98</v>
      </c>
      <c r="I118">
        <v>0.47299999999999998</v>
      </c>
      <c r="J118">
        <f t="shared" si="22"/>
        <v>6.6034651847008838E-2</v>
      </c>
      <c r="K118">
        <v>0.15</v>
      </c>
      <c r="L118">
        <v>101</v>
      </c>
      <c r="M118">
        <f t="shared" si="17"/>
        <v>87.826086956521749</v>
      </c>
      <c r="N118">
        <f t="shared" si="18"/>
        <v>0.40696534815299112</v>
      </c>
      <c r="O118">
        <v>8.3140000000000001</v>
      </c>
      <c r="P118">
        <f t="shared" si="23"/>
        <v>1.577195998968528E-2</v>
      </c>
      <c r="Q118">
        <f t="shared" si="24"/>
        <v>199.27931380415313</v>
      </c>
      <c r="R118">
        <f t="shared" si="25"/>
        <v>1.9927931380415314E-4</v>
      </c>
      <c r="S118">
        <f t="shared" si="26"/>
        <v>2.3913517656498377E-3</v>
      </c>
      <c r="T118">
        <f t="shared" si="27"/>
        <v>2391.3517656498375</v>
      </c>
      <c r="U118">
        <v>0.15</v>
      </c>
      <c r="V118">
        <v>101</v>
      </c>
      <c r="W118">
        <f t="shared" si="19"/>
        <v>87.826086956521749</v>
      </c>
      <c r="X118">
        <f t="shared" si="28"/>
        <v>2.269021889849268</v>
      </c>
      <c r="Y118">
        <f t="shared" si="20"/>
        <v>27.228262678191214</v>
      </c>
    </row>
    <row r="119" spans="1:27" x14ac:dyDescent="0.25">
      <c r="A119" t="s">
        <v>48</v>
      </c>
      <c r="B119" t="s">
        <v>27</v>
      </c>
      <c r="C119">
        <v>9</v>
      </c>
      <c r="D119">
        <v>6878.3130000000001</v>
      </c>
      <c r="E119">
        <f t="shared" si="21"/>
        <v>6878.3130000000001</v>
      </c>
      <c r="F119">
        <v>30</v>
      </c>
      <c r="G119">
        <f t="shared" si="16"/>
        <v>304.14999999999998</v>
      </c>
      <c r="H119">
        <v>98</v>
      </c>
      <c r="I119">
        <v>0.47299999999999998</v>
      </c>
      <c r="J119">
        <f t="shared" si="22"/>
        <v>6.6034651847008838E-2</v>
      </c>
      <c r="K119">
        <v>0.15</v>
      </c>
      <c r="L119">
        <v>101</v>
      </c>
      <c r="M119">
        <f t="shared" si="17"/>
        <v>87.826086956521749</v>
      </c>
      <c r="N119">
        <f t="shared" si="18"/>
        <v>0.40696534815299112</v>
      </c>
      <c r="O119">
        <v>8.3140000000000001</v>
      </c>
      <c r="P119">
        <f t="shared" si="23"/>
        <v>1.577195998968528E-2</v>
      </c>
      <c r="Q119">
        <f t="shared" si="24"/>
        <v>108.48447743253213</v>
      </c>
      <c r="R119">
        <f t="shared" si="25"/>
        <v>1.0848447743253213E-4</v>
      </c>
      <c r="S119">
        <f t="shared" si="26"/>
        <v>1.3018137291903853E-3</v>
      </c>
      <c r="T119">
        <f t="shared" si="27"/>
        <v>1301.8137291903854</v>
      </c>
      <c r="U119">
        <v>0.15</v>
      </c>
      <c r="V119">
        <v>101</v>
      </c>
      <c r="W119">
        <f t="shared" si="19"/>
        <v>87.826086956521749</v>
      </c>
      <c r="X119">
        <f t="shared" si="28"/>
        <v>1.2352192974991281</v>
      </c>
      <c r="Y119">
        <f t="shared" si="20"/>
        <v>14.822631569989536</v>
      </c>
      <c r="Z119">
        <f>AVERAGE(Y119:Y121)</f>
        <v>15.327616092421815</v>
      </c>
      <c r="AA119">
        <f>_xlfn.STDEV.S(Y119:Y121)/SQRT(COUNT(Y119:Y121))</f>
        <v>0.94242327132149994</v>
      </c>
    </row>
    <row r="120" spans="1:27" x14ac:dyDescent="0.25">
      <c r="A120" t="s">
        <v>49</v>
      </c>
      <c r="B120" t="s">
        <v>27</v>
      </c>
      <c r="C120">
        <v>9</v>
      </c>
      <c r="D120">
        <v>6500.0389999999998</v>
      </c>
      <c r="E120">
        <f t="shared" si="21"/>
        <v>6500.0389999999998</v>
      </c>
      <c r="F120">
        <v>30</v>
      </c>
      <c r="G120">
        <f t="shared" si="16"/>
        <v>304.14999999999998</v>
      </c>
      <c r="H120">
        <v>98</v>
      </c>
      <c r="I120">
        <v>0.47299999999999998</v>
      </c>
      <c r="J120">
        <f t="shared" si="22"/>
        <v>6.6034651847008838E-2</v>
      </c>
      <c r="K120">
        <v>0.15</v>
      </c>
      <c r="L120">
        <v>101</v>
      </c>
      <c r="M120">
        <f t="shared" si="17"/>
        <v>87.826086956521749</v>
      </c>
      <c r="N120">
        <f t="shared" si="18"/>
        <v>0.40696534815299112</v>
      </c>
      <c r="O120">
        <v>8.3140000000000001</v>
      </c>
      <c r="P120">
        <f t="shared" si="23"/>
        <v>1.577195998968528E-2</v>
      </c>
      <c r="Q120">
        <f t="shared" si="24"/>
        <v>102.51835503939391</v>
      </c>
      <c r="R120">
        <f t="shared" si="25"/>
        <v>1.025183550393939E-4</v>
      </c>
      <c r="S120">
        <f t="shared" si="26"/>
        <v>1.2302202604727267E-3</v>
      </c>
      <c r="T120">
        <f t="shared" si="27"/>
        <v>1230.2202604727267</v>
      </c>
      <c r="U120">
        <v>0.15</v>
      </c>
      <c r="V120">
        <v>101</v>
      </c>
      <c r="W120">
        <f t="shared" si="19"/>
        <v>87.826086956521749</v>
      </c>
      <c r="X120">
        <f t="shared" si="28"/>
        <v>1.1672882009435939</v>
      </c>
      <c r="Y120">
        <f t="shared" si="20"/>
        <v>14.007458411323125</v>
      </c>
    </row>
    <row r="121" spans="1:27" x14ac:dyDescent="0.25">
      <c r="A121" t="s">
        <v>50</v>
      </c>
      <c r="B121" t="s">
        <v>27</v>
      </c>
      <c r="C121">
        <v>9</v>
      </c>
      <c r="D121">
        <v>7959.5880000000006</v>
      </c>
      <c r="E121">
        <f t="shared" si="21"/>
        <v>7959.5880000000006</v>
      </c>
      <c r="F121">
        <v>30</v>
      </c>
      <c r="G121">
        <f t="shared" si="16"/>
        <v>304.14999999999998</v>
      </c>
      <c r="H121">
        <v>98</v>
      </c>
      <c r="I121">
        <v>0.47299999999999998</v>
      </c>
      <c r="J121">
        <f t="shared" si="22"/>
        <v>6.6034651847008838E-2</v>
      </c>
      <c r="K121">
        <v>0.15</v>
      </c>
      <c r="L121">
        <v>101</v>
      </c>
      <c r="M121">
        <f t="shared" si="17"/>
        <v>87.826086956521749</v>
      </c>
      <c r="N121">
        <f t="shared" si="18"/>
        <v>0.40696534815299112</v>
      </c>
      <c r="O121">
        <v>8.3140000000000001</v>
      </c>
      <c r="P121">
        <f t="shared" si="23"/>
        <v>1.577195998968528E-2</v>
      </c>
      <c r="Q121">
        <f t="shared" si="24"/>
        <v>125.53830347037909</v>
      </c>
      <c r="R121">
        <f t="shared" si="25"/>
        <v>1.2553830347037908E-4</v>
      </c>
      <c r="S121">
        <f t="shared" si="26"/>
        <v>1.5064596416445488E-3</v>
      </c>
      <c r="T121">
        <f t="shared" si="27"/>
        <v>1506.4596416445488</v>
      </c>
      <c r="U121">
        <v>0.15</v>
      </c>
      <c r="V121">
        <v>101</v>
      </c>
      <c r="W121">
        <f t="shared" si="19"/>
        <v>87.826086956521749</v>
      </c>
      <c r="X121">
        <f t="shared" si="28"/>
        <v>1.429396524662732</v>
      </c>
      <c r="Y121">
        <f t="shared" si="20"/>
        <v>17.152758295952783</v>
      </c>
    </row>
    <row r="122" spans="1:27" x14ac:dyDescent="0.25">
      <c r="A122" t="s">
        <v>26</v>
      </c>
      <c r="B122" t="s">
        <v>27</v>
      </c>
      <c r="C122">
        <v>12</v>
      </c>
      <c r="D122">
        <v>15030.118999999999</v>
      </c>
      <c r="E122">
        <f t="shared" si="21"/>
        <v>15030.118999999999</v>
      </c>
      <c r="F122">
        <v>30</v>
      </c>
      <c r="G122">
        <f t="shared" si="16"/>
        <v>304.14999999999998</v>
      </c>
      <c r="H122">
        <v>98</v>
      </c>
      <c r="I122">
        <v>0.47299999999999998</v>
      </c>
      <c r="J122">
        <f t="shared" si="22"/>
        <v>6.6034651847008838E-2</v>
      </c>
      <c r="K122">
        <v>0.15</v>
      </c>
      <c r="L122">
        <v>101</v>
      </c>
      <c r="M122">
        <f t="shared" si="17"/>
        <v>87.826086956521749</v>
      </c>
      <c r="N122">
        <f t="shared" si="18"/>
        <v>0.40696534815299112</v>
      </c>
      <c r="O122">
        <v>8.3140000000000001</v>
      </c>
      <c r="P122">
        <f t="shared" si="23"/>
        <v>1.577195998968528E-2</v>
      </c>
      <c r="Q122">
        <f t="shared" si="24"/>
        <v>237.05443550820851</v>
      </c>
      <c r="R122">
        <f t="shared" si="25"/>
        <v>2.3705443550820851E-4</v>
      </c>
      <c r="S122">
        <f t="shared" si="26"/>
        <v>2.8446532260985023E-3</v>
      </c>
      <c r="T122">
        <f t="shared" si="27"/>
        <v>2844.6532260985023</v>
      </c>
      <c r="U122">
        <v>0.15</v>
      </c>
      <c r="V122">
        <v>101</v>
      </c>
      <c r="W122">
        <f t="shared" si="19"/>
        <v>87.826086956521749</v>
      </c>
      <c r="X122">
        <f t="shared" si="28"/>
        <v>2.6991346617271263</v>
      </c>
      <c r="Y122">
        <f t="shared" si="20"/>
        <v>32.38961594072552</v>
      </c>
      <c r="Z122">
        <f>AVERAGE(Y122:Y124)</f>
        <v>31.623832784077422</v>
      </c>
      <c r="AA122">
        <f>_xlfn.STDEV.S(Y122:Y124)/SQRT(COUNT(Y122:Y124))</f>
        <v>0.91946235433562251</v>
      </c>
    </row>
    <row r="123" spans="1:27" x14ac:dyDescent="0.25">
      <c r="A123" t="s">
        <v>28</v>
      </c>
      <c r="B123" t="s">
        <v>27</v>
      </c>
      <c r="C123">
        <v>12</v>
      </c>
      <c r="D123">
        <v>13825.200999999999</v>
      </c>
      <c r="E123">
        <f t="shared" si="21"/>
        <v>13825.200999999999</v>
      </c>
      <c r="F123">
        <v>30</v>
      </c>
      <c r="G123">
        <f t="shared" si="16"/>
        <v>304.14999999999998</v>
      </c>
      <c r="H123">
        <v>98</v>
      </c>
      <c r="I123">
        <v>0.47299999999999998</v>
      </c>
      <c r="J123">
        <f t="shared" si="22"/>
        <v>6.6034651847008838E-2</v>
      </c>
      <c r="K123">
        <v>0.15</v>
      </c>
      <c r="L123">
        <v>101</v>
      </c>
      <c r="M123">
        <f t="shared" si="17"/>
        <v>87.826086956521749</v>
      </c>
      <c r="N123">
        <f t="shared" si="18"/>
        <v>0.40696534815299112</v>
      </c>
      <c r="O123">
        <v>8.3140000000000001</v>
      </c>
      <c r="P123">
        <f t="shared" si="23"/>
        <v>1.577195998968528E-2</v>
      </c>
      <c r="Q123">
        <f t="shared" si="24"/>
        <v>218.05051702135691</v>
      </c>
      <c r="R123">
        <f t="shared" si="25"/>
        <v>2.1805051702135692E-4</v>
      </c>
      <c r="S123">
        <f t="shared" si="26"/>
        <v>2.6166062042562829E-3</v>
      </c>
      <c r="T123">
        <f t="shared" si="27"/>
        <v>2616.606204256283</v>
      </c>
      <c r="U123">
        <v>0.15</v>
      </c>
      <c r="V123">
        <v>101</v>
      </c>
      <c r="W123">
        <f t="shared" si="19"/>
        <v>87.826086956521749</v>
      </c>
      <c r="X123">
        <f t="shared" si="28"/>
        <v>2.4827534116293113</v>
      </c>
      <c r="Y123">
        <f t="shared" si="20"/>
        <v>29.793040939551734</v>
      </c>
    </row>
    <row r="124" spans="1:27" x14ac:dyDescent="0.25">
      <c r="A124" t="s">
        <v>29</v>
      </c>
      <c r="B124" t="s">
        <v>27</v>
      </c>
      <c r="C124">
        <v>12</v>
      </c>
      <c r="D124">
        <v>15168.971999999998</v>
      </c>
      <c r="E124">
        <f t="shared" si="21"/>
        <v>15168.971999999998</v>
      </c>
      <c r="F124">
        <v>30</v>
      </c>
      <c r="G124">
        <f t="shared" si="16"/>
        <v>304.14999999999998</v>
      </c>
      <c r="H124">
        <v>98</v>
      </c>
      <c r="I124">
        <v>0.47299999999999998</v>
      </c>
      <c r="J124">
        <f t="shared" si="22"/>
        <v>6.6034651847008838E-2</v>
      </c>
      <c r="K124">
        <v>0.15</v>
      </c>
      <c r="L124">
        <v>101</v>
      </c>
      <c r="M124">
        <f t="shared" si="17"/>
        <v>87.826086956521749</v>
      </c>
      <c r="N124">
        <f t="shared" si="18"/>
        <v>0.40696534815299112</v>
      </c>
      <c r="O124">
        <v>8.3140000000000001</v>
      </c>
      <c r="P124">
        <f t="shared" si="23"/>
        <v>1.577195998968528E-2</v>
      </c>
      <c r="Q124">
        <f t="shared" si="24"/>
        <v>239.24441946865628</v>
      </c>
      <c r="R124">
        <f t="shared" si="25"/>
        <v>2.3924441946865626E-4</v>
      </c>
      <c r="S124">
        <f t="shared" si="26"/>
        <v>2.8709330336238749E-3</v>
      </c>
      <c r="T124">
        <f t="shared" si="27"/>
        <v>2870.933033623875</v>
      </c>
      <c r="U124">
        <v>0.15</v>
      </c>
      <c r="V124">
        <v>101</v>
      </c>
      <c r="W124">
        <f t="shared" si="19"/>
        <v>87.826086956521749</v>
      </c>
      <c r="X124">
        <f t="shared" si="28"/>
        <v>2.7240701226629178</v>
      </c>
      <c r="Y124">
        <f t="shared" si="20"/>
        <v>32.688841471955008</v>
      </c>
    </row>
    <row r="125" spans="1:27" x14ac:dyDescent="0.25">
      <c r="A125" t="s">
        <v>30</v>
      </c>
      <c r="B125" t="s">
        <v>27</v>
      </c>
      <c r="C125">
        <v>12</v>
      </c>
      <c r="D125">
        <v>7402.72</v>
      </c>
      <c r="E125">
        <f t="shared" si="21"/>
        <v>7402.72</v>
      </c>
      <c r="F125">
        <v>30</v>
      </c>
      <c r="G125">
        <f t="shared" si="16"/>
        <v>304.14999999999998</v>
      </c>
      <c r="H125">
        <v>98</v>
      </c>
      <c r="I125">
        <v>0.47299999999999998</v>
      </c>
      <c r="J125">
        <f t="shared" si="22"/>
        <v>6.6034651847008838E-2</v>
      </c>
      <c r="K125">
        <v>0.15</v>
      </c>
      <c r="L125">
        <v>101</v>
      </c>
      <c r="M125">
        <f t="shared" si="17"/>
        <v>87.826086956521749</v>
      </c>
      <c r="N125">
        <f t="shared" si="18"/>
        <v>0.40696534815299112</v>
      </c>
      <c r="O125">
        <v>8.3140000000000001</v>
      </c>
      <c r="P125">
        <f t="shared" si="23"/>
        <v>1.577195998968528E-2</v>
      </c>
      <c r="Q125">
        <f t="shared" si="24"/>
        <v>116.75540365484302</v>
      </c>
      <c r="R125">
        <f t="shared" si="25"/>
        <v>1.1675540365484302E-4</v>
      </c>
      <c r="S125">
        <f t="shared" si="26"/>
        <v>1.401064843858116E-3</v>
      </c>
      <c r="T125">
        <f t="shared" si="27"/>
        <v>1401.0648438581161</v>
      </c>
      <c r="U125">
        <v>0.15</v>
      </c>
      <c r="V125">
        <v>101</v>
      </c>
      <c r="W125">
        <f t="shared" si="19"/>
        <v>87.826086956521749</v>
      </c>
      <c r="X125">
        <f t="shared" si="28"/>
        <v>1.3293932099313808</v>
      </c>
      <c r="Y125">
        <f t="shared" si="20"/>
        <v>15.952718519176567</v>
      </c>
      <c r="Z125">
        <f>AVERAGE(Y125:Y127)</f>
        <v>17.544058968021865</v>
      </c>
      <c r="AA125">
        <f>_xlfn.STDEV.S(Y125:Y127)/SQRT(COUNT(Y125:Y127))</f>
        <v>1.0119684913483415</v>
      </c>
    </row>
    <row r="126" spans="1:27" x14ac:dyDescent="0.25">
      <c r="A126" t="s">
        <v>31</v>
      </c>
      <c r="B126" t="s">
        <v>27</v>
      </c>
      <c r="C126">
        <v>12</v>
      </c>
      <c r="D126">
        <v>8007.8179999999993</v>
      </c>
      <c r="E126">
        <f t="shared" si="21"/>
        <v>8007.8179999999993</v>
      </c>
      <c r="F126">
        <v>30</v>
      </c>
      <c r="G126">
        <f t="shared" si="16"/>
        <v>304.14999999999998</v>
      </c>
      <c r="H126">
        <v>98</v>
      </c>
      <c r="I126">
        <v>0.47299999999999998</v>
      </c>
      <c r="J126">
        <f t="shared" si="22"/>
        <v>6.6034651847008838E-2</v>
      </c>
      <c r="K126">
        <v>0.15</v>
      </c>
      <c r="L126">
        <v>101</v>
      </c>
      <c r="M126">
        <f t="shared" si="17"/>
        <v>87.826086956521749</v>
      </c>
      <c r="N126">
        <f t="shared" si="18"/>
        <v>0.40696534815299112</v>
      </c>
      <c r="O126">
        <v>8.3140000000000001</v>
      </c>
      <c r="P126">
        <f t="shared" si="23"/>
        <v>1.577195998968528E-2</v>
      </c>
      <c r="Q126">
        <f t="shared" si="24"/>
        <v>126.29898510068159</v>
      </c>
      <c r="R126">
        <f t="shared" si="25"/>
        <v>1.2629898510068159E-4</v>
      </c>
      <c r="S126">
        <f t="shared" si="26"/>
        <v>1.515587821208179E-3</v>
      </c>
      <c r="T126">
        <f t="shared" si="27"/>
        <v>1515.5878212081791</v>
      </c>
      <c r="U126">
        <v>0.15</v>
      </c>
      <c r="V126">
        <v>101</v>
      </c>
      <c r="W126">
        <f t="shared" si="19"/>
        <v>87.826086956521749</v>
      </c>
      <c r="X126">
        <f t="shared" si="28"/>
        <v>1.4380577511463744</v>
      </c>
      <c r="Y126">
        <f t="shared" si="20"/>
        <v>17.256693013756493</v>
      </c>
    </row>
    <row r="127" spans="1:27" x14ac:dyDescent="0.25">
      <c r="A127" t="s">
        <v>32</v>
      </c>
      <c r="B127" t="s">
        <v>27</v>
      </c>
      <c r="C127">
        <v>12</v>
      </c>
      <c r="D127">
        <v>9012.9650000000001</v>
      </c>
      <c r="E127">
        <f t="shared" si="21"/>
        <v>9012.9650000000001</v>
      </c>
      <c r="F127">
        <v>30</v>
      </c>
      <c r="G127">
        <f t="shared" si="16"/>
        <v>304.14999999999998</v>
      </c>
      <c r="H127">
        <v>98</v>
      </c>
      <c r="I127">
        <v>0.47299999999999998</v>
      </c>
      <c r="J127">
        <f t="shared" si="22"/>
        <v>6.6034651847008838E-2</v>
      </c>
      <c r="K127">
        <v>0.15</v>
      </c>
      <c r="L127">
        <v>101</v>
      </c>
      <c r="M127">
        <f t="shared" si="17"/>
        <v>87.826086956521749</v>
      </c>
      <c r="N127">
        <f t="shared" si="18"/>
        <v>0.40696534815299112</v>
      </c>
      <c r="O127">
        <v>8.3140000000000001</v>
      </c>
      <c r="P127">
        <f t="shared" si="23"/>
        <v>1.577195998968528E-2</v>
      </c>
      <c r="Q127">
        <f t="shared" si="24"/>
        <v>142.15212336843379</v>
      </c>
      <c r="R127">
        <f t="shared" si="25"/>
        <v>1.4215212336843379E-4</v>
      </c>
      <c r="S127">
        <f t="shared" si="26"/>
        <v>1.7058254804212054E-3</v>
      </c>
      <c r="T127">
        <f t="shared" si="27"/>
        <v>1705.8254804212054</v>
      </c>
      <c r="U127">
        <v>0.15</v>
      </c>
      <c r="V127">
        <v>101</v>
      </c>
      <c r="W127">
        <f t="shared" si="19"/>
        <v>87.826086956521749</v>
      </c>
      <c r="X127">
        <f t="shared" si="28"/>
        <v>1.6185637809277114</v>
      </c>
      <c r="Y127">
        <f t="shared" si="20"/>
        <v>19.422765371132535</v>
      </c>
    </row>
    <row r="128" spans="1:27" x14ac:dyDescent="0.25">
      <c r="A128" t="s">
        <v>33</v>
      </c>
      <c r="B128" t="s">
        <v>27</v>
      </c>
      <c r="C128">
        <v>12</v>
      </c>
      <c r="D128">
        <v>27359.644</v>
      </c>
      <c r="E128">
        <f t="shared" si="21"/>
        <v>27359.644</v>
      </c>
      <c r="F128">
        <v>30</v>
      </c>
      <c r="G128">
        <f t="shared" si="16"/>
        <v>304.14999999999998</v>
      </c>
      <c r="H128">
        <v>98</v>
      </c>
      <c r="I128">
        <v>0.47299999999999998</v>
      </c>
      <c r="J128">
        <f t="shared" si="22"/>
        <v>6.6034651847008838E-2</v>
      </c>
      <c r="K128">
        <v>0.15</v>
      </c>
      <c r="L128">
        <v>101</v>
      </c>
      <c r="M128">
        <f t="shared" si="17"/>
        <v>87.826086956521749</v>
      </c>
      <c r="N128">
        <f t="shared" si="18"/>
        <v>0.40696534815299112</v>
      </c>
      <c r="O128">
        <v>8.3140000000000001</v>
      </c>
      <c r="P128">
        <f t="shared" si="23"/>
        <v>1.577195998968528E-2</v>
      </c>
      <c r="Q128">
        <f t="shared" si="24"/>
        <v>431.51521050003294</v>
      </c>
      <c r="R128">
        <f t="shared" si="25"/>
        <v>4.3151521050003292E-4</v>
      </c>
      <c r="S128">
        <f t="shared" si="26"/>
        <v>5.1781825260003951E-3</v>
      </c>
      <c r="T128">
        <f t="shared" si="27"/>
        <v>5178.1825260003952</v>
      </c>
      <c r="U128">
        <v>0.15</v>
      </c>
      <c r="V128">
        <v>101</v>
      </c>
      <c r="W128">
        <f t="shared" si="19"/>
        <v>87.826086956521749</v>
      </c>
      <c r="X128">
        <f t="shared" si="28"/>
        <v>4.913292000742949</v>
      </c>
      <c r="Y128">
        <f t="shared" si="20"/>
        <v>58.959504008915381</v>
      </c>
      <c r="Z128">
        <f>AVERAGE(Y128:Y130)</f>
        <v>56.59499384800575</v>
      </c>
      <c r="AA128">
        <f>_xlfn.STDEV.S(Y128:Y130)/SQRT(COUNT(Y128:Y130))</f>
        <v>1.2020464294486477</v>
      </c>
    </row>
    <row r="129" spans="1:27" x14ac:dyDescent="0.25">
      <c r="A129" t="s">
        <v>34</v>
      </c>
      <c r="B129" t="s">
        <v>27</v>
      </c>
      <c r="C129">
        <v>12</v>
      </c>
      <c r="D129">
        <v>25539.202000000001</v>
      </c>
      <c r="E129">
        <f t="shared" si="21"/>
        <v>25539.202000000001</v>
      </c>
      <c r="F129">
        <v>30</v>
      </c>
      <c r="G129">
        <f t="shared" si="16"/>
        <v>304.14999999999998</v>
      </c>
      <c r="H129">
        <v>98</v>
      </c>
      <c r="I129">
        <v>0.47299999999999998</v>
      </c>
      <c r="J129">
        <f t="shared" si="22"/>
        <v>6.6034651847008838E-2</v>
      </c>
      <c r="K129">
        <v>0.15</v>
      </c>
      <c r="L129">
        <v>101</v>
      </c>
      <c r="M129">
        <f t="shared" si="17"/>
        <v>87.826086956521749</v>
      </c>
      <c r="N129">
        <f t="shared" si="18"/>
        <v>0.40696534815299112</v>
      </c>
      <c r="O129">
        <v>8.3140000000000001</v>
      </c>
      <c r="P129">
        <f t="shared" si="23"/>
        <v>1.577195998968528E-2</v>
      </c>
      <c r="Q129">
        <f t="shared" si="24"/>
        <v>402.80327211249033</v>
      </c>
      <c r="R129">
        <f t="shared" si="25"/>
        <v>4.0280327211249034E-4</v>
      </c>
      <c r="S129">
        <f t="shared" si="26"/>
        <v>4.8336392653498834E-3</v>
      </c>
      <c r="T129">
        <f t="shared" si="27"/>
        <v>4833.6392653498833</v>
      </c>
      <c r="U129">
        <v>0.15</v>
      </c>
      <c r="V129">
        <v>101</v>
      </c>
      <c r="W129">
        <f t="shared" si="19"/>
        <v>87.826086956521749</v>
      </c>
      <c r="X129">
        <f t="shared" si="28"/>
        <v>4.5863738903897406</v>
      </c>
      <c r="Y129">
        <f t="shared" si="20"/>
        <v>55.036486684676881</v>
      </c>
    </row>
    <row r="130" spans="1:27" x14ac:dyDescent="0.25">
      <c r="A130" t="s">
        <v>35</v>
      </c>
      <c r="B130" t="s">
        <v>27</v>
      </c>
      <c r="C130">
        <v>12</v>
      </c>
      <c r="D130">
        <v>25888.395</v>
      </c>
      <c r="E130">
        <f t="shared" si="21"/>
        <v>25888.395</v>
      </c>
      <c r="F130">
        <v>30</v>
      </c>
      <c r="G130">
        <f t="shared" ref="G130:G193" si="29">F130+274.15</f>
        <v>304.14999999999998</v>
      </c>
      <c r="H130">
        <v>98</v>
      </c>
      <c r="I130">
        <v>0.47299999999999998</v>
      </c>
      <c r="J130">
        <f t="shared" si="22"/>
        <v>6.6034651847008838E-2</v>
      </c>
      <c r="K130">
        <v>0.15</v>
      </c>
      <c r="L130">
        <v>101</v>
      </c>
      <c r="M130">
        <f t="shared" ref="M130:M193" si="30">L130/(1+K130)</f>
        <v>87.826086956521749</v>
      </c>
      <c r="N130">
        <f t="shared" ref="N130:N193" si="31">I130-J130</f>
        <v>0.40696534815299112</v>
      </c>
      <c r="O130">
        <v>8.3140000000000001</v>
      </c>
      <c r="P130">
        <f t="shared" si="23"/>
        <v>1.577195998968528E-2</v>
      </c>
      <c r="Q130">
        <f t="shared" si="24"/>
        <v>408.31073013716849</v>
      </c>
      <c r="R130">
        <f t="shared" si="25"/>
        <v>4.083107301371685E-4</v>
      </c>
      <c r="S130">
        <f t="shared" si="26"/>
        <v>4.8997287616460213E-3</v>
      </c>
      <c r="T130">
        <f t="shared" si="27"/>
        <v>4899.7287616460217</v>
      </c>
      <c r="U130">
        <v>0.15</v>
      </c>
      <c r="V130">
        <v>101</v>
      </c>
      <c r="W130">
        <f t="shared" ref="W130:W193" si="32">V130/(1+U130)</f>
        <v>87.826086956521749</v>
      </c>
      <c r="X130">
        <f t="shared" si="28"/>
        <v>4.6490825708687495</v>
      </c>
      <c r="Y130">
        <f t="shared" ref="Y130:Y193" si="33">T130/W130</f>
        <v>55.788990850424995</v>
      </c>
    </row>
    <row r="131" spans="1:27" x14ac:dyDescent="0.25">
      <c r="A131" t="s">
        <v>36</v>
      </c>
      <c r="B131" t="s">
        <v>27</v>
      </c>
      <c r="C131">
        <v>12</v>
      </c>
      <c r="D131">
        <v>17938.361999999997</v>
      </c>
      <c r="E131">
        <f t="shared" ref="E131:E194" si="34">D131</f>
        <v>17938.361999999997</v>
      </c>
      <c r="F131">
        <v>30</v>
      </c>
      <c r="G131">
        <f t="shared" si="29"/>
        <v>304.14999999999998</v>
      </c>
      <c r="H131">
        <v>98</v>
      </c>
      <c r="I131">
        <v>0.47299999999999998</v>
      </c>
      <c r="J131">
        <f t="shared" ref="J131:J194" si="35">(M131/(1.33))/1000</f>
        <v>6.6034651847008838E-2</v>
      </c>
      <c r="K131">
        <v>0.15</v>
      </c>
      <c r="L131">
        <v>101</v>
      </c>
      <c r="M131">
        <f t="shared" si="30"/>
        <v>87.826086956521749</v>
      </c>
      <c r="N131">
        <f t="shared" si="31"/>
        <v>0.40696534815299112</v>
      </c>
      <c r="O131">
        <v>8.3140000000000001</v>
      </c>
      <c r="P131">
        <f t="shared" ref="P131:P194" si="36">(H131*N131)/(O131*G131)</f>
        <v>1.577195998968528E-2</v>
      </c>
      <c r="Q131">
        <f t="shared" ref="Q131:Q194" si="37">P131*D131</f>
        <v>282.92312774449078</v>
      </c>
      <c r="R131">
        <f t="shared" ref="R131:R194" si="38">Q131/1000000</f>
        <v>2.829231277444908E-4</v>
      </c>
      <c r="S131">
        <f t="shared" ref="S131:S194" si="39">R131*(44/1)*(12/44)</f>
        <v>3.3950775329338891E-3</v>
      </c>
      <c r="T131">
        <f t="shared" ref="T131:T194" si="40">S131*1000000</f>
        <v>3395.077532933889</v>
      </c>
      <c r="U131">
        <v>0.15</v>
      </c>
      <c r="V131">
        <v>101</v>
      </c>
      <c r="W131">
        <f t="shared" si="32"/>
        <v>87.826086956521749</v>
      </c>
      <c r="X131">
        <f t="shared" si="28"/>
        <v>3.2214019495659838</v>
      </c>
      <c r="Y131">
        <f t="shared" si="33"/>
        <v>38.6568233947918</v>
      </c>
      <c r="Z131">
        <f>AVERAGE(Y131:Y133)</f>
        <v>38.775792694416189</v>
      </c>
      <c r="AA131">
        <f>_xlfn.STDEV.S(Y131:Y133)/SQRT(COUNT(Y131:Y133))</f>
        <v>1.1266088485579027</v>
      </c>
    </row>
    <row r="132" spans="1:27" x14ac:dyDescent="0.25">
      <c r="A132" t="s">
        <v>37</v>
      </c>
      <c r="B132" t="s">
        <v>27</v>
      </c>
      <c r="C132">
        <v>12</v>
      </c>
      <c r="D132">
        <v>17116.931000000004</v>
      </c>
      <c r="E132">
        <f t="shared" si="34"/>
        <v>17116.931000000004</v>
      </c>
      <c r="F132">
        <v>30</v>
      </c>
      <c r="G132">
        <f t="shared" si="29"/>
        <v>304.14999999999998</v>
      </c>
      <c r="H132">
        <v>98</v>
      </c>
      <c r="I132">
        <v>0.47299999999999998</v>
      </c>
      <c r="J132">
        <f t="shared" si="35"/>
        <v>6.6034651847008838E-2</v>
      </c>
      <c r="K132">
        <v>0.15</v>
      </c>
      <c r="L132">
        <v>101</v>
      </c>
      <c r="M132">
        <f t="shared" si="30"/>
        <v>87.826086956521749</v>
      </c>
      <c r="N132">
        <f t="shared" si="31"/>
        <v>0.40696534815299112</v>
      </c>
      <c r="O132">
        <v>8.3140000000000001</v>
      </c>
      <c r="P132">
        <f t="shared" si="36"/>
        <v>1.577195998968528E-2</v>
      </c>
      <c r="Q132">
        <f t="shared" si="37"/>
        <v>269.96755087820372</v>
      </c>
      <c r="R132">
        <f t="shared" si="38"/>
        <v>2.699675508782037E-4</v>
      </c>
      <c r="S132">
        <f t="shared" si="39"/>
        <v>3.2396106105384444E-3</v>
      </c>
      <c r="T132">
        <f t="shared" si="40"/>
        <v>3239.6106105384442</v>
      </c>
      <c r="U132">
        <v>0.15</v>
      </c>
      <c r="V132">
        <v>101</v>
      </c>
      <c r="W132">
        <f t="shared" si="32"/>
        <v>87.826086956521749</v>
      </c>
      <c r="X132">
        <f t="shared" si="28"/>
        <v>3.0738879555439036</v>
      </c>
      <c r="Y132">
        <f t="shared" si="33"/>
        <v>36.88665546652684</v>
      </c>
    </row>
    <row r="133" spans="1:27" x14ac:dyDescent="0.25">
      <c r="A133" t="s">
        <v>38</v>
      </c>
      <c r="B133" t="s">
        <v>27</v>
      </c>
      <c r="C133">
        <v>12</v>
      </c>
      <c r="D133">
        <v>18925.413</v>
      </c>
      <c r="E133">
        <f t="shared" si="34"/>
        <v>18925.413</v>
      </c>
      <c r="F133">
        <v>30</v>
      </c>
      <c r="G133">
        <f t="shared" si="29"/>
        <v>304.14999999999998</v>
      </c>
      <c r="H133">
        <v>98</v>
      </c>
      <c r="I133">
        <v>0.47299999999999998</v>
      </c>
      <c r="J133">
        <f t="shared" si="35"/>
        <v>6.6034651847008838E-2</v>
      </c>
      <c r="K133">
        <v>0.15</v>
      </c>
      <c r="L133">
        <v>101</v>
      </c>
      <c r="M133">
        <f t="shared" si="30"/>
        <v>87.826086956521749</v>
      </c>
      <c r="N133">
        <f t="shared" si="31"/>
        <v>0.40696534815299112</v>
      </c>
      <c r="O133">
        <v>8.3140000000000001</v>
      </c>
      <c r="P133">
        <f t="shared" si="36"/>
        <v>1.577195998968528E-2</v>
      </c>
      <c r="Q133">
        <f t="shared" si="37"/>
        <v>298.49085662426967</v>
      </c>
      <c r="R133">
        <f t="shared" si="38"/>
        <v>2.9849085662426967E-4</v>
      </c>
      <c r="S133">
        <f t="shared" si="39"/>
        <v>3.581890279491236E-3</v>
      </c>
      <c r="T133">
        <f t="shared" si="40"/>
        <v>3581.890279491236</v>
      </c>
      <c r="U133">
        <v>0.15</v>
      </c>
      <c r="V133">
        <v>101</v>
      </c>
      <c r="W133">
        <f t="shared" si="32"/>
        <v>87.826086956521749</v>
      </c>
      <c r="X133">
        <f t="shared" si="28"/>
        <v>3.3986582684941591</v>
      </c>
      <c r="Y133">
        <f t="shared" si="33"/>
        <v>40.783899221929907</v>
      </c>
    </row>
    <row r="134" spans="1:27" x14ac:dyDescent="0.25">
      <c r="A134" t="s">
        <v>39</v>
      </c>
      <c r="B134" t="s">
        <v>27</v>
      </c>
      <c r="C134">
        <v>12</v>
      </c>
      <c r="D134">
        <v>5924.2690000000002</v>
      </c>
      <c r="E134">
        <f t="shared" si="34"/>
        <v>5924.2690000000002</v>
      </c>
      <c r="F134">
        <v>30</v>
      </c>
      <c r="G134">
        <f t="shared" si="29"/>
        <v>304.14999999999998</v>
      </c>
      <c r="H134">
        <v>98</v>
      </c>
      <c r="I134">
        <v>0.47299999999999998</v>
      </c>
      <c r="J134">
        <f t="shared" si="35"/>
        <v>6.6034651847008838E-2</v>
      </c>
      <c r="K134">
        <v>0.15</v>
      </c>
      <c r="L134">
        <v>101</v>
      </c>
      <c r="M134">
        <f t="shared" si="30"/>
        <v>87.826086956521749</v>
      </c>
      <c r="N134">
        <f t="shared" si="31"/>
        <v>0.40696534815299112</v>
      </c>
      <c r="O134">
        <v>8.3140000000000001</v>
      </c>
      <c r="P134">
        <f t="shared" si="36"/>
        <v>1.577195998968528E-2</v>
      </c>
      <c r="Q134">
        <f t="shared" si="37"/>
        <v>93.437333636132834</v>
      </c>
      <c r="R134">
        <f t="shared" si="38"/>
        <v>9.3437333636132834E-5</v>
      </c>
      <c r="S134">
        <f t="shared" si="39"/>
        <v>1.1212480036335941E-3</v>
      </c>
      <c r="T134">
        <f t="shared" si="40"/>
        <v>1121.2480036335942</v>
      </c>
      <c r="U134">
        <v>0.15</v>
      </c>
      <c r="V134">
        <v>101</v>
      </c>
      <c r="W134">
        <f t="shared" si="32"/>
        <v>87.826086956521749</v>
      </c>
      <c r="X134">
        <f t="shared" si="28"/>
        <v>1.0638904324906213</v>
      </c>
      <c r="Y134">
        <f t="shared" si="33"/>
        <v>12.766685189887458</v>
      </c>
      <c r="Z134">
        <f>AVERAGE(Y134:Y136)</f>
        <v>25.29658972347384</v>
      </c>
      <c r="AA134">
        <f>_xlfn.STDEV.S(Y134:Y136)/SQRT(COUNT(Y134:Y136))</f>
        <v>6.2773891499546703</v>
      </c>
    </row>
    <row r="135" spans="1:27" x14ac:dyDescent="0.25">
      <c r="A135" t="s">
        <v>40</v>
      </c>
      <c r="B135" t="s">
        <v>27</v>
      </c>
      <c r="C135">
        <v>12</v>
      </c>
      <c r="D135">
        <v>14328.418000000001</v>
      </c>
      <c r="E135">
        <f t="shared" si="34"/>
        <v>14328.418000000001</v>
      </c>
      <c r="F135">
        <v>30</v>
      </c>
      <c r="G135">
        <f t="shared" si="29"/>
        <v>304.14999999999998</v>
      </c>
      <c r="H135">
        <v>98</v>
      </c>
      <c r="I135">
        <v>0.47299999999999998</v>
      </c>
      <c r="J135">
        <f t="shared" si="35"/>
        <v>6.6034651847008838E-2</v>
      </c>
      <c r="K135">
        <v>0.15</v>
      </c>
      <c r="L135">
        <v>101</v>
      </c>
      <c r="M135">
        <f t="shared" si="30"/>
        <v>87.826086956521749</v>
      </c>
      <c r="N135">
        <f t="shared" si="31"/>
        <v>0.40696534815299112</v>
      </c>
      <c r="O135">
        <v>8.3140000000000001</v>
      </c>
      <c r="P135">
        <f t="shared" si="36"/>
        <v>1.577195998968528E-2</v>
      </c>
      <c r="Q135">
        <f t="shared" si="37"/>
        <v>225.98723541148641</v>
      </c>
      <c r="R135">
        <f t="shared" si="38"/>
        <v>2.259872354114864E-4</v>
      </c>
      <c r="S135">
        <f t="shared" si="39"/>
        <v>2.7118468249378368E-3</v>
      </c>
      <c r="T135">
        <f t="shared" si="40"/>
        <v>2711.8468249378366</v>
      </c>
      <c r="U135">
        <v>0.15</v>
      </c>
      <c r="V135">
        <v>101</v>
      </c>
      <c r="W135">
        <f t="shared" si="32"/>
        <v>87.826086956521749</v>
      </c>
      <c r="X135">
        <f t="shared" si="28"/>
        <v>2.5731219873585083</v>
      </c>
      <c r="Y135">
        <f t="shared" si="33"/>
        <v>30.877463848302096</v>
      </c>
    </row>
    <row r="136" spans="1:27" x14ac:dyDescent="0.25">
      <c r="A136" t="s">
        <v>41</v>
      </c>
      <c r="B136" t="s">
        <v>27</v>
      </c>
      <c r="C136">
        <v>12</v>
      </c>
      <c r="D136">
        <v>14963.299000000001</v>
      </c>
      <c r="E136">
        <f t="shared" si="34"/>
        <v>14963.299000000001</v>
      </c>
      <c r="F136">
        <v>30</v>
      </c>
      <c r="G136">
        <f t="shared" si="29"/>
        <v>304.14999999999998</v>
      </c>
      <c r="H136">
        <v>98</v>
      </c>
      <c r="I136">
        <v>0.47299999999999998</v>
      </c>
      <c r="J136">
        <f t="shared" si="35"/>
        <v>6.6034651847008838E-2</v>
      </c>
      <c r="K136">
        <v>0.15</v>
      </c>
      <c r="L136">
        <v>101</v>
      </c>
      <c r="M136">
        <f t="shared" si="30"/>
        <v>87.826086956521749</v>
      </c>
      <c r="N136">
        <f t="shared" si="31"/>
        <v>0.40696534815299112</v>
      </c>
      <c r="O136">
        <v>8.3140000000000001</v>
      </c>
      <c r="P136">
        <f t="shared" si="36"/>
        <v>1.577195998968528E-2</v>
      </c>
      <c r="Q136">
        <f t="shared" si="37"/>
        <v>236.00055314169776</v>
      </c>
      <c r="R136">
        <f t="shared" si="38"/>
        <v>2.3600055314169777E-4</v>
      </c>
      <c r="S136">
        <f t="shared" si="39"/>
        <v>2.8320066377003732E-3</v>
      </c>
      <c r="T136">
        <f t="shared" si="40"/>
        <v>2832.0066377003732</v>
      </c>
      <c r="U136">
        <v>0.15</v>
      </c>
      <c r="V136">
        <v>101</v>
      </c>
      <c r="W136">
        <f t="shared" si="32"/>
        <v>87.826086956521749</v>
      </c>
      <c r="X136">
        <f t="shared" si="28"/>
        <v>2.6871350110193308</v>
      </c>
      <c r="Y136">
        <f t="shared" si="33"/>
        <v>32.24562013223197</v>
      </c>
    </row>
    <row r="137" spans="1:27" x14ac:dyDescent="0.25">
      <c r="A137" t="s">
        <v>42</v>
      </c>
      <c r="B137" t="s">
        <v>27</v>
      </c>
      <c r="C137">
        <v>12</v>
      </c>
      <c r="D137">
        <v>5965.4140000000025</v>
      </c>
      <c r="E137">
        <f t="shared" si="34"/>
        <v>5965.4140000000025</v>
      </c>
      <c r="F137">
        <v>30</v>
      </c>
      <c r="G137">
        <f t="shared" si="29"/>
        <v>304.14999999999998</v>
      </c>
      <c r="H137">
        <v>98</v>
      </c>
      <c r="I137">
        <v>0.47299999999999998</v>
      </c>
      <c r="J137">
        <f t="shared" si="35"/>
        <v>6.6034651847008838E-2</v>
      </c>
      <c r="K137">
        <v>0.15</v>
      </c>
      <c r="L137">
        <v>101</v>
      </c>
      <c r="M137">
        <f t="shared" si="30"/>
        <v>87.826086956521749</v>
      </c>
      <c r="N137">
        <f t="shared" si="31"/>
        <v>0.40696534815299112</v>
      </c>
      <c r="O137">
        <v>8.3140000000000001</v>
      </c>
      <c r="P137">
        <f t="shared" si="36"/>
        <v>1.577195998968528E-2</v>
      </c>
      <c r="Q137">
        <f t="shared" si="37"/>
        <v>94.086270929908466</v>
      </c>
      <c r="R137">
        <f t="shared" si="38"/>
        <v>9.4086270929908466E-5</v>
      </c>
      <c r="S137">
        <f t="shared" si="39"/>
        <v>1.1290352511589016E-3</v>
      </c>
      <c r="T137">
        <f t="shared" si="40"/>
        <v>1129.0352511589017</v>
      </c>
      <c r="U137">
        <v>0.15</v>
      </c>
      <c r="V137">
        <v>101</v>
      </c>
      <c r="W137">
        <f t="shared" si="32"/>
        <v>87.826086956521749</v>
      </c>
      <c r="X137">
        <f t="shared" si="28"/>
        <v>1.0712793224692547</v>
      </c>
      <c r="Y137">
        <f t="shared" si="33"/>
        <v>12.855351869631058</v>
      </c>
      <c r="Z137">
        <f>AVERAGE(Y137:Y139)</f>
        <v>14.137400154201714</v>
      </c>
      <c r="AA137">
        <f>_xlfn.STDEV.S(Y137:Y139)/SQRT(COUNT(Y137:Y139))</f>
        <v>0.64124779049997571</v>
      </c>
    </row>
    <row r="138" spans="1:27" x14ac:dyDescent="0.25">
      <c r="A138" t="s">
        <v>43</v>
      </c>
      <c r="B138" t="s">
        <v>27</v>
      </c>
      <c r="C138">
        <v>12</v>
      </c>
      <c r="D138">
        <v>6871.41</v>
      </c>
      <c r="E138">
        <f t="shared" si="34"/>
        <v>6871.41</v>
      </c>
      <c r="F138">
        <v>30</v>
      </c>
      <c r="G138">
        <f t="shared" si="29"/>
        <v>304.14999999999998</v>
      </c>
      <c r="H138">
        <v>98</v>
      </c>
      <c r="I138">
        <v>0.47299999999999998</v>
      </c>
      <c r="J138">
        <f t="shared" si="35"/>
        <v>6.6034651847008838E-2</v>
      </c>
      <c r="K138">
        <v>0.15</v>
      </c>
      <c r="L138">
        <v>101</v>
      </c>
      <c r="M138">
        <f t="shared" si="30"/>
        <v>87.826086956521749</v>
      </c>
      <c r="N138">
        <f t="shared" si="31"/>
        <v>0.40696534815299112</v>
      </c>
      <c r="O138">
        <v>8.3140000000000001</v>
      </c>
      <c r="P138">
        <f t="shared" si="36"/>
        <v>1.577195998968528E-2</v>
      </c>
      <c r="Q138">
        <f t="shared" si="37"/>
        <v>108.37560359272332</v>
      </c>
      <c r="R138">
        <f t="shared" si="38"/>
        <v>1.0837560359272332E-4</v>
      </c>
      <c r="S138">
        <f t="shared" si="39"/>
        <v>1.3005072431126797E-3</v>
      </c>
      <c r="T138">
        <f t="shared" si="40"/>
        <v>1300.5072431126798</v>
      </c>
      <c r="U138">
        <v>0.15</v>
      </c>
      <c r="V138">
        <v>101</v>
      </c>
      <c r="W138">
        <f t="shared" si="32"/>
        <v>87.826086956521749</v>
      </c>
      <c r="X138">
        <f t="shared" si="28"/>
        <v>1.2339796448676417</v>
      </c>
      <c r="Y138">
        <f t="shared" si="33"/>
        <v>14.8077557384117</v>
      </c>
    </row>
    <row r="139" spans="1:27" x14ac:dyDescent="0.25">
      <c r="A139" t="s">
        <v>44</v>
      </c>
      <c r="B139" t="s">
        <v>27</v>
      </c>
      <c r="C139">
        <v>12</v>
      </c>
      <c r="D139">
        <v>6844.188000000001</v>
      </c>
      <c r="E139">
        <f t="shared" si="34"/>
        <v>6844.188000000001</v>
      </c>
      <c r="F139">
        <v>30</v>
      </c>
      <c r="G139">
        <f t="shared" si="29"/>
        <v>304.14999999999998</v>
      </c>
      <c r="H139">
        <v>98</v>
      </c>
      <c r="I139">
        <v>0.47299999999999998</v>
      </c>
      <c r="J139">
        <f t="shared" si="35"/>
        <v>6.6034651847008838E-2</v>
      </c>
      <c r="K139">
        <v>0.15</v>
      </c>
      <c r="L139">
        <v>101</v>
      </c>
      <c r="M139">
        <f t="shared" si="30"/>
        <v>87.826086956521749</v>
      </c>
      <c r="N139">
        <f t="shared" si="31"/>
        <v>0.40696534815299112</v>
      </c>
      <c r="O139">
        <v>8.3140000000000001</v>
      </c>
      <c r="P139">
        <f t="shared" si="36"/>
        <v>1.577195998968528E-2</v>
      </c>
      <c r="Q139">
        <f t="shared" si="37"/>
        <v>107.94625929788414</v>
      </c>
      <c r="R139">
        <f t="shared" si="38"/>
        <v>1.0794625929788413E-4</v>
      </c>
      <c r="S139">
        <f t="shared" si="39"/>
        <v>1.2953551115746096E-3</v>
      </c>
      <c r="T139">
        <f t="shared" si="40"/>
        <v>1295.3551115746095</v>
      </c>
      <c r="U139">
        <v>0.15</v>
      </c>
      <c r="V139">
        <v>101</v>
      </c>
      <c r="W139">
        <f t="shared" si="32"/>
        <v>87.826086956521749</v>
      </c>
      <c r="X139">
        <f t="shared" si="28"/>
        <v>1.2290910712135321</v>
      </c>
      <c r="Y139">
        <f t="shared" si="33"/>
        <v>14.749092854562385</v>
      </c>
    </row>
    <row r="140" spans="1:27" x14ac:dyDescent="0.25">
      <c r="A140" t="s">
        <v>45</v>
      </c>
      <c r="B140" t="s">
        <v>27</v>
      </c>
      <c r="C140">
        <v>12</v>
      </c>
      <c r="D140">
        <v>17761.029000000002</v>
      </c>
      <c r="E140">
        <f t="shared" si="34"/>
        <v>17761.029000000002</v>
      </c>
      <c r="F140">
        <v>30</v>
      </c>
      <c r="G140">
        <f t="shared" si="29"/>
        <v>304.14999999999998</v>
      </c>
      <c r="H140">
        <v>98</v>
      </c>
      <c r="I140">
        <v>0.47299999999999998</v>
      </c>
      <c r="J140">
        <f t="shared" si="35"/>
        <v>6.6034651847008838E-2</v>
      </c>
      <c r="K140">
        <v>0.15</v>
      </c>
      <c r="L140">
        <v>101</v>
      </c>
      <c r="M140">
        <f t="shared" si="30"/>
        <v>87.826086956521749</v>
      </c>
      <c r="N140">
        <f t="shared" si="31"/>
        <v>0.40696534815299112</v>
      </c>
      <c r="O140">
        <v>8.3140000000000001</v>
      </c>
      <c r="P140">
        <f t="shared" si="36"/>
        <v>1.577195998968528E-2</v>
      </c>
      <c r="Q140">
        <f t="shared" si="37"/>
        <v>280.12623876364</v>
      </c>
      <c r="R140">
        <f t="shared" si="38"/>
        <v>2.8012623876364E-4</v>
      </c>
      <c r="S140">
        <f t="shared" si="39"/>
        <v>3.3615148651636798E-3</v>
      </c>
      <c r="T140">
        <f t="shared" si="40"/>
        <v>3361.5148651636796</v>
      </c>
      <c r="U140">
        <v>0.15</v>
      </c>
      <c r="V140">
        <v>101</v>
      </c>
      <c r="W140">
        <f t="shared" si="32"/>
        <v>87.826086956521749</v>
      </c>
      <c r="X140">
        <f t="shared" si="28"/>
        <v>3.1895561839424351</v>
      </c>
      <c r="Y140">
        <f t="shared" si="33"/>
        <v>38.274674207309218</v>
      </c>
      <c r="Z140">
        <f>AVERAGE(Y140:Y142)</f>
        <v>37.828642054463181</v>
      </c>
      <c r="AA140">
        <f>_xlfn.STDEV.S(Y140:Y142)/SQRT(COUNT(Y140:Y142))</f>
        <v>0.65730199366948727</v>
      </c>
    </row>
    <row r="141" spans="1:27" x14ac:dyDescent="0.25">
      <c r="A141" t="s">
        <v>46</v>
      </c>
      <c r="B141" t="s">
        <v>27</v>
      </c>
      <c r="C141">
        <v>12</v>
      </c>
      <c r="D141">
        <v>17947.527000000002</v>
      </c>
      <c r="E141">
        <f t="shared" si="34"/>
        <v>17947.527000000002</v>
      </c>
      <c r="F141">
        <v>30</v>
      </c>
      <c r="G141">
        <f t="shared" si="29"/>
        <v>304.14999999999998</v>
      </c>
      <c r="H141">
        <v>98</v>
      </c>
      <c r="I141">
        <v>0.47299999999999998</v>
      </c>
      <c r="J141">
        <f t="shared" si="35"/>
        <v>6.6034651847008838E-2</v>
      </c>
      <c r="K141">
        <v>0.15</v>
      </c>
      <c r="L141">
        <v>101</v>
      </c>
      <c r="M141">
        <f t="shared" si="30"/>
        <v>87.826086956521749</v>
      </c>
      <c r="N141">
        <f t="shared" si="31"/>
        <v>0.40696534815299112</v>
      </c>
      <c r="O141">
        <v>8.3140000000000001</v>
      </c>
      <c r="P141">
        <f t="shared" si="36"/>
        <v>1.577195998968528E-2</v>
      </c>
      <c r="Q141">
        <f t="shared" si="37"/>
        <v>283.06767775779633</v>
      </c>
      <c r="R141">
        <f t="shared" si="38"/>
        <v>2.8306767775779636E-4</v>
      </c>
      <c r="S141">
        <f t="shared" si="39"/>
        <v>3.3968121330935561E-3</v>
      </c>
      <c r="T141">
        <f t="shared" si="40"/>
        <v>3396.812133093556</v>
      </c>
      <c r="U141">
        <v>0.15</v>
      </c>
      <c r="V141">
        <v>101</v>
      </c>
      <c r="W141">
        <f t="shared" si="32"/>
        <v>87.826086956521749</v>
      </c>
      <c r="X141">
        <f t="shared" si="28"/>
        <v>3.2230478160541165</v>
      </c>
      <c r="Y141">
        <f>T141/W141</f>
        <v>38.676573792649393</v>
      </c>
    </row>
    <row r="142" spans="1:27" x14ac:dyDescent="0.25">
      <c r="A142" t="s">
        <v>47</v>
      </c>
      <c r="B142" t="s">
        <v>27</v>
      </c>
      <c r="C142">
        <v>12</v>
      </c>
      <c r="D142">
        <v>16953.599000000002</v>
      </c>
      <c r="E142">
        <f t="shared" si="34"/>
        <v>16953.599000000002</v>
      </c>
      <c r="F142">
        <v>30</v>
      </c>
      <c r="G142">
        <f t="shared" si="29"/>
        <v>304.14999999999998</v>
      </c>
      <c r="H142">
        <v>98</v>
      </c>
      <c r="I142">
        <v>0.47299999999999998</v>
      </c>
      <c r="J142">
        <f t="shared" si="35"/>
        <v>6.6034651847008838E-2</v>
      </c>
      <c r="K142">
        <v>0.15</v>
      </c>
      <c r="L142">
        <v>101</v>
      </c>
      <c r="M142">
        <f t="shared" si="30"/>
        <v>87.826086956521749</v>
      </c>
      <c r="N142">
        <f t="shared" si="31"/>
        <v>0.40696534815299112</v>
      </c>
      <c r="O142">
        <v>8.3140000000000001</v>
      </c>
      <c r="P142">
        <f t="shared" si="36"/>
        <v>1.577195998968528E-2</v>
      </c>
      <c r="Q142">
        <f t="shared" si="37"/>
        <v>267.3914851091684</v>
      </c>
      <c r="R142">
        <f t="shared" si="38"/>
        <v>2.673914851091684E-4</v>
      </c>
      <c r="S142">
        <f t="shared" si="39"/>
        <v>3.2086978213100204E-3</v>
      </c>
      <c r="T142">
        <f t="shared" si="40"/>
        <v>3208.6978213100206</v>
      </c>
      <c r="U142">
        <v>0.15</v>
      </c>
      <c r="V142">
        <v>101</v>
      </c>
      <c r="W142">
        <f t="shared" si="32"/>
        <v>87.826086956521749</v>
      </c>
      <c r="X142">
        <f t="shared" si="28"/>
        <v>3.0445565136192436</v>
      </c>
      <c r="Y142">
        <f t="shared" si="33"/>
        <v>36.534678163430925</v>
      </c>
    </row>
    <row r="143" spans="1:27" x14ac:dyDescent="0.25">
      <c r="A143" t="s">
        <v>48</v>
      </c>
      <c r="B143" t="s">
        <v>27</v>
      </c>
      <c r="C143">
        <v>12</v>
      </c>
      <c r="D143">
        <v>8758.5290000000005</v>
      </c>
      <c r="E143">
        <f t="shared" si="34"/>
        <v>8758.5290000000005</v>
      </c>
      <c r="F143">
        <v>30</v>
      </c>
      <c r="G143">
        <f t="shared" si="29"/>
        <v>304.14999999999998</v>
      </c>
      <c r="H143">
        <v>98</v>
      </c>
      <c r="I143">
        <v>0.47299999999999998</v>
      </c>
      <c r="J143">
        <f t="shared" si="35"/>
        <v>6.6034651847008838E-2</v>
      </c>
      <c r="K143">
        <v>0.15</v>
      </c>
      <c r="L143">
        <v>101</v>
      </c>
      <c r="M143">
        <f t="shared" si="30"/>
        <v>87.826086956521749</v>
      </c>
      <c r="N143">
        <f t="shared" si="31"/>
        <v>0.40696534815299112</v>
      </c>
      <c r="O143">
        <v>8.3140000000000001</v>
      </c>
      <c r="P143">
        <f t="shared" si="36"/>
        <v>1.577195998968528E-2</v>
      </c>
      <c r="Q143">
        <f t="shared" si="37"/>
        <v>138.13916895649822</v>
      </c>
      <c r="R143">
        <f t="shared" si="38"/>
        <v>1.3813916895649822E-4</v>
      </c>
      <c r="S143">
        <f t="shared" si="39"/>
        <v>1.6576700274779784E-3</v>
      </c>
      <c r="T143">
        <f t="shared" si="40"/>
        <v>1657.6700274779785</v>
      </c>
      <c r="U143">
        <v>0.15</v>
      </c>
      <c r="V143">
        <v>101</v>
      </c>
      <c r="W143">
        <f t="shared" si="32"/>
        <v>87.826086956521749</v>
      </c>
      <c r="X143">
        <f t="shared" si="28"/>
        <v>1.5728717257423064</v>
      </c>
      <c r="Y143">
        <f t="shared" si="33"/>
        <v>18.874460708907673</v>
      </c>
      <c r="Z143">
        <f>AVERAGE(Y143:Y145)</f>
        <v>20.453754815797282</v>
      </c>
      <c r="AA143">
        <f>_xlfn.STDEV.S(Y143:Y145)/SQRT(COUNT(Y143:Y145))</f>
        <v>0.93247202700598852</v>
      </c>
    </row>
    <row r="144" spans="1:27" x14ac:dyDescent="0.25">
      <c r="A144" t="s">
        <v>49</v>
      </c>
      <c r="B144" t="s">
        <v>27</v>
      </c>
      <c r="C144">
        <v>12</v>
      </c>
      <c r="D144">
        <v>9459.2029999999995</v>
      </c>
      <c r="E144">
        <f t="shared" si="34"/>
        <v>9459.2029999999995</v>
      </c>
      <c r="F144">
        <v>30</v>
      </c>
      <c r="G144">
        <f t="shared" si="29"/>
        <v>304.14999999999998</v>
      </c>
      <c r="H144">
        <v>98</v>
      </c>
      <c r="I144">
        <v>0.47299999999999998</v>
      </c>
      <c r="J144">
        <f t="shared" si="35"/>
        <v>6.6034651847008838E-2</v>
      </c>
      <c r="K144">
        <v>0.15</v>
      </c>
      <c r="L144">
        <v>101</v>
      </c>
      <c r="M144">
        <f t="shared" si="30"/>
        <v>87.826086956521749</v>
      </c>
      <c r="N144">
        <f t="shared" si="31"/>
        <v>0.40696534815299112</v>
      </c>
      <c r="O144">
        <v>8.3140000000000001</v>
      </c>
      <c r="P144">
        <f t="shared" si="36"/>
        <v>1.577195998968528E-2</v>
      </c>
      <c r="Q144">
        <f t="shared" si="37"/>
        <v>149.19017125031095</v>
      </c>
      <c r="R144">
        <f t="shared" si="38"/>
        <v>1.4919017125031094E-4</v>
      </c>
      <c r="S144">
        <f t="shared" si="39"/>
        <v>1.7902820550037312E-3</v>
      </c>
      <c r="T144">
        <f t="shared" si="40"/>
        <v>1790.2820550037311</v>
      </c>
      <c r="U144">
        <v>0.15</v>
      </c>
      <c r="V144">
        <v>101</v>
      </c>
      <c r="W144">
        <f t="shared" si="32"/>
        <v>87.826086956521749</v>
      </c>
      <c r="X144">
        <f t="shared" si="28"/>
        <v>1.6986999696817582</v>
      </c>
      <c r="Y144">
        <f t="shared" si="33"/>
        <v>20.384399636181094</v>
      </c>
    </row>
    <row r="145" spans="1:27" x14ac:dyDescent="0.25">
      <c r="A145" t="s">
        <v>50</v>
      </c>
      <c r="B145" t="s">
        <v>27</v>
      </c>
      <c r="C145">
        <v>12</v>
      </c>
      <c r="D145">
        <v>10256.428</v>
      </c>
      <c r="E145">
        <f t="shared" si="34"/>
        <v>10256.428</v>
      </c>
      <c r="F145">
        <v>30</v>
      </c>
      <c r="G145">
        <f t="shared" si="29"/>
        <v>304.14999999999998</v>
      </c>
      <c r="H145">
        <v>98</v>
      </c>
      <c r="I145">
        <v>0.47299999999999998</v>
      </c>
      <c r="J145">
        <f t="shared" si="35"/>
        <v>6.6034651847008838E-2</v>
      </c>
      <c r="K145">
        <v>0.15</v>
      </c>
      <c r="L145">
        <v>101</v>
      </c>
      <c r="M145">
        <f t="shared" si="30"/>
        <v>87.826086956521749</v>
      </c>
      <c r="N145">
        <f t="shared" si="31"/>
        <v>0.40696534815299112</v>
      </c>
      <c r="O145">
        <v>8.3140000000000001</v>
      </c>
      <c r="P145">
        <f t="shared" si="36"/>
        <v>1.577195998968528E-2</v>
      </c>
      <c r="Q145">
        <f t="shared" si="37"/>
        <v>161.76397205308783</v>
      </c>
      <c r="R145">
        <f t="shared" si="38"/>
        <v>1.6176397205308783E-4</v>
      </c>
      <c r="S145">
        <f t="shared" si="39"/>
        <v>1.9411676646370539E-3</v>
      </c>
      <c r="T145">
        <f t="shared" si="40"/>
        <v>1941.1676646370538</v>
      </c>
      <c r="U145">
        <v>0.15</v>
      </c>
      <c r="V145">
        <v>101</v>
      </c>
      <c r="W145">
        <f t="shared" si="32"/>
        <v>87.826086956521749</v>
      </c>
      <c r="X145">
        <f t="shared" si="28"/>
        <v>1.8418670085252573</v>
      </c>
      <c r="Y145">
        <f t="shared" si="33"/>
        <v>22.102404102303087</v>
      </c>
    </row>
    <row r="146" spans="1:27" x14ac:dyDescent="0.25">
      <c r="A146" t="s">
        <v>26</v>
      </c>
      <c r="B146" t="s">
        <v>27</v>
      </c>
      <c r="C146">
        <v>14</v>
      </c>
      <c r="D146">
        <v>17166.031999999999</v>
      </c>
      <c r="E146">
        <f t="shared" si="34"/>
        <v>17166.031999999999</v>
      </c>
      <c r="F146">
        <v>30</v>
      </c>
      <c r="G146">
        <f t="shared" si="29"/>
        <v>304.14999999999998</v>
      </c>
      <c r="H146">
        <v>98</v>
      </c>
      <c r="I146">
        <v>0.47299999999999998</v>
      </c>
      <c r="J146">
        <f t="shared" si="35"/>
        <v>6.6034651847008838E-2</v>
      </c>
      <c r="K146">
        <v>0.15</v>
      </c>
      <c r="L146">
        <v>101</v>
      </c>
      <c r="M146">
        <f t="shared" si="30"/>
        <v>87.826086956521749</v>
      </c>
      <c r="N146">
        <f t="shared" si="31"/>
        <v>0.40696534815299112</v>
      </c>
      <c r="O146">
        <v>8.3140000000000001</v>
      </c>
      <c r="P146">
        <f t="shared" si="36"/>
        <v>1.577195998968528E-2</v>
      </c>
      <c r="Q146">
        <f t="shared" si="37"/>
        <v>270.74196988565717</v>
      </c>
      <c r="R146">
        <f t="shared" si="38"/>
        <v>2.7074196988565715E-4</v>
      </c>
      <c r="S146">
        <f t="shared" si="39"/>
        <v>3.2489036386278854E-3</v>
      </c>
      <c r="T146">
        <f t="shared" si="40"/>
        <v>3248.9036386278854</v>
      </c>
      <c r="U146">
        <v>0.15</v>
      </c>
      <c r="V146">
        <v>101</v>
      </c>
      <c r="W146">
        <f t="shared" si="32"/>
        <v>87.826086956521749</v>
      </c>
      <c r="X146">
        <f t="shared" si="28"/>
        <v>3.0827055977079771</v>
      </c>
      <c r="Y146">
        <f t="shared" si="33"/>
        <v>36.992467172495722</v>
      </c>
      <c r="Z146">
        <f>AVERAGE(Y146:Y148)</f>
        <v>35.852220207767772</v>
      </c>
      <c r="AA146">
        <f>_xlfn.STDEV.S(Y146:Y148)/SQRT(COUNT(Y146:Y148))</f>
        <v>1.1631395857581954</v>
      </c>
    </row>
    <row r="147" spans="1:27" x14ac:dyDescent="0.25">
      <c r="A147" t="s">
        <v>28</v>
      </c>
      <c r="B147" t="s">
        <v>27</v>
      </c>
      <c r="C147">
        <v>14</v>
      </c>
      <c r="D147">
        <v>15557.49</v>
      </c>
      <c r="E147">
        <f t="shared" si="34"/>
        <v>15557.49</v>
      </c>
      <c r="F147">
        <v>30</v>
      </c>
      <c r="G147">
        <f t="shared" si="29"/>
        <v>304.14999999999998</v>
      </c>
      <c r="H147">
        <v>98</v>
      </c>
      <c r="I147">
        <v>0.47299999999999998</v>
      </c>
      <c r="J147">
        <f t="shared" si="35"/>
        <v>6.6034651847008838E-2</v>
      </c>
      <c r="K147">
        <v>0.15</v>
      </c>
      <c r="L147">
        <v>101</v>
      </c>
      <c r="M147">
        <f t="shared" si="30"/>
        <v>87.826086956521749</v>
      </c>
      <c r="N147">
        <f t="shared" si="31"/>
        <v>0.40696534815299112</v>
      </c>
      <c r="O147">
        <v>8.3140000000000001</v>
      </c>
      <c r="P147">
        <f t="shared" si="36"/>
        <v>1.577195998968528E-2</v>
      </c>
      <c r="Q147">
        <f t="shared" si="37"/>
        <v>245.37210981992885</v>
      </c>
      <c r="R147">
        <f t="shared" si="38"/>
        <v>2.4537210981992886E-4</v>
      </c>
      <c r="S147">
        <f t="shared" si="39"/>
        <v>2.9444653178391459E-3</v>
      </c>
      <c r="T147">
        <f t="shared" si="40"/>
        <v>2944.4653178391459</v>
      </c>
      <c r="U147">
        <v>0.15</v>
      </c>
      <c r="V147">
        <v>101</v>
      </c>
      <c r="W147">
        <f t="shared" si="32"/>
        <v>87.826086956521749</v>
      </c>
      <c r="X147">
        <f t="shared" si="28"/>
        <v>2.7938408543853281</v>
      </c>
      <c r="Y147">
        <f t="shared" si="33"/>
        <v>33.526090252623938</v>
      </c>
    </row>
    <row r="148" spans="1:27" x14ac:dyDescent="0.25">
      <c r="A148" t="s">
        <v>29</v>
      </c>
      <c r="B148" t="s">
        <v>27</v>
      </c>
      <c r="C148">
        <v>14</v>
      </c>
      <c r="D148">
        <v>17187.208999999999</v>
      </c>
      <c r="E148">
        <f t="shared" si="34"/>
        <v>17187.208999999999</v>
      </c>
      <c r="F148">
        <v>30</v>
      </c>
      <c r="G148">
        <f t="shared" si="29"/>
        <v>304.14999999999998</v>
      </c>
      <c r="H148">
        <v>98</v>
      </c>
      <c r="I148">
        <v>0.47299999999999998</v>
      </c>
      <c r="J148">
        <f t="shared" si="35"/>
        <v>6.6034651847008838E-2</v>
      </c>
      <c r="K148">
        <v>0.15</v>
      </c>
      <c r="L148">
        <v>101</v>
      </c>
      <c r="M148">
        <f t="shared" si="30"/>
        <v>87.826086956521749</v>
      </c>
      <c r="N148">
        <f t="shared" si="31"/>
        <v>0.40696534815299112</v>
      </c>
      <c r="O148">
        <v>8.3140000000000001</v>
      </c>
      <c r="P148">
        <f t="shared" si="36"/>
        <v>1.577195998968528E-2</v>
      </c>
      <c r="Q148">
        <f t="shared" si="37"/>
        <v>271.07597268235872</v>
      </c>
      <c r="R148">
        <f t="shared" si="38"/>
        <v>2.7107597268235872E-4</v>
      </c>
      <c r="S148">
        <f t="shared" si="39"/>
        <v>3.2529116721883044E-3</v>
      </c>
      <c r="T148">
        <f t="shared" si="40"/>
        <v>3252.9116721883042</v>
      </c>
      <c r="U148">
        <v>0.15</v>
      </c>
      <c r="V148">
        <v>101</v>
      </c>
      <c r="W148">
        <f t="shared" si="32"/>
        <v>87.826086956521749</v>
      </c>
      <c r="X148">
        <f t="shared" si="28"/>
        <v>3.0865085998486386</v>
      </c>
      <c r="Y148">
        <f t="shared" si="33"/>
        <v>37.038103198183656</v>
      </c>
    </row>
    <row r="149" spans="1:27" x14ac:dyDescent="0.25">
      <c r="A149" t="s">
        <v>30</v>
      </c>
      <c r="B149" t="s">
        <v>27</v>
      </c>
      <c r="C149">
        <v>14</v>
      </c>
      <c r="D149">
        <v>8275.2279999999992</v>
      </c>
      <c r="E149">
        <f t="shared" si="34"/>
        <v>8275.2279999999992</v>
      </c>
      <c r="F149">
        <v>30</v>
      </c>
      <c r="G149">
        <f t="shared" si="29"/>
        <v>304.14999999999998</v>
      </c>
      <c r="H149">
        <v>98</v>
      </c>
      <c r="I149">
        <v>0.47299999999999998</v>
      </c>
      <c r="J149">
        <f t="shared" si="35"/>
        <v>6.6034651847008838E-2</v>
      </c>
      <c r="K149">
        <v>0.15</v>
      </c>
      <c r="L149">
        <v>101</v>
      </c>
      <c r="M149">
        <f t="shared" si="30"/>
        <v>87.826086956521749</v>
      </c>
      <c r="N149">
        <f t="shared" si="31"/>
        <v>0.40696534815299112</v>
      </c>
      <c r="O149">
        <v>8.3140000000000001</v>
      </c>
      <c r="P149">
        <f t="shared" si="36"/>
        <v>1.577195998968528E-2</v>
      </c>
      <c r="Q149">
        <f t="shared" si="37"/>
        <v>130.51656492152333</v>
      </c>
      <c r="R149">
        <f t="shared" si="38"/>
        <v>1.3051656492152333E-4</v>
      </c>
      <c r="S149">
        <f t="shared" si="39"/>
        <v>1.5661987790582799E-3</v>
      </c>
      <c r="T149">
        <f t="shared" si="40"/>
        <v>1566.1987790582798</v>
      </c>
      <c r="U149">
        <v>0.15</v>
      </c>
      <c r="V149">
        <v>101</v>
      </c>
      <c r="W149">
        <f t="shared" si="32"/>
        <v>87.826086956521749</v>
      </c>
      <c r="X149">
        <f t="shared" si="28"/>
        <v>1.4860796996015031</v>
      </c>
      <c r="Y149">
        <f t="shared" si="33"/>
        <v>17.832956395218034</v>
      </c>
      <c r="Z149">
        <f>AVERAGE(Y149:Y151)</f>
        <v>20.764550438253988</v>
      </c>
      <c r="AA149">
        <f>_xlfn.STDEV.S(Y149:Y151)/SQRT(COUNT(Y149:Y151))</f>
        <v>2.0967936150320821</v>
      </c>
    </row>
    <row r="150" spans="1:27" x14ac:dyDescent="0.25">
      <c r="A150" t="s">
        <v>31</v>
      </c>
      <c r="B150" t="s">
        <v>27</v>
      </c>
      <c r="C150">
        <v>14</v>
      </c>
      <c r="D150">
        <v>9110.7249999999985</v>
      </c>
      <c r="E150">
        <f t="shared" si="34"/>
        <v>9110.7249999999985</v>
      </c>
      <c r="F150">
        <v>30</v>
      </c>
      <c r="G150">
        <f t="shared" si="29"/>
        <v>304.14999999999998</v>
      </c>
      <c r="H150">
        <v>98</v>
      </c>
      <c r="I150">
        <v>0.47299999999999998</v>
      </c>
      <c r="J150">
        <f t="shared" si="35"/>
        <v>6.6034651847008838E-2</v>
      </c>
      <c r="K150">
        <v>0.15</v>
      </c>
      <c r="L150">
        <v>101</v>
      </c>
      <c r="M150">
        <f t="shared" si="30"/>
        <v>87.826086956521749</v>
      </c>
      <c r="N150">
        <f t="shared" si="31"/>
        <v>0.40696534815299112</v>
      </c>
      <c r="O150">
        <v>8.3140000000000001</v>
      </c>
      <c r="P150">
        <f t="shared" si="36"/>
        <v>1.577195998968528E-2</v>
      </c>
      <c r="Q150">
        <f t="shared" si="37"/>
        <v>143.6939901770254</v>
      </c>
      <c r="R150">
        <f t="shared" si="38"/>
        <v>1.4369399017702541E-4</v>
      </c>
      <c r="S150">
        <f t="shared" si="39"/>
        <v>1.7243278821243049E-3</v>
      </c>
      <c r="T150">
        <f t="shared" si="40"/>
        <v>1724.327882124305</v>
      </c>
      <c r="U150">
        <v>0.15</v>
      </c>
      <c r="V150">
        <v>101</v>
      </c>
      <c r="W150">
        <f t="shared" si="32"/>
        <v>87.826086956521749</v>
      </c>
      <c r="X150">
        <f t="shared" si="28"/>
        <v>1.6361196901344475</v>
      </c>
      <c r="Y150">
        <f t="shared" si="33"/>
        <v>19.633436281613371</v>
      </c>
    </row>
    <row r="151" spans="1:27" x14ac:dyDescent="0.25">
      <c r="A151" t="s">
        <v>32</v>
      </c>
      <c r="B151" t="s">
        <v>27</v>
      </c>
      <c r="C151">
        <v>14</v>
      </c>
      <c r="D151">
        <v>11520.873</v>
      </c>
      <c r="E151">
        <f t="shared" si="34"/>
        <v>11520.873</v>
      </c>
      <c r="F151">
        <v>30</v>
      </c>
      <c r="G151">
        <f t="shared" si="29"/>
        <v>304.14999999999998</v>
      </c>
      <c r="H151">
        <v>98</v>
      </c>
      <c r="I151">
        <v>0.47299999999999998</v>
      </c>
      <c r="J151">
        <f t="shared" si="35"/>
        <v>6.6034651847008838E-2</v>
      </c>
      <c r="K151">
        <v>0.15</v>
      </c>
      <c r="L151">
        <v>101</v>
      </c>
      <c r="M151">
        <f t="shared" si="30"/>
        <v>87.826086956521749</v>
      </c>
      <c r="N151">
        <f t="shared" si="31"/>
        <v>0.40696534815299112</v>
      </c>
      <c r="O151">
        <v>8.3140000000000001</v>
      </c>
      <c r="P151">
        <f t="shared" si="36"/>
        <v>1.577195998968528E-2</v>
      </c>
      <c r="Q151">
        <f t="shared" si="37"/>
        <v>181.7067480022454</v>
      </c>
      <c r="R151">
        <f t="shared" si="38"/>
        <v>1.8170674800224541E-4</v>
      </c>
      <c r="S151">
        <f t="shared" si="39"/>
        <v>2.1804809760269449E-3</v>
      </c>
      <c r="T151">
        <f t="shared" si="40"/>
        <v>2180.480976026945</v>
      </c>
      <c r="U151">
        <v>0.15</v>
      </c>
      <c r="V151">
        <v>101</v>
      </c>
      <c r="W151">
        <f t="shared" si="32"/>
        <v>87.826086956521749</v>
      </c>
      <c r="X151">
        <f t="shared" si="28"/>
        <v>2.0689382198275466</v>
      </c>
      <c r="Y151">
        <f t="shared" si="33"/>
        <v>24.827258637930559</v>
      </c>
    </row>
    <row r="152" spans="1:27" x14ac:dyDescent="0.25">
      <c r="A152" t="s">
        <v>33</v>
      </c>
      <c r="B152" t="s">
        <v>27</v>
      </c>
      <c r="C152">
        <v>14</v>
      </c>
      <c r="D152">
        <v>30110.002</v>
      </c>
      <c r="E152">
        <f t="shared" si="34"/>
        <v>30110.002</v>
      </c>
      <c r="F152">
        <v>30</v>
      </c>
      <c r="G152">
        <f t="shared" si="29"/>
        <v>304.14999999999998</v>
      </c>
      <c r="H152">
        <v>98</v>
      </c>
      <c r="I152">
        <v>0.47299999999999998</v>
      </c>
      <c r="J152">
        <f t="shared" si="35"/>
        <v>6.6034651847008838E-2</v>
      </c>
      <c r="K152">
        <v>0.15</v>
      </c>
      <c r="L152">
        <v>101</v>
      </c>
      <c r="M152">
        <f t="shared" si="30"/>
        <v>87.826086956521749</v>
      </c>
      <c r="N152">
        <f t="shared" si="31"/>
        <v>0.40696534815299112</v>
      </c>
      <c r="O152">
        <v>8.3140000000000001</v>
      </c>
      <c r="P152">
        <f t="shared" si="36"/>
        <v>1.577195998968528E-2</v>
      </c>
      <c r="Q152">
        <f t="shared" si="37"/>
        <v>474.89374683334376</v>
      </c>
      <c r="R152">
        <f t="shared" si="38"/>
        <v>4.7489374683334375E-4</v>
      </c>
      <c r="S152">
        <f t="shared" si="39"/>
        <v>5.6987249620001242E-3</v>
      </c>
      <c r="T152">
        <f t="shared" si="40"/>
        <v>5698.7249620001239</v>
      </c>
      <c r="U152">
        <v>0.15</v>
      </c>
      <c r="V152">
        <v>101</v>
      </c>
      <c r="W152">
        <f t="shared" si="32"/>
        <v>87.826086956521749</v>
      </c>
      <c r="X152">
        <f t="shared" si="28"/>
        <v>5.4072060283004477</v>
      </c>
      <c r="Y152">
        <f t="shared" si="33"/>
        <v>64.886472339605362</v>
      </c>
      <c r="Z152">
        <f>AVERAGE(Y152:Y154)</f>
        <v>61.687589578896848</v>
      </c>
      <c r="AA152">
        <f>_xlfn.STDEV.S(Y152:Y154)/SQRT(COUNT(Y152:Y154))</f>
        <v>1.6002962178720863</v>
      </c>
    </row>
    <row r="153" spans="1:27" x14ac:dyDescent="0.25">
      <c r="A153" t="s">
        <v>34</v>
      </c>
      <c r="B153" t="s">
        <v>27</v>
      </c>
      <c r="C153">
        <v>14</v>
      </c>
      <c r="D153">
        <v>27841.346000000001</v>
      </c>
      <c r="E153">
        <f t="shared" si="34"/>
        <v>27841.346000000001</v>
      </c>
      <c r="F153">
        <v>30</v>
      </c>
      <c r="G153">
        <f t="shared" si="29"/>
        <v>304.14999999999998</v>
      </c>
      <c r="H153">
        <v>98</v>
      </c>
      <c r="I153">
        <v>0.47299999999999998</v>
      </c>
      <c r="J153">
        <f t="shared" si="35"/>
        <v>6.6034651847008838E-2</v>
      </c>
      <c r="K153">
        <v>0.15</v>
      </c>
      <c r="L153">
        <v>101</v>
      </c>
      <c r="M153">
        <f t="shared" si="30"/>
        <v>87.826086956521749</v>
      </c>
      <c r="N153">
        <f t="shared" si="31"/>
        <v>0.40696534815299112</v>
      </c>
      <c r="O153">
        <v>8.3140000000000001</v>
      </c>
      <c r="P153">
        <f t="shared" si="36"/>
        <v>1.577195998968528E-2</v>
      </c>
      <c r="Q153">
        <f t="shared" si="37"/>
        <v>439.11259517098432</v>
      </c>
      <c r="R153">
        <f t="shared" si="38"/>
        <v>4.3911259517098429E-4</v>
      </c>
      <c r="S153">
        <f t="shared" si="39"/>
        <v>5.2693511420518115E-3</v>
      </c>
      <c r="T153">
        <f t="shared" si="40"/>
        <v>5269.3511420518116</v>
      </c>
      <c r="U153">
        <v>0.15</v>
      </c>
      <c r="V153">
        <v>101</v>
      </c>
      <c r="W153">
        <f t="shared" si="32"/>
        <v>87.826086956521749</v>
      </c>
      <c r="X153">
        <f t="shared" si="28"/>
        <v>4.9997968757092268</v>
      </c>
      <c r="Y153">
        <f t="shared" si="33"/>
        <v>59.997562508510718</v>
      </c>
    </row>
    <row r="154" spans="1:27" x14ac:dyDescent="0.25">
      <c r="A154" t="s">
        <v>35</v>
      </c>
      <c r="B154" t="s">
        <v>27</v>
      </c>
      <c r="C154">
        <v>14</v>
      </c>
      <c r="D154">
        <v>27925.417000000001</v>
      </c>
      <c r="E154">
        <f t="shared" si="34"/>
        <v>27925.417000000001</v>
      </c>
      <c r="F154">
        <v>30</v>
      </c>
      <c r="G154">
        <f t="shared" si="29"/>
        <v>304.14999999999998</v>
      </c>
      <c r="H154">
        <v>98</v>
      </c>
      <c r="I154">
        <v>0.47299999999999998</v>
      </c>
      <c r="J154">
        <f t="shared" si="35"/>
        <v>6.6034651847008838E-2</v>
      </c>
      <c r="K154">
        <v>0.15</v>
      </c>
      <c r="L154">
        <v>101</v>
      </c>
      <c r="M154">
        <f t="shared" si="30"/>
        <v>87.826086956521749</v>
      </c>
      <c r="N154">
        <f t="shared" si="31"/>
        <v>0.40696534815299112</v>
      </c>
      <c r="O154">
        <v>8.3140000000000001</v>
      </c>
      <c r="P154">
        <f t="shared" si="36"/>
        <v>1.577195998968528E-2</v>
      </c>
      <c r="Q154">
        <f t="shared" si="37"/>
        <v>440.43855961927716</v>
      </c>
      <c r="R154">
        <f t="shared" si="38"/>
        <v>4.4043855961927716E-4</v>
      </c>
      <c r="S154">
        <f t="shared" si="39"/>
        <v>5.2852627154313251E-3</v>
      </c>
      <c r="T154">
        <f t="shared" si="40"/>
        <v>5285.262715431325</v>
      </c>
      <c r="U154">
        <v>0.15</v>
      </c>
      <c r="V154">
        <v>101</v>
      </c>
      <c r="W154">
        <f t="shared" si="32"/>
        <v>87.826086956521749</v>
      </c>
      <c r="X154">
        <f t="shared" si="28"/>
        <v>5.014894490714541</v>
      </c>
      <c r="Y154">
        <f t="shared" si="33"/>
        <v>60.178733888574484</v>
      </c>
    </row>
    <row r="155" spans="1:27" x14ac:dyDescent="0.25">
      <c r="A155" t="s">
        <v>36</v>
      </c>
      <c r="B155" t="s">
        <v>27</v>
      </c>
      <c r="C155">
        <v>14</v>
      </c>
      <c r="D155">
        <v>18655.857999999997</v>
      </c>
      <c r="E155">
        <f t="shared" si="34"/>
        <v>18655.857999999997</v>
      </c>
      <c r="F155">
        <v>30</v>
      </c>
      <c r="G155">
        <f t="shared" si="29"/>
        <v>304.14999999999998</v>
      </c>
      <c r="H155">
        <v>98</v>
      </c>
      <c r="I155">
        <v>0.47299999999999998</v>
      </c>
      <c r="J155">
        <f t="shared" si="35"/>
        <v>6.6034651847008838E-2</v>
      </c>
      <c r="K155">
        <v>0.15</v>
      </c>
      <c r="L155">
        <v>101</v>
      </c>
      <c r="M155">
        <f t="shared" si="30"/>
        <v>87.826086956521749</v>
      </c>
      <c r="N155">
        <f t="shared" si="31"/>
        <v>0.40696534815299112</v>
      </c>
      <c r="O155">
        <v>8.3140000000000001</v>
      </c>
      <c r="P155">
        <f t="shared" si="36"/>
        <v>1.577195998968528E-2</v>
      </c>
      <c r="Q155">
        <f t="shared" si="37"/>
        <v>294.23944594925001</v>
      </c>
      <c r="R155">
        <f t="shared" si="38"/>
        <v>2.9423944594925003E-4</v>
      </c>
      <c r="S155">
        <f t="shared" si="39"/>
        <v>3.530873351391E-3</v>
      </c>
      <c r="T155">
        <f t="shared" si="40"/>
        <v>3530.8733513910001</v>
      </c>
      <c r="U155">
        <v>0.15</v>
      </c>
      <c r="V155">
        <v>101</v>
      </c>
      <c r="W155">
        <f t="shared" si="32"/>
        <v>87.826086956521749</v>
      </c>
      <c r="X155">
        <f t="shared" ref="X155:X218" si="41">Q155/W155</f>
        <v>3.3502511172439355</v>
      </c>
      <c r="Y155">
        <f t="shared" si="33"/>
        <v>40.203013406927226</v>
      </c>
      <c r="Z155">
        <f>AVERAGE(Y155:Y157)</f>
        <v>40.334972211714678</v>
      </c>
      <c r="AA155">
        <f>_xlfn.STDEV.S(Y155:Y157)/SQRT(COUNT(Y155:Y157))</f>
        <v>1.2162480629740116</v>
      </c>
    </row>
    <row r="156" spans="1:27" x14ac:dyDescent="0.25">
      <c r="A156" t="s">
        <v>37</v>
      </c>
      <c r="B156" t="s">
        <v>27</v>
      </c>
      <c r="C156">
        <v>14</v>
      </c>
      <c r="D156">
        <v>17771.598000000005</v>
      </c>
      <c r="E156">
        <f t="shared" si="34"/>
        <v>17771.598000000005</v>
      </c>
      <c r="F156">
        <v>30</v>
      </c>
      <c r="G156">
        <f t="shared" si="29"/>
        <v>304.14999999999998</v>
      </c>
      <c r="H156">
        <v>98</v>
      </c>
      <c r="I156">
        <v>0.47299999999999998</v>
      </c>
      <c r="J156">
        <f t="shared" si="35"/>
        <v>6.6034651847008838E-2</v>
      </c>
      <c r="K156">
        <v>0.15</v>
      </c>
      <c r="L156">
        <v>101</v>
      </c>
      <c r="M156">
        <f t="shared" si="30"/>
        <v>87.826086956521749</v>
      </c>
      <c r="N156">
        <f t="shared" si="31"/>
        <v>0.40696534815299112</v>
      </c>
      <c r="O156">
        <v>8.3140000000000001</v>
      </c>
      <c r="P156">
        <f t="shared" si="36"/>
        <v>1.577195998968528E-2</v>
      </c>
      <c r="Q156">
        <f t="shared" si="37"/>
        <v>280.29293260877103</v>
      </c>
      <c r="R156">
        <f t="shared" si="38"/>
        <v>2.8029293260877104E-4</v>
      </c>
      <c r="S156">
        <f t="shared" si="39"/>
        <v>3.3635151913052521E-3</v>
      </c>
      <c r="T156">
        <f t="shared" si="40"/>
        <v>3363.5151913052523</v>
      </c>
      <c r="U156">
        <v>0.15</v>
      </c>
      <c r="V156">
        <v>101</v>
      </c>
      <c r="W156">
        <f t="shared" si="32"/>
        <v>87.826086956521749</v>
      </c>
      <c r="X156">
        <f t="shared" si="41"/>
        <v>3.1914541831691747</v>
      </c>
      <c r="Y156">
        <f t="shared" si="33"/>
        <v>38.297450198030099</v>
      </c>
    </row>
    <row r="157" spans="1:27" x14ac:dyDescent="0.25">
      <c r="A157" t="s">
        <v>38</v>
      </c>
      <c r="B157" t="s">
        <v>27</v>
      </c>
      <c r="C157">
        <v>14</v>
      </c>
      <c r="D157">
        <v>19723.821</v>
      </c>
      <c r="E157">
        <f t="shared" si="34"/>
        <v>19723.821</v>
      </c>
      <c r="F157">
        <v>30</v>
      </c>
      <c r="G157">
        <f t="shared" si="29"/>
        <v>304.14999999999998</v>
      </c>
      <c r="H157">
        <v>98</v>
      </c>
      <c r="I157">
        <v>0.47299999999999998</v>
      </c>
      <c r="J157">
        <f t="shared" si="35"/>
        <v>6.6034651847008838E-2</v>
      </c>
      <c r="K157">
        <v>0.15</v>
      </c>
      <c r="L157">
        <v>101</v>
      </c>
      <c r="M157">
        <f t="shared" si="30"/>
        <v>87.826086956521749</v>
      </c>
      <c r="N157">
        <f t="shared" si="31"/>
        <v>0.40696534815299112</v>
      </c>
      <c r="O157">
        <v>8.3140000000000001</v>
      </c>
      <c r="P157">
        <f t="shared" si="36"/>
        <v>1.577195998968528E-2</v>
      </c>
      <c r="Q157">
        <f t="shared" si="37"/>
        <v>311.08331565571433</v>
      </c>
      <c r="R157">
        <f t="shared" si="38"/>
        <v>3.1108331565571432E-4</v>
      </c>
      <c r="S157">
        <f t="shared" si="39"/>
        <v>3.7329997878685715E-3</v>
      </c>
      <c r="T157">
        <f t="shared" si="40"/>
        <v>3732.9997878685713</v>
      </c>
      <c r="U157">
        <v>0.15</v>
      </c>
      <c r="V157">
        <v>101</v>
      </c>
      <c r="W157">
        <f t="shared" si="32"/>
        <v>87.826086956521749</v>
      </c>
      <c r="X157">
        <f t="shared" si="41"/>
        <v>3.5420377525155589</v>
      </c>
      <c r="Y157">
        <f t="shared" si="33"/>
        <v>42.504453030186696</v>
      </c>
    </row>
    <row r="158" spans="1:27" x14ac:dyDescent="0.25">
      <c r="A158" t="s">
        <v>39</v>
      </c>
      <c r="B158" t="s">
        <v>27</v>
      </c>
      <c r="C158">
        <v>14</v>
      </c>
      <c r="D158">
        <v>7116.9670000000006</v>
      </c>
      <c r="E158">
        <f t="shared" si="34"/>
        <v>7116.9670000000006</v>
      </c>
      <c r="F158">
        <v>30</v>
      </c>
      <c r="G158">
        <f t="shared" si="29"/>
        <v>304.14999999999998</v>
      </c>
      <c r="H158">
        <v>98</v>
      </c>
      <c r="I158">
        <v>0.47299999999999998</v>
      </c>
      <c r="J158">
        <f t="shared" si="35"/>
        <v>6.6034651847008838E-2</v>
      </c>
      <c r="K158">
        <v>0.15</v>
      </c>
      <c r="L158">
        <v>101</v>
      </c>
      <c r="M158">
        <f t="shared" si="30"/>
        <v>87.826086956521749</v>
      </c>
      <c r="N158">
        <f t="shared" si="31"/>
        <v>0.40696534815299112</v>
      </c>
      <c r="O158">
        <v>8.3140000000000001</v>
      </c>
      <c r="P158">
        <f t="shared" si="36"/>
        <v>1.577195998968528E-2</v>
      </c>
      <c r="Q158">
        <f t="shared" si="37"/>
        <v>112.24851877191048</v>
      </c>
      <c r="R158">
        <f t="shared" si="38"/>
        <v>1.1224851877191048E-4</v>
      </c>
      <c r="S158">
        <f t="shared" si="39"/>
        <v>1.3469822252629255E-3</v>
      </c>
      <c r="T158">
        <f t="shared" si="40"/>
        <v>1346.9822252629256</v>
      </c>
      <c r="U158">
        <v>0.15</v>
      </c>
      <c r="V158">
        <v>101</v>
      </c>
      <c r="W158">
        <f t="shared" si="32"/>
        <v>87.826086956521749</v>
      </c>
      <c r="X158">
        <f t="shared" si="41"/>
        <v>1.2780771939375946</v>
      </c>
      <c r="Y158">
        <f t="shared" si="33"/>
        <v>15.336926327251131</v>
      </c>
      <c r="Z158">
        <f>AVERAGE(Y158:Y160)</f>
        <v>28.812076497876603</v>
      </c>
      <c r="AA158">
        <f>_xlfn.STDEV.S(Y158:Y160)/SQRT(COUNT(Y158:Y160))</f>
        <v>6.7484462221714763</v>
      </c>
    </row>
    <row r="159" spans="1:27" x14ac:dyDescent="0.25">
      <c r="A159" t="s">
        <v>40</v>
      </c>
      <c r="B159" t="s">
        <v>27</v>
      </c>
      <c r="C159">
        <v>14</v>
      </c>
      <c r="D159">
        <v>16188.757000000001</v>
      </c>
      <c r="E159">
        <f t="shared" si="34"/>
        <v>16188.757000000001</v>
      </c>
      <c r="F159">
        <v>30</v>
      </c>
      <c r="G159">
        <f t="shared" si="29"/>
        <v>304.14999999999998</v>
      </c>
      <c r="H159">
        <v>98</v>
      </c>
      <c r="I159">
        <v>0.47299999999999998</v>
      </c>
      <c r="J159">
        <f t="shared" si="35"/>
        <v>6.6034651847008838E-2</v>
      </c>
      <c r="K159">
        <v>0.15</v>
      </c>
      <c r="L159">
        <v>101</v>
      </c>
      <c r="M159">
        <f t="shared" si="30"/>
        <v>87.826086956521749</v>
      </c>
      <c r="N159">
        <f t="shared" si="31"/>
        <v>0.40696534815299112</v>
      </c>
      <c r="O159">
        <v>8.3140000000000001</v>
      </c>
      <c r="P159">
        <f t="shared" si="36"/>
        <v>1.577195998968528E-2</v>
      </c>
      <c r="Q159">
        <f t="shared" si="37"/>
        <v>255.32842768673754</v>
      </c>
      <c r="R159">
        <f t="shared" si="38"/>
        <v>2.5532842768673757E-4</v>
      </c>
      <c r="S159">
        <f t="shared" si="39"/>
        <v>3.0639411322408504E-3</v>
      </c>
      <c r="T159">
        <f t="shared" si="40"/>
        <v>3063.9411322408505</v>
      </c>
      <c r="U159">
        <v>0.15</v>
      </c>
      <c r="V159">
        <v>101</v>
      </c>
      <c r="W159">
        <f t="shared" si="32"/>
        <v>87.826086956521749</v>
      </c>
      <c r="X159">
        <f t="shared" si="41"/>
        <v>2.9072048697004766</v>
      </c>
      <c r="Y159">
        <f t="shared" si="33"/>
        <v>34.886458436405718</v>
      </c>
    </row>
    <row r="160" spans="1:27" x14ac:dyDescent="0.25">
      <c r="A160" t="s">
        <v>41</v>
      </c>
      <c r="B160" t="s">
        <v>27</v>
      </c>
      <c r="C160">
        <v>14</v>
      </c>
      <c r="D160">
        <v>16804.255000000001</v>
      </c>
      <c r="E160">
        <f t="shared" si="34"/>
        <v>16804.255000000001</v>
      </c>
      <c r="F160">
        <v>30</v>
      </c>
      <c r="G160">
        <f t="shared" si="29"/>
        <v>304.14999999999998</v>
      </c>
      <c r="H160">
        <v>98</v>
      </c>
      <c r="I160">
        <v>0.47299999999999998</v>
      </c>
      <c r="J160">
        <f t="shared" si="35"/>
        <v>6.6034651847008838E-2</v>
      </c>
      <c r="K160">
        <v>0.15</v>
      </c>
      <c r="L160">
        <v>101</v>
      </c>
      <c r="M160">
        <f t="shared" si="30"/>
        <v>87.826086956521749</v>
      </c>
      <c r="N160">
        <f t="shared" si="31"/>
        <v>0.40696534815299112</v>
      </c>
      <c r="O160">
        <v>8.3140000000000001</v>
      </c>
      <c r="P160">
        <f t="shared" si="36"/>
        <v>1.577195998968528E-2</v>
      </c>
      <c r="Q160">
        <f t="shared" si="37"/>
        <v>265.03603751646881</v>
      </c>
      <c r="R160">
        <f t="shared" si="38"/>
        <v>2.6503603751646879E-4</v>
      </c>
      <c r="S160">
        <f t="shared" si="39"/>
        <v>3.1804324501976252E-3</v>
      </c>
      <c r="T160">
        <f t="shared" si="40"/>
        <v>3180.4324501976253</v>
      </c>
      <c r="U160">
        <v>0.15</v>
      </c>
      <c r="V160">
        <v>101</v>
      </c>
      <c r="W160">
        <f t="shared" si="32"/>
        <v>87.826086956521749</v>
      </c>
      <c r="X160">
        <f t="shared" si="41"/>
        <v>3.0177370608310801</v>
      </c>
      <c r="Y160">
        <f t="shared" si="33"/>
        <v>36.212844729972957</v>
      </c>
    </row>
    <row r="161" spans="1:27" x14ac:dyDescent="0.25">
      <c r="A161" t="s">
        <v>42</v>
      </c>
      <c r="B161" t="s">
        <v>27</v>
      </c>
      <c r="C161">
        <v>14</v>
      </c>
      <c r="D161">
        <v>6483.6330000000025</v>
      </c>
      <c r="E161">
        <f t="shared" si="34"/>
        <v>6483.6330000000025</v>
      </c>
      <c r="F161">
        <v>30</v>
      </c>
      <c r="G161">
        <f t="shared" si="29"/>
        <v>304.14999999999998</v>
      </c>
      <c r="H161">
        <v>98</v>
      </c>
      <c r="I161">
        <v>0.47299999999999998</v>
      </c>
      <c r="J161">
        <f t="shared" si="35"/>
        <v>6.6034651847008838E-2</v>
      </c>
      <c r="K161">
        <v>0.15</v>
      </c>
      <c r="L161">
        <v>101</v>
      </c>
      <c r="M161">
        <f t="shared" si="30"/>
        <v>87.826086956521749</v>
      </c>
      <c r="N161">
        <f t="shared" si="31"/>
        <v>0.40696534815299112</v>
      </c>
      <c r="O161">
        <v>8.3140000000000001</v>
      </c>
      <c r="P161">
        <f t="shared" si="36"/>
        <v>1.577195998968528E-2</v>
      </c>
      <c r="Q161">
        <f t="shared" si="37"/>
        <v>102.25960026380318</v>
      </c>
      <c r="R161">
        <f t="shared" si="38"/>
        <v>1.0225960026380318E-4</v>
      </c>
      <c r="S161">
        <f t="shared" si="39"/>
        <v>1.2271152031656379E-3</v>
      </c>
      <c r="T161">
        <f t="shared" si="40"/>
        <v>1227.1152031656379</v>
      </c>
      <c r="U161">
        <v>0.15</v>
      </c>
      <c r="V161">
        <v>101</v>
      </c>
      <c r="W161">
        <f t="shared" si="32"/>
        <v>87.826086956521749</v>
      </c>
      <c r="X161">
        <f t="shared" si="41"/>
        <v>1.1643419832017192</v>
      </c>
      <c r="Y161">
        <f t="shared" si="33"/>
        <v>13.972103798420628</v>
      </c>
      <c r="Z161">
        <f>AVERAGE(Y161:Y163)</f>
        <v>15.458995925735422</v>
      </c>
      <c r="AA161">
        <f>_xlfn.STDEV.S(Y161:Y163)/SQRT(COUNT(Y161:Y163))</f>
        <v>0.79452034188450582</v>
      </c>
    </row>
    <row r="162" spans="1:27" x14ac:dyDescent="0.25">
      <c r="A162" t="s">
        <v>43</v>
      </c>
      <c r="B162" t="s">
        <v>27</v>
      </c>
      <c r="C162">
        <v>14</v>
      </c>
      <c r="D162">
        <v>7743.866</v>
      </c>
      <c r="E162">
        <f t="shared" si="34"/>
        <v>7743.866</v>
      </c>
      <c r="F162">
        <v>30</v>
      </c>
      <c r="G162">
        <f t="shared" si="29"/>
        <v>304.14999999999998</v>
      </c>
      <c r="H162">
        <v>98</v>
      </c>
      <c r="I162">
        <v>0.47299999999999998</v>
      </c>
      <c r="J162">
        <f t="shared" si="35"/>
        <v>6.6034651847008838E-2</v>
      </c>
      <c r="K162">
        <v>0.15</v>
      </c>
      <c r="L162">
        <v>101</v>
      </c>
      <c r="M162">
        <f t="shared" si="30"/>
        <v>87.826086956521749</v>
      </c>
      <c r="N162">
        <f t="shared" si="31"/>
        <v>0.40696534815299112</v>
      </c>
      <c r="O162">
        <v>8.3140000000000001</v>
      </c>
      <c r="P162">
        <f t="shared" si="36"/>
        <v>1.577195998968528E-2</v>
      </c>
      <c r="Q162">
        <f t="shared" si="37"/>
        <v>122.13594471748419</v>
      </c>
      <c r="R162">
        <f t="shared" si="38"/>
        <v>1.221359447174842E-4</v>
      </c>
      <c r="S162">
        <f t="shared" si="39"/>
        <v>1.4656313366098103E-3</v>
      </c>
      <c r="T162">
        <f t="shared" si="40"/>
        <v>1465.6313366098104</v>
      </c>
      <c r="U162">
        <v>0.15</v>
      </c>
      <c r="V162">
        <v>101</v>
      </c>
      <c r="W162">
        <f t="shared" si="32"/>
        <v>87.826086956521749</v>
      </c>
      <c r="X162">
        <f t="shared" si="41"/>
        <v>1.3906567962881862</v>
      </c>
      <c r="Y162">
        <f t="shared" si="33"/>
        <v>16.687881555458237</v>
      </c>
    </row>
    <row r="163" spans="1:27" x14ac:dyDescent="0.25">
      <c r="A163" t="s">
        <v>44</v>
      </c>
      <c r="B163" t="s">
        <v>27</v>
      </c>
      <c r="C163">
        <v>14</v>
      </c>
      <c r="D163">
        <v>7293.3380000000016</v>
      </c>
      <c r="E163">
        <f t="shared" si="34"/>
        <v>7293.3380000000016</v>
      </c>
      <c r="F163">
        <v>30</v>
      </c>
      <c r="G163">
        <f t="shared" si="29"/>
        <v>304.14999999999998</v>
      </c>
      <c r="H163">
        <v>98</v>
      </c>
      <c r="I163">
        <v>0.47299999999999998</v>
      </c>
      <c r="J163">
        <f t="shared" si="35"/>
        <v>6.6034651847008838E-2</v>
      </c>
      <c r="K163">
        <v>0.15</v>
      </c>
      <c r="L163">
        <v>101</v>
      </c>
      <c r="M163">
        <f t="shared" si="30"/>
        <v>87.826086956521749</v>
      </c>
      <c r="N163">
        <f t="shared" si="31"/>
        <v>0.40696534815299112</v>
      </c>
      <c r="O163">
        <v>8.3140000000000001</v>
      </c>
      <c r="P163">
        <f t="shared" si="36"/>
        <v>1.577195998968528E-2</v>
      </c>
      <c r="Q163">
        <f t="shared" si="37"/>
        <v>115.03023512725129</v>
      </c>
      <c r="R163">
        <f t="shared" si="38"/>
        <v>1.1503023512725129E-4</v>
      </c>
      <c r="S163">
        <f t="shared" si="39"/>
        <v>1.3803628215270152E-3</v>
      </c>
      <c r="T163">
        <f t="shared" si="40"/>
        <v>1380.3628215270153</v>
      </c>
      <c r="U163">
        <v>0.15</v>
      </c>
      <c r="V163">
        <v>101</v>
      </c>
      <c r="W163">
        <f t="shared" si="32"/>
        <v>87.826086956521749</v>
      </c>
      <c r="X163">
        <f t="shared" si="41"/>
        <v>1.3097502019439502</v>
      </c>
      <c r="Y163">
        <f t="shared" si="33"/>
        <v>15.717002423327401</v>
      </c>
    </row>
    <row r="164" spans="1:27" x14ac:dyDescent="0.25">
      <c r="A164" t="s">
        <v>45</v>
      </c>
      <c r="B164" t="s">
        <v>27</v>
      </c>
      <c r="C164">
        <v>14</v>
      </c>
      <c r="D164">
        <v>21434.803000000004</v>
      </c>
      <c r="E164">
        <f t="shared" si="34"/>
        <v>21434.803000000004</v>
      </c>
      <c r="F164">
        <v>30</v>
      </c>
      <c r="G164">
        <f t="shared" si="29"/>
        <v>304.14999999999998</v>
      </c>
      <c r="H164">
        <v>98</v>
      </c>
      <c r="I164">
        <v>0.47299999999999998</v>
      </c>
      <c r="J164">
        <f t="shared" si="35"/>
        <v>6.6034651847008838E-2</v>
      </c>
      <c r="K164">
        <v>0.15</v>
      </c>
      <c r="L164">
        <v>101</v>
      </c>
      <c r="M164">
        <f t="shared" si="30"/>
        <v>87.826086956521749</v>
      </c>
      <c r="N164">
        <f t="shared" si="31"/>
        <v>0.40696534815299112</v>
      </c>
      <c r="O164">
        <v>8.3140000000000001</v>
      </c>
      <c r="P164">
        <f t="shared" si="36"/>
        <v>1.577195998968528E-2</v>
      </c>
      <c r="Q164">
        <f t="shared" si="37"/>
        <v>338.06885530278606</v>
      </c>
      <c r="R164">
        <f t="shared" si="38"/>
        <v>3.3806885530278608E-4</v>
      </c>
      <c r="S164">
        <f t="shared" si="39"/>
        <v>4.0568262636334323E-3</v>
      </c>
      <c r="T164">
        <f t="shared" si="40"/>
        <v>4056.8262636334321</v>
      </c>
      <c r="U164">
        <v>0.15</v>
      </c>
      <c r="V164">
        <v>101</v>
      </c>
      <c r="W164">
        <f t="shared" si="32"/>
        <v>87.826086956521749</v>
      </c>
      <c r="X164">
        <f t="shared" si="41"/>
        <v>3.8492988475069696</v>
      </c>
      <c r="Y164">
        <f t="shared" si="33"/>
        <v>46.191586170083625</v>
      </c>
      <c r="Z164">
        <f>AVERAGE(Y164:Y166)</f>
        <v>46.938394003589131</v>
      </c>
      <c r="AA164">
        <f>_xlfn.STDEV.S(Y164:Y166)/SQRT(COUNT(Y164:Y166))</f>
        <v>1.4428089206193777</v>
      </c>
    </row>
    <row r="165" spans="1:27" x14ac:dyDescent="0.25">
      <c r="A165" t="s">
        <v>46</v>
      </c>
      <c r="B165" t="s">
        <v>27</v>
      </c>
      <c r="C165">
        <v>14</v>
      </c>
      <c r="D165">
        <v>23074.766000000003</v>
      </c>
      <c r="E165">
        <f t="shared" si="34"/>
        <v>23074.766000000003</v>
      </c>
      <c r="F165">
        <v>30</v>
      </c>
      <c r="G165">
        <f t="shared" si="29"/>
        <v>304.14999999999998</v>
      </c>
      <c r="H165">
        <v>98</v>
      </c>
      <c r="I165">
        <v>0.47299999999999998</v>
      </c>
      <c r="J165">
        <f t="shared" si="35"/>
        <v>6.6034651847008838E-2</v>
      </c>
      <c r="K165">
        <v>0.15</v>
      </c>
      <c r="L165">
        <v>101</v>
      </c>
      <c r="M165">
        <f t="shared" si="30"/>
        <v>87.826086956521749</v>
      </c>
      <c r="N165">
        <f t="shared" si="31"/>
        <v>0.40696534815299112</v>
      </c>
      <c r="O165">
        <v>8.3140000000000001</v>
      </c>
      <c r="P165">
        <f t="shared" si="36"/>
        <v>1.577195998968528E-2</v>
      </c>
      <c r="Q165">
        <f t="shared" si="37"/>
        <v>363.93428612335032</v>
      </c>
      <c r="R165">
        <f t="shared" si="38"/>
        <v>3.6393428612335033E-4</v>
      </c>
      <c r="S165">
        <f t="shared" si="39"/>
        <v>4.3672114334802033E-3</v>
      </c>
      <c r="T165">
        <f t="shared" si="40"/>
        <v>4367.2114334802036</v>
      </c>
      <c r="U165">
        <v>0.15</v>
      </c>
      <c r="V165">
        <v>101</v>
      </c>
      <c r="W165">
        <f t="shared" si="32"/>
        <v>87.826086956521749</v>
      </c>
      <c r="X165">
        <f t="shared" si="41"/>
        <v>4.1438062281371568</v>
      </c>
      <c r="Y165">
        <f t="shared" si="33"/>
        <v>49.725674737645875</v>
      </c>
    </row>
    <row r="166" spans="1:27" x14ac:dyDescent="0.25">
      <c r="A166" t="s">
        <v>47</v>
      </c>
      <c r="B166" t="s">
        <v>27</v>
      </c>
      <c r="C166">
        <v>14</v>
      </c>
      <c r="D166">
        <v>20834.489000000001</v>
      </c>
      <c r="E166">
        <f t="shared" si="34"/>
        <v>20834.489000000001</v>
      </c>
      <c r="F166">
        <v>30</v>
      </c>
      <c r="G166">
        <f t="shared" si="29"/>
        <v>304.14999999999998</v>
      </c>
      <c r="H166">
        <v>98</v>
      </c>
      <c r="I166">
        <v>0.47299999999999998</v>
      </c>
      <c r="J166">
        <f t="shared" si="35"/>
        <v>6.6034651847008838E-2</v>
      </c>
      <c r="K166">
        <v>0.15</v>
      </c>
      <c r="L166">
        <v>101</v>
      </c>
      <c r="M166">
        <f t="shared" si="30"/>
        <v>87.826086956521749</v>
      </c>
      <c r="N166">
        <f t="shared" si="31"/>
        <v>0.40696534815299112</v>
      </c>
      <c r="O166">
        <v>8.3140000000000001</v>
      </c>
      <c r="P166">
        <f t="shared" si="36"/>
        <v>1.577195998968528E-2</v>
      </c>
      <c r="Q166">
        <f t="shared" si="37"/>
        <v>328.6007269135381</v>
      </c>
      <c r="R166">
        <f t="shared" si="38"/>
        <v>3.2860072691353812E-4</v>
      </c>
      <c r="S166">
        <f t="shared" si="39"/>
        <v>3.9432087229624574E-3</v>
      </c>
      <c r="T166">
        <f t="shared" si="40"/>
        <v>3943.2087229624576</v>
      </c>
      <c r="U166">
        <v>0.15</v>
      </c>
      <c r="V166">
        <v>101</v>
      </c>
      <c r="W166">
        <f t="shared" si="32"/>
        <v>87.826086956521749</v>
      </c>
      <c r="X166">
        <f t="shared" si="41"/>
        <v>3.741493425253156</v>
      </c>
      <c r="Y166">
        <f t="shared" si="33"/>
        <v>44.897921103037881</v>
      </c>
    </row>
    <row r="167" spans="1:27" x14ac:dyDescent="0.25">
      <c r="A167" t="s">
        <v>48</v>
      </c>
      <c r="B167" t="s">
        <v>27</v>
      </c>
      <c r="C167">
        <v>14</v>
      </c>
      <c r="D167">
        <v>9840.9740000000002</v>
      </c>
      <c r="E167">
        <f t="shared" si="34"/>
        <v>9840.9740000000002</v>
      </c>
      <c r="F167">
        <v>30</v>
      </c>
      <c r="G167">
        <f t="shared" si="29"/>
        <v>304.14999999999998</v>
      </c>
      <c r="H167">
        <v>98</v>
      </c>
      <c r="I167">
        <v>0.47299999999999998</v>
      </c>
      <c r="J167">
        <f t="shared" si="35"/>
        <v>6.6034651847008838E-2</v>
      </c>
      <c r="K167">
        <v>0.15</v>
      </c>
      <c r="L167">
        <v>101</v>
      </c>
      <c r="M167">
        <f t="shared" si="30"/>
        <v>87.826086956521749</v>
      </c>
      <c r="N167">
        <f t="shared" si="31"/>
        <v>0.40696534815299112</v>
      </c>
      <c r="O167">
        <v>8.3140000000000001</v>
      </c>
      <c r="P167">
        <f t="shared" si="36"/>
        <v>1.577195998968528E-2</v>
      </c>
      <c r="Q167">
        <f t="shared" si="37"/>
        <v>155.21144818753311</v>
      </c>
      <c r="R167">
        <f t="shared" si="38"/>
        <v>1.5521144818753311E-4</v>
      </c>
      <c r="S167">
        <f t="shared" si="39"/>
        <v>1.8625373782503972E-3</v>
      </c>
      <c r="T167">
        <f t="shared" si="40"/>
        <v>1862.5373782503973</v>
      </c>
      <c r="U167">
        <v>0.15</v>
      </c>
      <c r="V167">
        <v>101</v>
      </c>
      <c r="W167">
        <f t="shared" si="32"/>
        <v>87.826086956521749</v>
      </c>
      <c r="X167">
        <f t="shared" si="41"/>
        <v>1.7672590635214165</v>
      </c>
      <c r="Y167">
        <f t="shared" si="33"/>
        <v>21.207108762256997</v>
      </c>
      <c r="Z167">
        <f>AVERAGE(Y167:Y169)</f>
        <v>23.072293379978646</v>
      </c>
      <c r="AA167">
        <f>_xlfn.STDEV.S(Y167:Y169)/SQRT(COUNT(Y167:Y169))</f>
        <v>0.97323468143660086</v>
      </c>
    </row>
    <row r="168" spans="1:27" x14ac:dyDescent="0.25">
      <c r="A168" t="s">
        <v>49</v>
      </c>
      <c r="B168" t="s">
        <v>27</v>
      </c>
      <c r="C168">
        <v>14</v>
      </c>
      <c r="D168">
        <v>10915.566999999999</v>
      </c>
      <c r="E168">
        <f t="shared" si="34"/>
        <v>10915.566999999999</v>
      </c>
      <c r="F168">
        <v>30</v>
      </c>
      <c r="G168">
        <f t="shared" si="29"/>
        <v>304.14999999999998</v>
      </c>
      <c r="H168">
        <v>98</v>
      </c>
      <c r="I168">
        <v>0.47299999999999998</v>
      </c>
      <c r="J168">
        <f t="shared" si="35"/>
        <v>6.6034651847008838E-2</v>
      </c>
      <c r="K168">
        <v>0.15</v>
      </c>
      <c r="L168">
        <v>101</v>
      </c>
      <c r="M168">
        <f t="shared" si="30"/>
        <v>87.826086956521749</v>
      </c>
      <c r="N168">
        <f t="shared" si="31"/>
        <v>0.40696534815299112</v>
      </c>
      <c r="O168">
        <v>8.3140000000000001</v>
      </c>
      <c r="P168">
        <f t="shared" si="36"/>
        <v>1.577195998968528E-2</v>
      </c>
      <c r="Q168">
        <f t="shared" si="37"/>
        <v>172.15988598872897</v>
      </c>
      <c r="R168">
        <f t="shared" si="38"/>
        <v>1.7215988598872899E-4</v>
      </c>
      <c r="S168">
        <f t="shared" si="39"/>
        <v>2.0659186318647475E-3</v>
      </c>
      <c r="T168">
        <f t="shared" si="40"/>
        <v>2065.9186318647476</v>
      </c>
      <c r="U168">
        <v>0.15</v>
      </c>
      <c r="V168">
        <v>101</v>
      </c>
      <c r="W168">
        <f t="shared" si="32"/>
        <v>87.826086956521749</v>
      </c>
      <c r="X168">
        <f t="shared" si="41"/>
        <v>1.9602363256142405</v>
      </c>
      <c r="Y168">
        <f t="shared" si="33"/>
        <v>23.522835907370887</v>
      </c>
    </row>
    <row r="169" spans="1:27" x14ac:dyDescent="0.25">
      <c r="A169" t="s">
        <v>50</v>
      </c>
      <c r="B169" t="s">
        <v>27</v>
      </c>
      <c r="C169">
        <v>14</v>
      </c>
      <c r="D169">
        <v>11362.949000000001</v>
      </c>
      <c r="E169">
        <f t="shared" si="34"/>
        <v>11362.949000000001</v>
      </c>
      <c r="F169">
        <v>30</v>
      </c>
      <c r="G169">
        <f t="shared" si="29"/>
        <v>304.14999999999998</v>
      </c>
      <c r="H169">
        <v>98</v>
      </c>
      <c r="I169">
        <v>0.47299999999999998</v>
      </c>
      <c r="J169">
        <f t="shared" si="35"/>
        <v>6.6034651847008838E-2</v>
      </c>
      <c r="K169">
        <v>0.15</v>
      </c>
      <c r="L169">
        <v>101</v>
      </c>
      <c r="M169">
        <f t="shared" si="30"/>
        <v>87.826086956521749</v>
      </c>
      <c r="N169">
        <f t="shared" si="31"/>
        <v>0.40696534815299112</v>
      </c>
      <c r="O169">
        <v>8.3140000000000001</v>
      </c>
      <c r="P169">
        <f t="shared" si="36"/>
        <v>1.577195998968528E-2</v>
      </c>
      <c r="Q169">
        <f t="shared" si="37"/>
        <v>179.21597699283438</v>
      </c>
      <c r="R169">
        <f t="shared" si="38"/>
        <v>1.7921597699283438E-4</v>
      </c>
      <c r="S169">
        <f t="shared" si="39"/>
        <v>2.1505917239140124E-3</v>
      </c>
      <c r="T169">
        <f t="shared" si="40"/>
        <v>2150.5917239140122</v>
      </c>
      <c r="U169">
        <v>0.15</v>
      </c>
      <c r="V169">
        <v>101</v>
      </c>
      <c r="W169">
        <f t="shared" si="32"/>
        <v>87.826086956521749</v>
      </c>
      <c r="X169">
        <f t="shared" si="41"/>
        <v>2.0405779558590051</v>
      </c>
      <c r="Y169">
        <f t="shared" si="33"/>
        <v>24.486935470308058</v>
      </c>
    </row>
    <row r="170" spans="1:27" x14ac:dyDescent="0.25">
      <c r="A170" t="s">
        <v>26</v>
      </c>
      <c r="B170" t="s">
        <v>27</v>
      </c>
      <c r="C170">
        <v>20</v>
      </c>
      <c r="D170">
        <v>22703.642</v>
      </c>
      <c r="E170">
        <f t="shared" si="34"/>
        <v>22703.642</v>
      </c>
      <c r="F170">
        <v>30</v>
      </c>
      <c r="G170">
        <f t="shared" si="29"/>
        <v>304.14999999999998</v>
      </c>
      <c r="H170">
        <v>98</v>
      </c>
      <c r="I170">
        <v>0.47299999999999998</v>
      </c>
      <c r="J170">
        <f t="shared" si="35"/>
        <v>6.6034651847008838E-2</v>
      </c>
      <c r="K170">
        <v>0.15</v>
      </c>
      <c r="L170">
        <v>101</v>
      </c>
      <c r="M170">
        <f t="shared" si="30"/>
        <v>87.826086956521749</v>
      </c>
      <c r="N170">
        <f t="shared" si="31"/>
        <v>0.40696534815299112</v>
      </c>
      <c r="O170">
        <v>8.3140000000000001</v>
      </c>
      <c r="P170">
        <f t="shared" si="36"/>
        <v>1.577195998968528E-2</v>
      </c>
      <c r="Q170">
        <f t="shared" si="37"/>
        <v>358.08093324413829</v>
      </c>
      <c r="R170">
        <f t="shared" si="38"/>
        <v>3.5808093324413831E-4</v>
      </c>
      <c r="S170">
        <f t="shared" si="39"/>
        <v>4.2969711989296602E-3</v>
      </c>
      <c r="T170">
        <f t="shared" si="40"/>
        <v>4296.9711989296602</v>
      </c>
      <c r="U170">
        <v>0.15</v>
      </c>
      <c r="V170">
        <v>101</v>
      </c>
      <c r="W170">
        <f t="shared" si="32"/>
        <v>87.826086956521749</v>
      </c>
      <c r="X170">
        <f t="shared" si="41"/>
        <v>4.0771591408986039</v>
      </c>
      <c r="Y170">
        <f t="shared" si="33"/>
        <v>48.925909690783257</v>
      </c>
      <c r="Z170">
        <f>AVERAGE(Y170:Y172)</f>
        <v>47.027350169069642</v>
      </c>
      <c r="AA170">
        <f>_xlfn.STDEV.S(Y170:Y172)/SQRT(COUNT(Y170:Y172))</f>
        <v>1.8757598706531851</v>
      </c>
    </row>
    <row r="171" spans="1:27" x14ac:dyDescent="0.25">
      <c r="A171" t="s">
        <v>28</v>
      </c>
      <c r="B171" t="s">
        <v>27</v>
      </c>
      <c r="C171">
        <v>20</v>
      </c>
      <c r="D171">
        <v>20081.814999999999</v>
      </c>
      <c r="E171">
        <f t="shared" si="34"/>
        <v>20081.814999999999</v>
      </c>
      <c r="F171">
        <v>30</v>
      </c>
      <c r="G171">
        <f t="shared" si="29"/>
        <v>304.14999999999998</v>
      </c>
      <c r="H171">
        <v>98</v>
      </c>
      <c r="I171">
        <v>0.47299999999999998</v>
      </c>
      <c r="J171">
        <f t="shared" si="35"/>
        <v>6.6034651847008838E-2</v>
      </c>
      <c r="K171">
        <v>0.15</v>
      </c>
      <c r="L171">
        <v>101</v>
      </c>
      <c r="M171">
        <f t="shared" si="30"/>
        <v>87.826086956521749</v>
      </c>
      <c r="N171">
        <f t="shared" si="31"/>
        <v>0.40696534815299112</v>
      </c>
      <c r="O171">
        <v>8.3140000000000001</v>
      </c>
      <c r="P171">
        <f t="shared" si="36"/>
        <v>1.577195998968528E-2</v>
      </c>
      <c r="Q171">
        <f t="shared" si="37"/>
        <v>316.72958270026169</v>
      </c>
      <c r="R171">
        <f t="shared" si="38"/>
        <v>3.1672958270026171E-4</v>
      </c>
      <c r="S171">
        <f t="shared" si="39"/>
        <v>3.8007549924031401E-3</v>
      </c>
      <c r="T171">
        <f t="shared" si="40"/>
        <v>3800.75499240314</v>
      </c>
      <c r="U171">
        <v>0.15</v>
      </c>
      <c r="V171">
        <v>101</v>
      </c>
      <c r="W171">
        <f t="shared" si="32"/>
        <v>87.826086956521749</v>
      </c>
      <c r="X171">
        <f t="shared" si="41"/>
        <v>3.6063269317356523</v>
      </c>
      <c r="Y171">
        <f t="shared" si="33"/>
        <v>43.275923180827824</v>
      </c>
    </row>
    <row r="172" spans="1:27" x14ac:dyDescent="0.25">
      <c r="A172" t="s">
        <v>29</v>
      </c>
      <c r="B172" t="s">
        <v>27</v>
      </c>
      <c r="C172">
        <v>20</v>
      </c>
      <c r="D172">
        <v>22682.438999999998</v>
      </c>
      <c r="E172">
        <f t="shared" si="34"/>
        <v>22682.438999999998</v>
      </c>
      <c r="F172">
        <v>30</v>
      </c>
      <c r="G172">
        <f t="shared" si="29"/>
        <v>304.14999999999998</v>
      </c>
      <c r="H172">
        <v>98</v>
      </c>
      <c r="I172">
        <v>0.47299999999999998</v>
      </c>
      <c r="J172">
        <f t="shared" si="35"/>
        <v>6.6034651847008838E-2</v>
      </c>
      <c r="K172">
        <v>0.15</v>
      </c>
      <c r="L172">
        <v>101</v>
      </c>
      <c r="M172">
        <f t="shared" si="30"/>
        <v>87.826086956521749</v>
      </c>
      <c r="N172">
        <f t="shared" si="31"/>
        <v>0.40696534815299112</v>
      </c>
      <c r="O172">
        <v>8.3140000000000001</v>
      </c>
      <c r="P172">
        <f t="shared" si="36"/>
        <v>1.577195998968528E-2</v>
      </c>
      <c r="Q172">
        <f t="shared" si="37"/>
        <v>357.74652037647695</v>
      </c>
      <c r="R172">
        <f t="shared" si="38"/>
        <v>3.5774652037647698E-4</v>
      </c>
      <c r="S172">
        <f t="shared" si="39"/>
        <v>4.2929582445177241E-3</v>
      </c>
      <c r="T172">
        <f t="shared" si="40"/>
        <v>4292.9582445177239</v>
      </c>
      <c r="U172">
        <v>0.15</v>
      </c>
      <c r="V172">
        <v>101</v>
      </c>
      <c r="W172">
        <f t="shared" si="32"/>
        <v>87.826086956521749</v>
      </c>
      <c r="X172">
        <f t="shared" si="41"/>
        <v>4.0733514696331525</v>
      </c>
      <c r="Y172">
        <f t="shared" si="33"/>
        <v>48.880217635597837</v>
      </c>
    </row>
    <row r="173" spans="1:27" x14ac:dyDescent="0.25">
      <c r="A173" t="s">
        <v>30</v>
      </c>
      <c r="B173" t="s">
        <v>27</v>
      </c>
      <c r="C173">
        <v>20</v>
      </c>
      <c r="D173">
        <v>10999.026999999998</v>
      </c>
      <c r="E173">
        <f t="shared" si="34"/>
        <v>10999.026999999998</v>
      </c>
      <c r="F173">
        <v>30</v>
      </c>
      <c r="G173">
        <f t="shared" si="29"/>
        <v>304.14999999999998</v>
      </c>
      <c r="H173">
        <v>98</v>
      </c>
      <c r="I173">
        <v>0.47299999999999998</v>
      </c>
      <c r="J173">
        <f t="shared" si="35"/>
        <v>6.6034651847008838E-2</v>
      </c>
      <c r="K173">
        <v>0.15</v>
      </c>
      <c r="L173">
        <v>101</v>
      </c>
      <c r="M173">
        <f t="shared" si="30"/>
        <v>87.826086956521749</v>
      </c>
      <c r="N173">
        <f t="shared" si="31"/>
        <v>0.40696534815299112</v>
      </c>
      <c r="O173">
        <v>8.3140000000000001</v>
      </c>
      <c r="P173">
        <f t="shared" si="36"/>
        <v>1.577195998968528E-2</v>
      </c>
      <c r="Q173">
        <f t="shared" si="37"/>
        <v>173.4762137694681</v>
      </c>
      <c r="R173">
        <f t="shared" si="38"/>
        <v>1.734762137694681E-4</v>
      </c>
      <c r="S173">
        <f t="shared" si="39"/>
        <v>2.081714565233617E-3</v>
      </c>
      <c r="T173">
        <f t="shared" si="40"/>
        <v>2081.7145652336171</v>
      </c>
      <c r="U173">
        <v>0.15</v>
      </c>
      <c r="V173">
        <v>101</v>
      </c>
      <c r="W173">
        <f t="shared" si="32"/>
        <v>87.826086956521749</v>
      </c>
      <c r="X173">
        <f t="shared" si="41"/>
        <v>1.9752242161870128</v>
      </c>
      <c r="Y173">
        <f t="shared" si="33"/>
        <v>23.702690594244153</v>
      </c>
      <c r="Z173">
        <f>AVERAGE(Y173:Y175)</f>
        <v>26.951308872205363</v>
      </c>
      <c r="AA173">
        <f>_xlfn.STDEV.S(Y173:Y175)/SQRT(COUNT(Y173:Y175))</f>
        <v>2.1319568072656767</v>
      </c>
    </row>
    <row r="174" spans="1:27" x14ac:dyDescent="0.25">
      <c r="A174" t="s">
        <v>31</v>
      </c>
      <c r="B174" t="s">
        <v>27</v>
      </c>
      <c r="C174">
        <v>20</v>
      </c>
      <c r="D174">
        <v>12150.384999999998</v>
      </c>
      <c r="E174">
        <f t="shared" si="34"/>
        <v>12150.384999999998</v>
      </c>
      <c r="F174">
        <v>30</v>
      </c>
      <c r="G174">
        <f t="shared" si="29"/>
        <v>304.14999999999998</v>
      </c>
      <c r="H174">
        <v>98</v>
      </c>
      <c r="I174">
        <v>0.47299999999999998</v>
      </c>
      <c r="J174">
        <f t="shared" si="35"/>
        <v>6.6034651847008838E-2</v>
      </c>
      <c r="K174">
        <v>0.15</v>
      </c>
      <c r="L174">
        <v>101</v>
      </c>
      <c r="M174">
        <f t="shared" si="30"/>
        <v>87.826086956521749</v>
      </c>
      <c r="N174">
        <f t="shared" si="31"/>
        <v>0.40696534815299112</v>
      </c>
      <c r="O174">
        <v>8.3140000000000001</v>
      </c>
      <c r="P174">
        <f t="shared" si="36"/>
        <v>1.577195998968528E-2</v>
      </c>
      <c r="Q174">
        <f t="shared" si="37"/>
        <v>191.63538607927217</v>
      </c>
      <c r="R174">
        <f t="shared" si="38"/>
        <v>1.9163538607927215E-4</v>
      </c>
      <c r="S174">
        <f t="shared" si="39"/>
        <v>2.2996246329512657E-3</v>
      </c>
      <c r="T174">
        <f t="shared" si="40"/>
        <v>2299.6246329512655</v>
      </c>
      <c r="U174">
        <v>0.15</v>
      </c>
      <c r="V174">
        <v>101</v>
      </c>
      <c r="W174">
        <f t="shared" si="32"/>
        <v>87.826086956521749</v>
      </c>
      <c r="X174">
        <f t="shared" si="41"/>
        <v>2.1819870692194354</v>
      </c>
      <c r="Y174">
        <f t="shared" si="33"/>
        <v>26.18384483063322</v>
      </c>
    </row>
    <row r="175" spans="1:27" x14ac:dyDescent="0.25">
      <c r="A175" t="s">
        <v>32</v>
      </c>
      <c r="B175" t="s">
        <v>27</v>
      </c>
      <c r="C175">
        <v>20</v>
      </c>
      <c r="D175">
        <v>14370.147999999999</v>
      </c>
      <c r="E175">
        <f t="shared" si="34"/>
        <v>14370.147999999999</v>
      </c>
      <c r="F175">
        <v>30</v>
      </c>
      <c r="G175">
        <f t="shared" si="29"/>
        <v>304.14999999999998</v>
      </c>
      <c r="H175">
        <v>98</v>
      </c>
      <c r="I175">
        <v>0.47299999999999998</v>
      </c>
      <c r="J175">
        <f t="shared" si="35"/>
        <v>6.6034651847008838E-2</v>
      </c>
      <c r="K175">
        <v>0.15</v>
      </c>
      <c r="L175">
        <v>101</v>
      </c>
      <c r="M175">
        <f t="shared" si="30"/>
        <v>87.826086956521749</v>
      </c>
      <c r="N175">
        <f t="shared" si="31"/>
        <v>0.40696534815299112</v>
      </c>
      <c r="O175">
        <v>8.3140000000000001</v>
      </c>
      <c r="P175">
        <f t="shared" si="36"/>
        <v>1.577195998968528E-2</v>
      </c>
      <c r="Q175">
        <f t="shared" si="37"/>
        <v>226.64539930185595</v>
      </c>
      <c r="R175">
        <f t="shared" si="38"/>
        <v>2.2664539930185594E-4</v>
      </c>
      <c r="S175">
        <f t="shared" si="39"/>
        <v>2.7197447916222708E-3</v>
      </c>
      <c r="T175">
        <f t="shared" si="40"/>
        <v>2719.7447916222709</v>
      </c>
      <c r="U175">
        <v>0.15</v>
      </c>
      <c r="V175">
        <v>101</v>
      </c>
      <c r="W175">
        <f t="shared" si="32"/>
        <v>87.826086956521749</v>
      </c>
      <c r="X175">
        <f t="shared" si="41"/>
        <v>2.5806159326448941</v>
      </c>
      <c r="Y175">
        <f t="shared" si="33"/>
        <v>30.967391191738724</v>
      </c>
    </row>
    <row r="176" spans="1:27" x14ac:dyDescent="0.25">
      <c r="A176" t="s">
        <v>33</v>
      </c>
      <c r="B176" t="s">
        <v>27</v>
      </c>
      <c r="C176">
        <v>20</v>
      </c>
      <c r="D176">
        <v>38534.444000000003</v>
      </c>
      <c r="E176">
        <f t="shared" si="34"/>
        <v>38534.444000000003</v>
      </c>
      <c r="F176">
        <v>30</v>
      </c>
      <c r="G176">
        <f t="shared" si="29"/>
        <v>304.14999999999998</v>
      </c>
      <c r="H176">
        <v>98</v>
      </c>
      <c r="I176">
        <v>0.47299999999999998</v>
      </c>
      <c r="J176">
        <f t="shared" si="35"/>
        <v>6.6034651847008838E-2</v>
      </c>
      <c r="K176">
        <v>0.15</v>
      </c>
      <c r="L176">
        <v>101</v>
      </c>
      <c r="M176">
        <f t="shared" si="30"/>
        <v>87.826086956521749</v>
      </c>
      <c r="N176">
        <f t="shared" si="31"/>
        <v>0.40696534815299112</v>
      </c>
      <c r="O176">
        <v>8.3140000000000001</v>
      </c>
      <c r="P176">
        <f t="shared" si="36"/>
        <v>1.577195998968528E-2</v>
      </c>
      <c r="Q176">
        <f t="shared" si="37"/>
        <v>607.7637089927681</v>
      </c>
      <c r="R176">
        <f t="shared" si="38"/>
        <v>6.0776370899276813E-4</v>
      </c>
      <c r="S176">
        <f t="shared" si="39"/>
        <v>7.2931645079132162E-3</v>
      </c>
      <c r="T176">
        <f t="shared" si="40"/>
        <v>7293.1645079132159</v>
      </c>
      <c r="U176">
        <v>0.15</v>
      </c>
      <c r="V176">
        <v>101</v>
      </c>
      <c r="W176">
        <f t="shared" si="32"/>
        <v>87.826086956521749</v>
      </c>
      <c r="X176">
        <f t="shared" si="41"/>
        <v>6.9200818350661706</v>
      </c>
      <c r="Y176">
        <f t="shared" si="33"/>
        <v>83.040982020794033</v>
      </c>
      <c r="Z176">
        <f>AVERAGE(Y176:Y178)</f>
        <v>78.33363577624543</v>
      </c>
      <c r="AA176">
        <f>_xlfn.STDEV.S(Y176:Y178)/SQRT(COUNT(Y176:Y178))</f>
        <v>2.416360851937049</v>
      </c>
    </row>
    <row r="177" spans="1:27" x14ac:dyDescent="0.25">
      <c r="A177" t="s">
        <v>34</v>
      </c>
      <c r="B177" t="s">
        <v>27</v>
      </c>
      <c r="C177">
        <v>20</v>
      </c>
      <c r="D177">
        <v>34818.329000000005</v>
      </c>
      <c r="E177">
        <f t="shared" si="34"/>
        <v>34818.329000000005</v>
      </c>
      <c r="F177">
        <v>30</v>
      </c>
      <c r="G177">
        <f t="shared" si="29"/>
        <v>304.14999999999998</v>
      </c>
      <c r="H177">
        <v>98</v>
      </c>
      <c r="I177">
        <v>0.47299999999999998</v>
      </c>
      <c r="J177">
        <f t="shared" si="35"/>
        <v>6.6034651847008838E-2</v>
      </c>
      <c r="K177">
        <v>0.15</v>
      </c>
      <c r="L177">
        <v>101</v>
      </c>
      <c r="M177">
        <f t="shared" si="30"/>
        <v>87.826086956521749</v>
      </c>
      <c r="N177">
        <f t="shared" si="31"/>
        <v>0.40696534815299112</v>
      </c>
      <c r="O177">
        <v>8.3140000000000001</v>
      </c>
      <c r="P177">
        <f t="shared" si="36"/>
        <v>1.577195998968528E-2</v>
      </c>
      <c r="Q177">
        <f t="shared" si="37"/>
        <v>549.15329189569877</v>
      </c>
      <c r="R177">
        <f t="shared" si="38"/>
        <v>5.4915329189569873E-4</v>
      </c>
      <c r="S177">
        <f t="shared" si="39"/>
        <v>6.5898395027483838E-3</v>
      </c>
      <c r="T177">
        <f t="shared" si="40"/>
        <v>6589.8395027483839</v>
      </c>
      <c r="U177">
        <v>0.15</v>
      </c>
      <c r="V177">
        <v>101</v>
      </c>
      <c r="W177">
        <f t="shared" si="32"/>
        <v>87.826086956521749</v>
      </c>
      <c r="X177">
        <f t="shared" si="41"/>
        <v>6.2527355017827082</v>
      </c>
      <c r="Y177">
        <f t="shared" si="33"/>
        <v>75.032826021392481</v>
      </c>
    </row>
    <row r="178" spans="1:27" x14ac:dyDescent="0.25">
      <c r="A178" t="s">
        <v>35</v>
      </c>
      <c r="B178" t="s">
        <v>27</v>
      </c>
      <c r="C178">
        <v>20</v>
      </c>
      <c r="D178">
        <v>35697.350000000006</v>
      </c>
      <c r="E178">
        <f t="shared" si="34"/>
        <v>35697.350000000006</v>
      </c>
      <c r="F178">
        <v>30</v>
      </c>
      <c r="G178">
        <f t="shared" si="29"/>
        <v>304.14999999999998</v>
      </c>
      <c r="H178">
        <v>98</v>
      </c>
      <c r="I178">
        <v>0.47299999999999998</v>
      </c>
      <c r="J178">
        <f t="shared" si="35"/>
        <v>6.6034651847008838E-2</v>
      </c>
      <c r="K178">
        <v>0.15</v>
      </c>
      <c r="L178">
        <v>101</v>
      </c>
      <c r="M178">
        <f t="shared" si="30"/>
        <v>87.826086956521749</v>
      </c>
      <c r="N178">
        <f t="shared" si="31"/>
        <v>0.40696534815299112</v>
      </c>
      <c r="O178">
        <v>8.3140000000000001</v>
      </c>
      <c r="P178">
        <f t="shared" si="36"/>
        <v>1.577195998968528E-2</v>
      </c>
      <c r="Q178">
        <f t="shared" si="37"/>
        <v>563.01717593779188</v>
      </c>
      <c r="R178">
        <f t="shared" si="38"/>
        <v>5.6301717593779186E-4</v>
      </c>
      <c r="S178">
        <f t="shared" si="39"/>
        <v>6.7562061112535019E-3</v>
      </c>
      <c r="T178">
        <f t="shared" si="40"/>
        <v>6756.2061112535021</v>
      </c>
      <c r="U178">
        <v>0.15</v>
      </c>
      <c r="V178">
        <v>101</v>
      </c>
      <c r="W178">
        <f t="shared" si="32"/>
        <v>87.826086956521749</v>
      </c>
      <c r="X178">
        <f t="shared" si="41"/>
        <v>6.4105916072124813</v>
      </c>
      <c r="Y178">
        <f t="shared" si="33"/>
        <v>76.927099286549762</v>
      </c>
    </row>
    <row r="179" spans="1:27" x14ac:dyDescent="0.25">
      <c r="A179" t="s">
        <v>36</v>
      </c>
      <c r="B179" t="s">
        <v>27</v>
      </c>
      <c r="C179">
        <v>20</v>
      </c>
      <c r="D179">
        <v>22257.364999999998</v>
      </c>
      <c r="E179">
        <f t="shared" si="34"/>
        <v>22257.364999999998</v>
      </c>
      <c r="F179">
        <v>30</v>
      </c>
      <c r="G179">
        <f t="shared" si="29"/>
        <v>304.14999999999998</v>
      </c>
      <c r="H179">
        <v>98</v>
      </c>
      <c r="I179">
        <v>0.47299999999999998</v>
      </c>
      <c r="J179">
        <f t="shared" si="35"/>
        <v>6.6034651847008838E-2</v>
      </c>
      <c r="K179">
        <v>0.15</v>
      </c>
      <c r="L179">
        <v>101</v>
      </c>
      <c r="M179">
        <f t="shared" si="30"/>
        <v>87.826086956521749</v>
      </c>
      <c r="N179">
        <f t="shared" si="31"/>
        <v>0.40696534815299112</v>
      </c>
      <c r="O179">
        <v>8.3140000000000001</v>
      </c>
      <c r="P179">
        <f t="shared" si="36"/>
        <v>1.577195998968528E-2</v>
      </c>
      <c r="Q179">
        <f t="shared" si="37"/>
        <v>351.04227025582151</v>
      </c>
      <c r="R179">
        <f t="shared" si="38"/>
        <v>3.510422702558215E-4</v>
      </c>
      <c r="S179">
        <f t="shared" si="39"/>
        <v>4.2125072430698575E-3</v>
      </c>
      <c r="T179">
        <f t="shared" si="40"/>
        <v>4212.5072430698574</v>
      </c>
      <c r="U179">
        <v>0.15</v>
      </c>
      <c r="V179">
        <v>101</v>
      </c>
      <c r="W179">
        <f t="shared" si="32"/>
        <v>87.826086956521749</v>
      </c>
      <c r="X179">
        <f t="shared" si="41"/>
        <v>3.9970159484573733</v>
      </c>
      <c r="Y179">
        <f t="shared" si="33"/>
        <v>47.964191381488469</v>
      </c>
      <c r="Z179">
        <f>AVERAGE(Y179:Y181)</f>
        <v>47.885600673039598</v>
      </c>
      <c r="AA179">
        <f>_xlfn.STDEV.S(Y179:Y181)/SQRT(COUNT(Y179:Y181))</f>
        <v>1.1493723214547418</v>
      </c>
    </row>
    <row r="180" spans="1:27" x14ac:dyDescent="0.25">
      <c r="A180" t="s">
        <v>37</v>
      </c>
      <c r="B180" t="s">
        <v>27</v>
      </c>
      <c r="C180">
        <v>20</v>
      </c>
      <c r="D180">
        <v>21279.401000000005</v>
      </c>
      <c r="E180">
        <f t="shared" si="34"/>
        <v>21279.401000000005</v>
      </c>
      <c r="F180">
        <v>30</v>
      </c>
      <c r="G180">
        <f t="shared" si="29"/>
        <v>304.14999999999998</v>
      </c>
      <c r="H180">
        <v>98</v>
      </c>
      <c r="I180">
        <v>0.47299999999999998</v>
      </c>
      <c r="J180">
        <f t="shared" si="35"/>
        <v>6.6034651847008838E-2</v>
      </c>
      <c r="K180">
        <v>0.15</v>
      </c>
      <c r="L180">
        <v>101</v>
      </c>
      <c r="M180">
        <f t="shared" si="30"/>
        <v>87.826086956521749</v>
      </c>
      <c r="N180">
        <f t="shared" si="31"/>
        <v>0.40696534815299112</v>
      </c>
      <c r="O180">
        <v>8.3140000000000001</v>
      </c>
      <c r="P180">
        <f t="shared" si="36"/>
        <v>1.577195998968528E-2</v>
      </c>
      <c r="Q180">
        <f t="shared" si="37"/>
        <v>335.61786117646903</v>
      </c>
      <c r="R180">
        <f t="shared" si="38"/>
        <v>3.3561786117646903E-4</v>
      </c>
      <c r="S180">
        <f t="shared" si="39"/>
        <v>4.0274143341176277E-3</v>
      </c>
      <c r="T180">
        <f t="shared" si="40"/>
        <v>4027.4143341176277</v>
      </c>
      <c r="U180">
        <v>0.15</v>
      </c>
      <c r="V180">
        <v>101</v>
      </c>
      <c r="W180">
        <f t="shared" si="32"/>
        <v>87.826086956521749</v>
      </c>
      <c r="X180">
        <f t="shared" si="41"/>
        <v>3.8213914886429636</v>
      </c>
      <c r="Y180">
        <f t="shared" si="33"/>
        <v>45.85669786371556</v>
      </c>
    </row>
    <row r="181" spans="1:27" x14ac:dyDescent="0.25">
      <c r="A181" t="s">
        <v>38</v>
      </c>
      <c r="B181" t="s">
        <v>27</v>
      </c>
      <c r="C181">
        <v>20</v>
      </c>
      <c r="D181">
        <v>23125.921000000002</v>
      </c>
      <c r="E181">
        <f t="shared" si="34"/>
        <v>23125.921000000002</v>
      </c>
      <c r="F181">
        <v>30</v>
      </c>
      <c r="G181">
        <f t="shared" si="29"/>
        <v>304.14999999999998</v>
      </c>
      <c r="H181">
        <v>98</v>
      </c>
      <c r="I181">
        <v>0.47299999999999998</v>
      </c>
      <c r="J181">
        <f t="shared" si="35"/>
        <v>6.6034651847008838E-2</v>
      </c>
      <c r="K181">
        <v>0.15</v>
      </c>
      <c r="L181">
        <v>101</v>
      </c>
      <c r="M181">
        <f t="shared" si="30"/>
        <v>87.826086956521749</v>
      </c>
      <c r="N181">
        <f t="shared" si="31"/>
        <v>0.40696534815299112</v>
      </c>
      <c r="O181">
        <v>8.3140000000000001</v>
      </c>
      <c r="P181">
        <f t="shared" si="36"/>
        <v>1.577195998968528E-2</v>
      </c>
      <c r="Q181">
        <f t="shared" si="37"/>
        <v>364.74110073662263</v>
      </c>
      <c r="R181">
        <f t="shared" si="38"/>
        <v>3.6474110073662263E-4</v>
      </c>
      <c r="S181">
        <f t="shared" si="39"/>
        <v>4.3768932088394715E-3</v>
      </c>
      <c r="T181">
        <f t="shared" si="40"/>
        <v>4376.8932088394713</v>
      </c>
      <c r="U181">
        <v>0.15</v>
      </c>
      <c r="V181">
        <v>101</v>
      </c>
      <c r="W181">
        <f t="shared" si="32"/>
        <v>87.826086956521749</v>
      </c>
      <c r="X181">
        <f t="shared" si="41"/>
        <v>4.1529927311595642</v>
      </c>
      <c r="Y181">
        <f t="shared" si="33"/>
        <v>49.835912773914764</v>
      </c>
    </row>
    <row r="182" spans="1:27" x14ac:dyDescent="0.25">
      <c r="A182" t="s">
        <v>39</v>
      </c>
      <c r="B182" t="s">
        <v>27</v>
      </c>
      <c r="C182">
        <v>20</v>
      </c>
      <c r="D182">
        <v>8527.6620000000003</v>
      </c>
      <c r="E182">
        <f t="shared" si="34"/>
        <v>8527.6620000000003</v>
      </c>
      <c r="F182">
        <v>30</v>
      </c>
      <c r="G182">
        <f t="shared" si="29"/>
        <v>304.14999999999998</v>
      </c>
      <c r="H182">
        <v>98</v>
      </c>
      <c r="I182">
        <v>0.47299999999999998</v>
      </c>
      <c r="J182">
        <f t="shared" si="35"/>
        <v>6.6034651847008838E-2</v>
      </c>
      <c r="K182">
        <v>0.15</v>
      </c>
      <c r="L182">
        <v>101</v>
      </c>
      <c r="M182">
        <f t="shared" si="30"/>
        <v>87.826086956521749</v>
      </c>
      <c r="N182">
        <f t="shared" si="31"/>
        <v>0.40696534815299112</v>
      </c>
      <c r="O182">
        <v>8.3140000000000001</v>
      </c>
      <c r="P182">
        <f t="shared" si="36"/>
        <v>1.577195998968528E-2</v>
      </c>
      <c r="Q182">
        <f t="shared" si="37"/>
        <v>134.49794386955955</v>
      </c>
      <c r="R182">
        <f t="shared" si="38"/>
        <v>1.3449794386955955E-4</v>
      </c>
      <c r="S182">
        <f t="shared" si="39"/>
        <v>1.6139753264347145E-3</v>
      </c>
      <c r="T182">
        <f t="shared" si="40"/>
        <v>1613.9753264347144</v>
      </c>
      <c r="U182">
        <v>0.15</v>
      </c>
      <c r="V182">
        <v>101</v>
      </c>
      <c r="W182">
        <f t="shared" si="32"/>
        <v>87.826086956521749</v>
      </c>
      <c r="X182">
        <f t="shared" si="41"/>
        <v>1.5314122321781531</v>
      </c>
      <c r="Y182">
        <f t="shared" si="33"/>
        <v>18.376946786137836</v>
      </c>
      <c r="Z182">
        <f>AVERAGE(Y182:Y184)</f>
        <v>39.066146888546534</v>
      </c>
      <c r="AA182">
        <f>_xlfn.STDEV.S(Y182:Y184)/SQRT(COUNT(Y182:Y184))</f>
        <v>10.356803670855662</v>
      </c>
    </row>
    <row r="183" spans="1:27" x14ac:dyDescent="0.25">
      <c r="A183" t="s">
        <v>40</v>
      </c>
      <c r="B183" t="s">
        <v>27</v>
      </c>
      <c r="C183">
        <v>20</v>
      </c>
      <c r="D183">
        <v>22524.645</v>
      </c>
      <c r="E183">
        <f t="shared" si="34"/>
        <v>22524.645</v>
      </c>
      <c r="F183">
        <v>30</v>
      </c>
      <c r="G183">
        <f t="shared" si="29"/>
        <v>304.14999999999998</v>
      </c>
      <c r="H183">
        <v>98</v>
      </c>
      <c r="I183">
        <v>0.47299999999999998</v>
      </c>
      <c r="J183">
        <f t="shared" si="35"/>
        <v>6.6034651847008838E-2</v>
      </c>
      <c r="K183">
        <v>0.15</v>
      </c>
      <c r="L183">
        <v>101</v>
      </c>
      <c r="M183">
        <f t="shared" si="30"/>
        <v>87.826086956521749</v>
      </c>
      <c r="N183">
        <f t="shared" si="31"/>
        <v>0.40696534815299112</v>
      </c>
      <c r="O183">
        <v>8.3140000000000001</v>
      </c>
      <c r="P183">
        <f t="shared" si="36"/>
        <v>1.577195998968528E-2</v>
      </c>
      <c r="Q183">
        <f t="shared" si="37"/>
        <v>355.25779972186461</v>
      </c>
      <c r="R183">
        <f t="shared" si="38"/>
        <v>3.5525779972186462E-4</v>
      </c>
      <c r="S183">
        <f t="shared" si="39"/>
        <v>4.2630935966623757E-3</v>
      </c>
      <c r="T183">
        <f t="shared" si="40"/>
        <v>4263.0935966623756</v>
      </c>
      <c r="U183">
        <v>0.15</v>
      </c>
      <c r="V183">
        <v>101</v>
      </c>
      <c r="W183">
        <f t="shared" si="32"/>
        <v>87.826086956521749</v>
      </c>
      <c r="X183">
        <f t="shared" si="41"/>
        <v>4.0450145512885571</v>
      </c>
      <c r="Y183">
        <f t="shared" si="33"/>
        <v>48.540174615462689</v>
      </c>
    </row>
    <row r="184" spans="1:27" x14ac:dyDescent="0.25">
      <c r="A184" t="s">
        <v>41</v>
      </c>
      <c r="B184" t="s">
        <v>27</v>
      </c>
      <c r="C184">
        <v>20</v>
      </c>
      <c r="D184">
        <v>23332.608</v>
      </c>
      <c r="E184">
        <f t="shared" si="34"/>
        <v>23332.608</v>
      </c>
      <c r="F184">
        <v>30</v>
      </c>
      <c r="G184">
        <f t="shared" si="29"/>
        <v>304.14999999999998</v>
      </c>
      <c r="H184">
        <v>98</v>
      </c>
      <c r="I184">
        <v>0.47299999999999998</v>
      </c>
      <c r="J184">
        <f t="shared" si="35"/>
        <v>6.6034651847008838E-2</v>
      </c>
      <c r="K184">
        <v>0.15</v>
      </c>
      <c r="L184">
        <v>101</v>
      </c>
      <c r="M184">
        <f t="shared" si="30"/>
        <v>87.826086956521749</v>
      </c>
      <c r="N184">
        <f t="shared" si="31"/>
        <v>0.40696534815299112</v>
      </c>
      <c r="O184">
        <v>8.3140000000000001</v>
      </c>
      <c r="P184">
        <f t="shared" si="36"/>
        <v>1.577195998968528E-2</v>
      </c>
      <c r="Q184">
        <f t="shared" si="37"/>
        <v>368.00095983101068</v>
      </c>
      <c r="R184">
        <f t="shared" si="38"/>
        <v>3.6800095983101068E-4</v>
      </c>
      <c r="S184">
        <f t="shared" si="39"/>
        <v>4.4160115179721279E-3</v>
      </c>
      <c r="T184">
        <f t="shared" si="40"/>
        <v>4416.0115179721279</v>
      </c>
      <c r="U184">
        <v>0.15</v>
      </c>
      <c r="V184">
        <v>101</v>
      </c>
      <c r="W184">
        <f t="shared" si="32"/>
        <v>87.826086956521749</v>
      </c>
      <c r="X184">
        <f t="shared" si="41"/>
        <v>4.1901099386699228</v>
      </c>
      <c r="Y184">
        <f t="shared" si="33"/>
        <v>50.281319264039077</v>
      </c>
    </row>
    <row r="185" spans="1:27" x14ac:dyDescent="0.25">
      <c r="A185" t="s">
        <v>42</v>
      </c>
      <c r="B185" t="s">
        <v>27</v>
      </c>
      <c r="C185">
        <v>20</v>
      </c>
      <c r="D185">
        <v>9585.8230000000021</v>
      </c>
      <c r="E185">
        <f t="shared" si="34"/>
        <v>9585.8230000000021</v>
      </c>
      <c r="F185">
        <v>30</v>
      </c>
      <c r="G185">
        <f t="shared" si="29"/>
        <v>304.14999999999998</v>
      </c>
      <c r="H185">
        <v>98</v>
      </c>
      <c r="I185">
        <v>0.47299999999999998</v>
      </c>
      <c r="J185">
        <f t="shared" si="35"/>
        <v>6.6034651847008838E-2</v>
      </c>
      <c r="K185">
        <v>0.15</v>
      </c>
      <c r="L185">
        <v>101</v>
      </c>
      <c r="M185">
        <f t="shared" si="30"/>
        <v>87.826086956521749</v>
      </c>
      <c r="N185">
        <f t="shared" si="31"/>
        <v>0.40696534815299112</v>
      </c>
      <c r="O185">
        <v>8.3140000000000001</v>
      </c>
      <c r="P185">
        <f t="shared" si="36"/>
        <v>1.577195998968528E-2</v>
      </c>
      <c r="Q185">
        <f t="shared" si="37"/>
        <v>151.18721682420497</v>
      </c>
      <c r="R185">
        <f t="shared" si="38"/>
        <v>1.5118721682420497E-4</v>
      </c>
      <c r="S185">
        <f t="shared" si="39"/>
        <v>1.8142466018904594E-3</v>
      </c>
      <c r="T185">
        <f t="shared" si="40"/>
        <v>1814.2466018904595</v>
      </c>
      <c r="U185">
        <v>0.15</v>
      </c>
      <c r="V185">
        <v>101</v>
      </c>
      <c r="W185">
        <f t="shared" si="32"/>
        <v>87.826086956521749</v>
      </c>
      <c r="X185">
        <f t="shared" si="41"/>
        <v>1.7214386074043138</v>
      </c>
      <c r="Y185">
        <f t="shared" si="33"/>
        <v>20.657263288851762</v>
      </c>
      <c r="Z185">
        <f>AVERAGE(Y185:Y187)</f>
        <v>22.125114725276912</v>
      </c>
      <c r="AA185">
        <f>_xlfn.STDEV.S(Y185:Y187)/SQRT(COUNT(Y185:Y187))</f>
        <v>0.79673097340730503</v>
      </c>
    </row>
    <row r="186" spans="1:27" x14ac:dyDescent="0.25">
      <c r="A186" t="s">
        <v>43</v>
      </c>
      <c r="B186" t="s">
        <v>27</v>
      </c>
      <c r="C186">
        <v>20</v>
      </c>
      <c r="D186">
        <v>10856.742</v>
      </c>
      <c r="E186">
        <f t="shared" si="34"/>
        <v>10856.742</v>
      </c>
      <c r="F186">
        <v>30</v>
      </c>
      <c r="G186">
        <f t="shared" si="29"/>
        <v>304.14999999999998</v>
      </c>
      <c r="H186">
        <v>98</v>
      </c>
      <c r="I186">
        <v>0.47299999999999998</v>
      </c>
      <c r="J186">
        <f t="shared" si="35"/>
        <v>6.6034651847008838E-2</v>
      </c>
      <c r="K186">
        <v>0.15</v>
      </c>
      <c r="L186">
        <v>101</v>
      </c>
      <c r="M186">
        <f t="shared" si="30"/>
        <v>87.826086956521749</v>
      </c>
      <c r="N186">
        <f t="shared" si="31"/>
        <v>0.40696534815299112</v>
      </c>
      <c r="O186">
        <v>8.3140000000000001</v>
      </c>
      <c r="P186">
        <f t="shared" si="36"/>
        <v>1.577195998968528E-2</v>
      </c>
      <c r="Q186">
        <f t="shared" si="37"/>
        <v>171.23210044233576</v>
      </c>
      <c r="R186">
        <f t="shared" si="38"/>
        <v>1.7123210044233577E-4</v>
      </c>
      <c r="S186">
        <f t="shared" si="39"/>
        <v>2.0547852053080292E-3</v>
      </c>
      <c r="T186">
        <f t="shared" si="40"/>
        <v>2054.7852053080292</v>
      </c>
      <c r="U186">
        <v>0.15</v>
      </c>
      <c r="V186">
        <v>101</v>
      </c>
      <c r="W186">
        <f t="shared" si="32"/>
        <v>87.826086956521749</v>
      </c>
      <c r="X186">
        <f t="shared" si="41"/>
        <v>1.9496724307790703</v>
      </c>
      <c r="Y186">
        <f t="shared" si="33"/>
        <v>23.396069169348845</v>
      </c>
    </row>
    <row r="187" spans="1:27" x14ac:dyDescent="0.25">
      <c r="A187" t="s">
        <v>44</v>
      </c>
      <c r="B187" t="s">
        <v>27</v>
      </c>
      <c r="C187">
        <v>20</v>
      </c>
      <c r="D187">
        <v>10358.335000000003</v>
      </c>
      <c r="E187">
        <f t="shared" si="34"/>
        <v>10358.335000000003</v>
      </c>
      <c r="F187">
        <v>30</v>
      </c>
      <c r="G187">
        <f t="shared" si="29"/>
        <v>304.14999999999998</v>
      </c>
      <c r="H187">
        <v>98</v>
      </c>
      <c r="I187">
        <v>0.47299999999999998</v>
      </c>
      <c r="J187">
        <f t="shared" si="35"/>
        <v>6.6034651847008838E-2</v>
      </c>
      <c r="K187">
        <v>0.15</v>
      </c>
      <c r="L187">
        <v>101</v>
      </c>
      <c r="M187">
        <f t="shared" si="30"/>
        <v>87.826086956521749</v>
      </c>
      <c r="N187">
        <f t="shared" si="31"/>
        <v>0.40696534815299112</v>
      </c>
      <c r="O187">
        <v>8.3140000000000001</v>
      </c>
      <c r="P187">
        <f t="shared" si="36"/>
        <v>1.577195998968528E-2</v>
      </c>
      <c r="Q187">
        <f t="shared" si="37"/>
        <v>163.37124517975673</v>
      </c>
      <c r="R187">
        <f t="shared" si="38"/>
        <v>1.6337124517975672E-4</v>
      </c>
      <c r="S187">
        <f t="shared" si="39"/>
        <v>1.9604549421570806E-3</v>
      </c>
      <c r="T187">
        <f t="shared" si="40"/>
        <v>1960.4549421570805</v>
      </c>
      <c r="U187">
        <v>0.15</v>
      </c>
      <c r="V187">
        <v>101</v>
      </c>
      <c r="W187">
        <f t="shared" si="32"/>
        <v>87.826086956521749</v>
      </c>
      <c r="X187">
        <f t="shared" si="41"/>
        <v>1.8601676431358438</v>
      </c>
      <c r="Y187">
        <f t="shared" si="33"/>
        <v>22.322011717630122</v>
      </c>
    </row>
    <row r="188" spans="1:27" x14ac:dyDescent="0.25">
      <c r="A188" t="s">
        <v>45</v>
      </c>
      <c r="B188" t="s">
        <v>27</v>
      </c>
      <c r="C188">
        <v>20</v>
      </c>
      <c r="D188">
        <v>34914.269</v>
      </c>
      <c r="E188">
        <f t="shared" si="34"/>
        <v>34914.269</v>
      </c>
      <c r="F188">
        <v>30</v>
      </c>
      <c r="G188">
        <f t="shared" si="29"/>
        <v>304.14999999999998</v>
      </c>
      <c r="H188">
        <v>98</v>
      </c>
      <c r="I188">
        <v>0.47299999999999998</v>
      </c>
      <c r="J188">
        <f t="shared" si="35"/>
        <v>6.6034651847008838E-2</v>
      </c>
      <c r="K188">
        <v>0.15</v>
      </c>
      <c r="L188">
        <v>101</v>
      </c>
      <c r="M188">
        <f t="shared" si="30"/>
        <v>87.826086956521749</v>
      </c>
      <c r="N188">
        <f t="shared" si="31"/>
        <v>0.40696534815299112</v>
      </c>
      <c r="O188">
        <v>8.3140000000000001</v>
      </c>
      <c r="P188">
        <f t="shared" si="36"/>
        <v>1.577195998968528E-2</v>
      </c>
      <c r="Q188">
        <f t="shared" si="37"/>
        <v>550.66645373710912</v>
      </c>
      <c r="R188">
        <f t="shared" si="38"/>
        <v>5.5066645373710909E-4</v>
      </c>
      <c r="S188">
        <f t="shared" si="39"/>
        <v>6.607997444845309E-3</v>
      </c>
      <c r="T188">
        <f t="shared" si="40"/>
        <v>6607.9974448453095</v>
      </c>
      <c r="U188">
        <v>0.15</v>
      </c>
      <c r="V188">
        <v>101</v>
      </c>
      <c r="W188">
        <f t="shared" si="32"/>
        <v>87.826086956521749</v>
      </c>
      <c r="X188">
        <f t="shared" si="41"/>
        <v>6.2699645722542119</v>
      </c>
      <c r="Y188">
        <f t="shared" si="33"/>
        <v>75.23957486705055</v>
      </c>
      <c r="Z188">
        <f>AVERAGE(Y188:Y190)</f>
        <v>74.973173283087888</v>
      </c>
      <c r="AA188">
        <f>_xlfn.STDEV.S(Y188:Y190)/SQRT(COUNT(Y188:Y190))</f>
        <v>2.2411617876688079</v>
      </c>
    </row>
    <row r="189" spans="1:27" x14ac:dyDescent="0.25">
      <c r="A189" t="s">
        <v>46</v>
      </c>
      <c r="B189" t="s">
        <v>27</v>
      </c>
      <c r="C189">
        <v>20</v>
      </c>
      <c r="D189">
        <v>36526.971000000005</v>
      </c>
      <c r="E189">
        <f t="shared" si="34"/>
        <v>36526.971000000005</v>
      </c>
      <c r="F189">
        <v>30</v>
      </c>
      <c r="G189">
        <f t="shared" si="29"/>
        <v>304.14999999999998</v>
      </c>
      <c r="H189">
        <v>98</v>
      </c>
      <c r="I189">
        <v>0.47299999999999998</v>
      </c>
      <c r="J189">
        <f t="shared" si="35"/>
        <v>6.6034651847008838E-2</v>
      </c>
      <c r="K189">
        <v>0.15</v>
      </c>
      <c r="L189">
        <v>101</v>
      </c>
      <c r="M189">
        <f t="shared" si="30"/>
        <v>87.826086956521749</v>
      </c>
      <c r="N189">
        <f t="shared" si="31"/>
        <v>0.40696534815299112</v>
      </c>
      <c r="O189">
        <v>8.3140000000000001</v>
      </c>
      <c r="P189">
        <f t="shared" si="36"/>
        <v>1.577195998968528E-2</v>
      </c>
      <c r="Q189">
        <f t="shared" si="37"/>
        <v>576.1019251563946</v>
      </c>
      <c r="R189">
        <f t="shared" si="38"/>
        <v>5.7610192515639461E-4</v>
      </c>
      <c r="S189">
        <f t="shared" si="39"/>
        <v>6.9132231018767349E-3</v>
      </c>
      <c r="T189">
        <f t="shared" si="40"/>
        <v>6913.2231018767352</v>
      </c>
      <c r="U189">
        <v>0.15</v>
      </c>
      <c r="V189">
        <v>101</v>
      </c>
      <c r="W189">
        <f t="shared" si="32"/>
        <v>87.826086956521749</v>
      </c>
      <c r="X189">
        <f t="shared" si="41"/>
        <v>6.5595763755431058</v>
      </c>
      <c r="Y189">
        <f t="shared" si="33"/>
        <v>78.71491650651727</v>
      </c>
    </row>
    <row r="190" spans="1:27" x14ac:dyDescent="0.25">
      <c r="A190" t="s">
        <v>47</v>
      </c>
      <c r="B190" t="s">
        <v>27</v>
      </c>
      <c r="C190">
        <v>20</v>
      </c>
      <c r="D190">
        <v>32930.703000000001</v>
      </c>
      <c r="E190">
        <f t="shared" si="34"/>
        <v>32930.703000000001</v>
      </c>
      <c r="F190">
        <v>30</v>
      </c>
      <c r="G190">
        <f t="shared" si="29"/>
        <v>304.14999999999998</v>
      </c>
      <c r="H190">
        <v>98</v>
      </c>
      <c r="I190">
        <v>0.47299999999999998</v>
      </c>
      <c r="J190">
        <f t="shared" si="35"/>
        <v>6.6034651847008838E-2</v>
      </c>
      <c r="K190">
        <v>0.15</v>
      </c>
      <c r="L190">
        <v>101</v>
      </c>
      <c r="M190">
        <f t="shared" si="30"/>
        <v>87.826086956521749</v>
      </c>
      <c r="N190">
        <f t="shared" si="31"/>
        <v>0.40696534815299112</v>
      </c>
      <c r="O190">
        <v>8.3140000000000001</v>
      </c>
      <c r="P190">
        <f t="shared" si="36"/>
        <v>1.577195998968528E-2</v>
      </c>
      <c r="Q190">
        <f t="shared" si="37"/>
        <v>519.38173014820904</v>
      </c>
      <c r="R190">
        <f t="shared" si="38"/>
        <v>5.19381730148209E-4</v>
      </c>
      <c r="S190">
        <f t="shared" si="39"/>
        <v>6.232580761778508E-3</v>
      </c>
      <c r="T190">
        <f t="shared" si="40"/>
        <v>6232.5807617785076</v>
      </c>
      <c r="U190">
        <v>0.15</v>
      </c>
      <c r="V190">
        <v>101</v>
      </c>
      <c r="W190">
        <f t="shared" si="32"/>
        <v>87.826086956521749</v>
      </c>
      <c r="X190">
        <f t="shared" si="41"/>
        <v>5.9137523729746571</v>
      </c>
      <c r="Y190">
        <f t="shared" si="33"/>
        <v>70.965028475695874</v>
      </c>
    </row>
    <row r="191" spans="1:27" x14ac:dyDescent="0.25">
      <c r="A191" t="s">
        <v>48</v>
      </c>
      <c r="B191" t="s">
        <v>27</v>
      </c>
      <c r="C191">
        <v>20</v>
      </c>
      <c r="D191">
        <v>14215.552</v>
      </c>
      <c r="E191">
        <f t="shared" si="34"/>
        <v>14215.552</v>
      </c>
      <c r="F191">
        <v>30</v>
      </c>
      <c r="G191">
        <f t="shared" si="29"/>
        <v>304.14999999999998</v>
      </c>
      <c r="H191">
        <v>98</v>
      </c>
      <c r="I191">
        <v>0.47299999999999998</v>
      </c>
      <c r="J191">
        <f t="shared" si="35"/>
        <v>6.6034651847008838E-2</v>
      </c>
      <c r="K191">
        <v>0.15</v>
      </c>
      <c r="L191">
        <v>101</v>
      </c>
      <c r="M191">
        <f t="shared" si="30"/>
        <v>87.826086956521749</v>
      </c>
      <c r="N191">
        <f t="shared" si="31"/>
        <v>0.40696534815299112</v>
      </c>
      <c r="O191">
        <v>8.3140000000000001</v>
      </c>
      <c r="P191">
        <f t="shared" si="36"/>
        <v>1.577195998968528E-2</v>
      </c>
      <c r="Q191">
        <f t="shared" si="37"/>
        <v>224.20711737529055</v>
      </c>
      <c r="R191">
        <f t="shared" si="38"/>
        <v>2.2420711737529056E-4</v>
      </c>
      <c r="S191">
        <f t="shared" si="39"/>
        <v>2.6904854085034865E-3</v>
      </c>
      <c r="T191">
        <f t="shared" si="40"/>
        <v>2690.4854085034867</v>
      </c>
      <c r="U191">
        <v>0.15</v>
      </c>
      <c r="V191">
        <v>101</v>
      </c>
      <c r="W191">
        <f t="shared" si="32"/>
        <v>87.826086956521749</v>
      </c>
      <c r="X191">
        <f t="shared" si="41"/>
        <v>2.5528533166493474</v>
      </c>
      <c r="Y191">
        <f t="shared" si="33"/>
        <v>30.634239799792173</v>
      </c>
      <c r="Z191">
        <f>AVERAGE(Y191:Y193)</f>
        <v>31.968255443264685</v>
      </c>
      <c r="AA191">
        <f>_xlfn.STDEV.S(Y191:Y193)/SQRT(COUNT(Y191:Y193))</f>
        <v>0.73637636871727852</v>
      </c>
    </row>
    <row r="192" spans="1:27" x14ac:dyDescent="0.25">
      <c r="A192" t="s">
        <v>49</v>
      </c>
      <c r="B192" t="s">
        <v>27</v>
      </c>
      <c r="C192">
        <v>20</v>
      </c>
      <c r="D192">
        <v>14893.332999999999</v>
      </c>
      <c r="E192">
        <f t="shared" si="34"/>
        <v>14893.332999999999</v>
      </c>
      <c r="F192">
        <v>30</v>
      </c>
      <c r="G192">
        <f t="shared" si="29"/>
        <v>304.14999999999998</v>
      </c>
      <c r="H192">
        <v>98</v>
      </c>
      <c r="I192">
        <v>0.47299999999999998</v>
      </c>
      <c r="J192">
        <f t="shared" si="35"/>
        <v>6.6034651847008838E-2</v>
      </c>
      <c r="K192">
        <v>0.15</v>
      </c>
      <c r="L192">
        <v>101</v>
      </c>
      <c r="M192">
        <f t="shared" si="30"/>
        <v>87.826086956521749</v>
      </c>
      <c r="N192">
        <f t="shared" si="31"/>
        <v>0.40696534815299112</v>
      </c>
      <c r="O192">
        <v>8.3140000000000001</v>
      </c>
      <c r="P192">
        <f t="shared" si="36"/>
        <v>1.577195998968528E-2</v>
      </c>
      <c r="Q192">
        <f t="shared" si="37"/>
        <v>234.89705218905942</v>
      </c>
      <c r="R192">
        <f t="shared" si="38"/>
        <v>2.3489705218905941E-4</v>
      </c>
      <c r="S192">
        <f t="shared" si="39"/>
        <v>2.8187646262687127E-3</v>
      </c>
      <c r="T192">
        <f t="shared" si="40"/>
        <v>2818.7646262687126</v>
      </c>
      <c r="U192">
        <v>0.15</v>
      </c>
      <c r="V192">
        <v>101</v>
      </c>
      <c r="W192">
        <f t="shared" si="32"/>
        <v>87.826086956521749</v>
      </c>
      <c r="X192">
        <f t="shared" si="41"/>
        <v>2.6745703962120624</v>
      </c>
      <c r="Y192">
        <f t="shared" si="33"/>
        <v>32.094844754544745</v>
      </c>
    </row>
    <row r="193" spans="1:27" x14ac:dyDescent="0.25">
      <c r="A193" t="s">
        <v>50</v>
      </c>
      <c r="B193" t="s">
        <v>27</v>
      </c>
      <c r="C193">
        <v>20</v>
      </c>
      <c r="D193">
        <v>15394.886</v>
      </c>
      <c r="E193">
        <f t="shared" si="34"/>
        <v>15394.886</v>
      </c>
      <c r="F193">
        <v>30</v>
      </c>
      <c r="G193">
        <f t="shared" si="29"/>
        <v>304.14999999999998</v>
      </c>
      <c r="H193">
        <v>98</v>
      </c>
      <c r="I193">
        <v>0.47299999999999998</v>
      </c>
      <c r="J193">
        <f t="shared" si="35"/>
        <v>6.6034651847008838E-2</v>
      </c>
      <c r="K193">
        <v>0.15</v>
      </c>
      <c r="L193">
        <v>101</v>
      </c>
      <c r="M193">
        <f t="shared" si="30"/>
        <v>87.826086956521749</v>
      </c>
      <c r="N193">
        <f t="shared" si="31"/>
        <v>0.40696534815299112</v>
      </c>
      <c r="O193">
        <v>8.3140000000000001</v>
      </c>
      <c r="P193">
        <f t="shared" si="36"/>
        <v>1.577195998968528E-2</v>
      </c>
      <c r="Q193">
        <f t="shared" si="37"/>
        <v>242.80752603776608</v>
      </c>
      <c r="R193">
        <f t="shared" si="38"/>
        <v>2.4280752603776608E-4</v>
      </c>
      <c r="S193">
        <f t="shared" si="39"/>
        <v>2.9136903124531927E-3</v>
      </c>
      <c r="T193">
        <f t="shared" si="40"/>
        <v>2913.6903124531927</v>
      </c>
      <c r="U193">
        <v>0.15</v>
      </c>
      <c r="V193">
        <v>101</v>
      </c>
      <c r="W193">
        <f t="shared" si="32"/>
        <v>87.826086956521749</v>
      </c>
      <c r="X193">
        <f t="shared" si="41"/>
        <v>2.7646401479547622</v>
      </c>
      <c r="Y193">
        <f t="shared" si="33"/>
        <v>33.175681775457143</v>
      </c>
    </row>
    <row r="194" spans="1:27" x14ac:dyDescent="0.25">
      <c r="A194" t="s">
        <v>26</v>
      </c>
      <c r="B194" t="s">
        <v>27</v>
      </c>
      <c r="C194">
        <v>26</v>
      </c>
      <c r="D194">
        <v>27801.813000000002</v>
      </c>
      <c r="E194">
        <f t="shared" si="34"/>
        <v>27801.813000000002</v>
      </c>
      <c r="F194">
        <v>30</v>
      </c>
      <c r="G194">
        <f t="shared" ref="G194:G257" si="42">F194+274.15</f>
        <v>304.14999999999998</v>
      </c>
      <c r="H194">
        <v>98</v>
      </c>
      <c r="I194">
        <v>0.47299999999999998</v>
      </c>
      <c r="J194">
        <f t="shared" si="35"/>
        <v>6.6034651847008838E-2</v>
      </c>
      <c r="K194">
        <v>0.15</v>
      </c>
      <c r="L194">
        <v>101</v>
      </c>
      <c r="M194">
        <f t="shared" ref="M194:M257" si="43">L194/(1+K194)</f>
        <v>87.826086956521749</v>
      </c>
      <c r="N194">
        <f t="shared" ref="N194:N257" si="44">I194-J194</f>
        <v>0.40696534815299112</v>
      </c>
      <c r="O194">
        <v>8.3140000000000001</v>
      </c>
      <c r="P194">
        <f t="shared" si="36"/>
        <v>1.577195998968528E-2</v>
      </c>
      <c r="Q194">
        <f t="shared" si="37"/>
        <v>438.48908227671211</v>
      </c>
      <c r="R194">
        <f t="shared" si="38"/>
        <v>4.384890822767121E-4</v>
      </c>
      <c r="S194">
        <f t="shared" si="39"/>
        <v>5.261868987320545E-3</v>
      </c>
      <c r="T194">
        <f t="shared" si="40"/>
        <v>5261.8689873205449</v>
      </c>
      <c r="U194">
        <v>0.15</v>
      </c>
      <c r="V194">
        <v>101</v>
      </c>
      <c r="W194">
        <f t="shared" ref="W194:W257" si="45">V194/(1+U194)</f>
        <v>87.826086956521749</v>
      </c>
      <c r="X194">
        <f t="shared" si="41"/>
        <v>4.9926974714675136</v>
      </c>
      <c r="Y194">
        <f t="shared" ref="Y194:Y257" si="46">T194/W194</f>
        <v>59.912369657610157</v>
      </c>
      <c r="Z194">
        <f>AVERAGE(Y194:Y196)</f>
        <v>57.700754657041955</v>
      </c>
      <c r="AA194">
        <f>_xlfn.STDEV.S(Y194:Y196)/SQRT(COUNT(Y194:Y196))</f>
        <v>2.8306176287302072</v>
      </c>
    </row>
    <row r="195" spans="1:27" x14ac:dyDescent="0.25">
      <c r="A195" t="s">
        <v>28</v>
      </c>
      <c r="B195" t="s">
        <v>27</v>
      </c>
      <c r="C195">
        <v>26</v>
      </c>
      <c r="D195">
        <v>24168.091999999997</v>
      </c>
      <c r="E195">
        <f t="shared" ref="E195:E258" si="47">D195</f>
        <v>24168.091999999997</v>
      </c>
      <c r="F195">
        <v>30</v>
      </c>
      <c r="G195">
        <f t="shared" si="42"/>
        <v>304.14999999999998</v>
      </c>
      <c r="H195">
        <v>98</v>
      </c>
      <c r="I195">
        <v>0.47299999999999998</v>
      </c>
      <c r="J195">
        <f t="shared" ref="J195:J258" si="48">(M195/(1.33))/1000</f>
        <v>6.6034651847008838E-2</v>
      </c>
      <c r="K195">
        <v>0.15</v>
      </c>
      <c r="L195">
        <v>101</v>
      </c>
      <c r="M195">
        <f t="shared" si="43"/>
        <v>87.826086956521749</v>
      </c>
      <c r="N195">
        <f t="shared" si="44"/>
        <v>0.40696534815299112</v>
      </c>
      <c r="O195">
        <v>8.3140000000000001</v>
      </c>
      <c r="P195">
        <f t="shared" ref="P195:P258" si="49">(H195*N195)/(O195*G195)</f>
        <v>1.577195998968528E-2</v>
      </c>
      <c r="Q195">
        <f t="shared" ref="Q195:Q241" si="50">P195*D195</f>
        <v>381.17818005103288</v>
      </c>
      <c r="R195">
        <f t="shared" ref="R195:R258" si="51">Q195/1000000</f>
        <v>3.8117818005103287E-4</v>
      </c>
      <c r="S195">
        <f t="shared" ref="S195:S258" si="52">R195*(44/1)*(12/44)</f>
        <v>4.5741381606123942E-3</v>
      </c>
      <c r="T195">
        <f t="shared" ref="T195:T258" si="53">S195*1000000</f>
        <v>4574.1381606123941</v>
      </c>
      <c r="U195">
        <v>0.15</v>
      </c>
      <c r="V195">
        <v>101</v>
      </c>
      <c r="W195">
        <f t="shared" si="45"/>
        <v>87.826086956521749</v>
      </c>
      <c r="X195">
        <f t="shared" si="41"/>
        <v>4.3401475946404728</v>
      </c>
      <c r="Y195">
        <f t="shared" si="46"/>
        <v>52.081771135685671</v>
      </c>
    </row>
    <row r="196" spans="1:27" x14ac:dyDescent="0.25">
      <c r="A196" t="s">
        <v>29</v>
      </c>
      <c r="B196" t="s">
        <v>27</v>
      </c>
      <c r="C196">
        <v>26</v>
      </c>
      <c r="D196">
        <v>28356.691999999999</v>
      </c>
      <c r="E196">
        <f t="shared" si="47"/>
        <v>28356.691999999999</v>
      </c>
      <c r="F196">
        <v>30</v>
      </c>
      <c r="G196">
        <f t="shared" si="42"/>
        <v>304.14999999999998</v>
      </c>
      <c r="H196">
        <v>98</v>
      </c>
      <c r="I196">
        <v>0.47299999999999998</v>
      </c>
      <c r="J196">
        <f t="shared" si="48"/>
        <v>6.6034651847008838E-2</v>
      </c>
      <c r="K196">
        <v>0.15</v>
      </c>
      <c r="L196">
        <v>101</v>
      </c>
      <c r="M196">
        <f t="shared" si="43"/>
        <v>87.826086956521749</v>
      </c>
      <c r="N196">
        <f t="shared" si="44"/>
        <v>0.40696534815299112</v>
      </c>
      <c r="O196">
        <v>8.3140000000000001</v>
      </c>
      <c r="P196">
        <f t="shared" si="49"/>
        <v>1.577195998968528E-2</v>
      </c>
      <c r="Q196">
        <f t="shared" si="50"/>
        <v>447.24061166382864</v>
      </c>
      <c r="R196">
        <f t="shared" si="51"/>
        <v>4.4724061166382864E-4</v>
      </c>
      <c r="S196">
        <f t="shared" si="52"/>
        <v>5.3668873399659433E-3</v>
      </c>
      <c r="T196">
        <f t="shared" si="53"/>
        <v>5366.8873399659433</v>
      </c>
      <c r="U196">
        <v>0.15</v>
      </c>
      <c r="V196">
        <v>101</v>
      </c>
      <c r="W196">
        <f t="shared" si="45"/>
        <v>87.826086956521749</v>
      </c>
      <c r="X196">
        <f t="shared" si="41"/>
        <v>5.092343598152504</v>
      </c>
      <c r="Y196">
        <f t="shared" si="46"/>
        <v>61.108123177830038</v>
      </c>
    </row>
    <row r="197" spans="1:27" x14ac:dyDescent="0.25">
      <c r="A197" t="s">
        <v>30</v>
      </c>
      <c r="B197" t="s">
        <v>27</v>
      </c>
      <c r="C197">
        <v>26</v>
      </c>
      <c r="D197">
        <v>13269.762999999997</v>
      </c>
      <c r="E197">
        <f t="shared" si="47"/>
        <v>13269.762999999997</v>
      </c>
      <c r="F197">
        <v>30</v>
      </c>
      <c r="G197">
        <f t="shared" si="42"/>
        <v>304.14999999999998</v>
      </c>
      <c r="H197">
        <v>98</v>
      </c>
      <c r="I197">
        <v>0.47299999999999998</v>
      </c>
      <c r="J197">
        <f t="shared" si="48"/>
        <v>6.6034651847008838E-2</v>
      </c>
      <c r="K197">
        <v>0.15</v>
      </c>
      <c r="L197">
        <v>101</v>
      </c>
      <c r="M197">
        <f t="shared" si="43"/>
        <v>87.826086956521749</v>
      </c>
      <c r="N197">
        <f t="shared" si="44"/>
        <v>0.40696534815299112</v>
      </c>
      <c r="O197">
        <v>8.3140000000000001</v>
      </c>
      <c r="P197">
        <f t="shared" si="49"/>
        <v>1.577195998968528E-2</v>
      </c>
      <c r="Q197">
        <f t="shared" si="50"/>
        <v>209.29017110860607</v>
      </c>
      <c r="R197">
        <f t="shared" si="51"/>
        <v>2.0929017110860607E-4</v>
      </c>
      <c r="S197">
        <f t="shared" si="52"/>
        <v>2.5114820533032726E-3</v>
      </c>
      <c r="T197">
        <f t="shared" si="53"/>
        <v>2511.4820533032726</v>
      </c>
      <c r="U197">
        <v>0.15</v>
      </c>
      <c r="V197">
        <v>101</v>
      </c>
      <c r="W197">
        <f t="shared" si="45"/>
        <v>87.826086956521749</v>
      </c>
      <c r="X197">
        <f t="shared" si="41"/>
        <v>2.383006898761356</v>
      </c>
      <c r="Y197">
        <f t="shared" si="46"/>
        <v>28.596082785136268</v>
      </c>
      <c r="Z197">
        <f>AVERAGE(Y197:Y199)</f>
        <v>31.81208255732135</v>
      </c>
      <c r="AA197">
        <f>_xlfn.STDEV.S(Y197:Y199)/SQRT(COUNT(Y197:Y199))</f>
        <v>2.1905643562911057</v>
      </c>
    </row>
    <row r="198" spans="1:27" x14ac:dyDescent="0.25">
      <c r="A198" t="s">
        <v>31</v>
      </c>
      <c r="B198" t="s">
        <v>27</v>
      </c>
      <c r="C198">
        <v>26</v>
      </c>
      <c r="D198">
        <v>14312.661999999998</v>
      </c>
      <c r="E198">
        <f t="shared" si="47"/>
        <v>14312.661999999998</v>
      </c>
      <c r="F198">
        <v>30</v>
      </c>
      <c r="G198">
        <f t="shared" si="42"/>
        <v>304.14999999999998</v>
      </c>
      <c r="H198">
        <v>98</v>
      </c>
      <c r="I198">
        <v>0.47299999999999998</v>
      </c>
      <c r="J198">
        <f t="shared" si="48"/>
        <v>6.6034651847008838E-2</v>
      </c>
      <c r="K198">
        <v>0.15</v>
      </c>
      <c r="L198">
        <v>101</v>
      </c>
      <c r="M198">
        <f t="shared" si="43"/>
        <v>87.826086956521749</v>
      </c>
      <c r="N198">
        <f t="shared" si="44"/>
        <v>0.40696534815299112</v>
      </c>
      <c r="O198">
        <v>8.3140000000000001</v>
      </c>
      <c r="P198">
        <f t="shared" si="49"/>
        <v>1.577195998968528E-2</v>
      </c>
      <c r="Q198">
        <f t="shared" si="50"/>
        <v>225.73873240988888</v>
      </c>
      <c r="R198">
        <f t="shared" si="51"/>
        <v>2.2573873240988888E-4</v>
      </c>
      <c r="S198">
        <f t="shared" si="52"/>
        <v>2.7088647889186666E-3</v>
      </c>
      <c r="T198">
        <f t="shared" si="53"/>
        <v>2708.8647889186664</v>
      </c>
      <c r="U198">
        <v>0.15</v>
      </c>
      <c r="V198">
        <v>101</v>
      </c>
      <c r="W198">
        <f t="shared" si="45"/>
        <v>87.826086956521749</v>
      </c>
      <c r="X198">
        <f t="shared" si="41"/>
        <v>2.5702924977363582</v>
      </c>
      <c r="Y198">
        <f t="shared" si="46"/>
        <v>30.843509972836298</v>
      </c>
    </row>
    <row r="199" spans="1:27" x14ac:dyDescent="0.25">
      <c r="A199" t="s">
        <v>32</v>
      </c>
      <c r="B199" t="s">
        <v>27</v>
      </c>
      <c r="C199">
        <v>26</v>
      </c>
      <c r="D199">
        <v>16703.933999999997</v>
      </c>
      <c r="E199">
        <f t="shared" si="47"/>
        <v>16703.933999999997</v>
      </c>
      <c r="F199">
        <v>30</v>
      </c>
      <c r="G199">
        <f t="shared" si="42"/>
        <v>304.14999999999998</v>
      </c>
      <c r="H199">
        <v>98</v>
      </c>
      <c r="I199">
        <v>0.47299999999999998</v>
      </c>
      <c r="J199">
        <f t="shared" si="48"/>
        <v>6.6034651847008838E-2</v>
      </c>
      <c r="K199">
        <v>0.15</v>
      </c>
      <c r="L199">
        <v>101</v>
      </c>
      <c r="M199">
        <f t="shared" si="43"/>
        <v>87.826086956521749</v>
      </c>
      <c r="N199">
        <f t="shared" si="44"/>
        <v>0.40696534815299112</v>
      </c>
      <c r="O199">
        <v>8.3140000000000001</v>
      </c>
      <c r="P199">
        <f t="shared" si="49"/>
        <v>1.577195998968528E-2</v>
      </c>
      <c r="Q199">
        <f t="shared" si="50"/>
        <v>263.45377871834359</v>
      </c>
      <c r="R199">
        <f t="shared" si="51"/>
        <v>2.6345377871834358E-4</v>
      </c>
      <c r="S199">
        <f t="shared" si="52"/>
        <v>3.1614453446201225E-3</v>
      </c>
      <c r="T199">
        <f t="shared" si="53"/>
        <v>3161.4453446201223</v>
      </c>
      <c r="U199">
        <v>0.15</v>
      </c>
      <c r="V199">
        <v>101</v>
      </c>
      <c r="W199">
        <f t="shared" si="45"/>
        <v>87.826086956521749</v>
      </c>
      <c r="X199">
        <f t="shared" si="41"/>
        <v>2.9997212428326248</v>
      </c>
      <c r="Y199">
        <f t="shared" si="46"/>
        <v>35.996654913991485</v>
      </c>
    </row>
    <row r="200" spans="1:27" x14ac:dyDescent="0.25">
      <c r="A200" t="s">
        <v>33</v>
      </c>
      <c r="B200" t="s">
        <v>27</v>
      </c>
      <c r="C200">
        <v>26</v>
      </c>
      <c r="D200">
        <v>45006.923000000003</v>
      </c>
      <c r="E200">
        <f t="shared" si="47"/>
        <v>45006.923000000003</v>
      </c>
      <c r="F200">
        <v>30</v>
      </c>
      <c r="G200">
        <f t="shared" si="42"/>
        <v>304.14999999999998</v>
      </c>
      <c r="H200">
        <v>98</v>
      </c>
      <c r="I200">
        <v>0.47299999999999998</v>
      </c>
      <c r="J200">
        <f t="shared" si="48"/>
        <v>6.6034651847008838E-2</v>
      </c>
      <c r="K200">
        <v>0.15</v>
      </c>
      <c r="L200">
        <v>101</v>
      </c>
      <c r="M200">
        <f t="shared" si="43"/>
        <v>87.826086956521749</v>
      </c>
      <c r="N200">
        <f t="shared" si="44"/>
        <v>0.40696534815299112</v>
      </c>
      <c r="O200">
        <v>8.3140000000000001</v>
      </c>
      <c r="P200">
        <f t="shared" si="49"/>
        <v>1.577195998968528E-2</v>
      </c>
      <c r="Q200">
        <f t="shared" si="50"/>
        <v>709.84738881484623</v>
      </c>
      <c r="R200">
        <f t="shared" si="51"/>
        <v>7.098473888148462E-4</v>
      </c>
      <c r="S200">
        <f t="shared" si="52"/>
        <v>8.5181686657781544E-3</v>
      </c>
      <c r="T200">
        <f t="shared" si="53"/>
        <v>8518.1686657781538</v>
      </c>
      <c r="U200">
        <v>0.15</v>
      </c>
      <c r="V200">
        <v>101</v>
      </c>
      <c r="W200">
        <f t="shared" si="45"/>
        <v>87.826086956521749</v>
      </c>
      <c r="X200">
        <f t="shared" si="41"/>
        <v>8.0824207637333974</v>
      </c>
      <c r="Y200">
        <f t="shared" si="46"/>
        <v>96.989049164800747</v>
      </c>
      <c r="Z200">
        <f>AVERAGE(Y200:Y202)</f>
        <v>92.002265139878546</v>
      </c>
      <c r="AA200">
        <f>_xlfn.STDEV.S(Y200:Y202)/SQRT(COUNT(Y200:Y202))</f>
        <v>2.589652990176194</v>
      </c>
    </row>
    <row r="201" spans="1:27" x14ac:dyDescent="0.25">
      <c r="A201" t="s">
        <v>34</v>
      </c>
      <c r="B201" t="s">
        <v>27</v>
      </c>
      <c r="C201">
        <v>26</v>
      </c>
      <c r="D201">
        <v>40973.595000000001</v>
      </c>
      <c r="E201">
        <f t="shared" si="47"/>
        <v>40973.595000000001</v>
      </c>
      <c r="F201">
        <v>30</v>
      </c>
      <c r="G201">
        <f t="shared" si="42"/>
        <v>304.14999999999998</v>
      </c>
      <c r="H201">
        <v>98</v>
      </c>
      <c r="I201">
        <v>0.47299999999999998</v>
      </c>
      <c r="J201">
        <f t="shared" si="48"/>
        <v>6.6034651847008838E-2</v>
      </c>
      <c r="K201">
        <v>0.15</v>
      </c>
      <c r="L201">
        <v>101</v>
      </c>
      <c r="M201">
        <f t="shared" si="43"/>
        <v>87.826086956521749</v>
      </c>
      <c r="N201">
        <f t="shared" si="44"/>
        <v>0.40696534815299112</v>
      </c>
      <c r="O201">
        <v>8.3140000000000001</v>
      </c>
      <c r="P201">
        <f t="shared" si="49"/>
        <v>1.577195998968528E-2</v>
      </c>
      <c r="Q201">
        <f t="shared" si="50"/>
        <v>646.23390097356889</v>
      </c>
      <c r="R201">
        <f t="shared" si="51"/>
        <v>6.4623390097356894E-4</v>
      </c>
      <c r="S201">
        <f t="shared" si="52"/>
        <v>7.7548068116828272E-3</v>
      </c>
      <c r="T201">
        <f t="shared" si="53"/>
        <v>7754.8068116828272</v>
      </c>
      <c r="U201">
        <v>0.15</v>
      </c>
      <c r="V201">
        <v>101</v>
      </c>
      <c r="W201">
        <f t="shared" si="45"/>
        <v>87.826086956521749</v>
      </c>
      <c r="X201">
        <f t="shared" si="41"/>
        <v>7.358108773461427</v>
      </c>
      <c r="Y201">
        <f t="shared" si="46"/>
        <v>88.297305281537135</v>
      </c>
    </row>
    <row r="202" spans="1:27" x14ac:dyDescent="0.25">
      <c r="A202" t="s">
        <v>35</v>
      </c>
      <c r="B202" t="s">
        <v>27</v>
      </c>
      <c r="C202">
        <v>26</v>
      </c>
      <c r="D202">
        <v>42098.030000000006</v>
      </c>
      <c r="E202">
        <f t="shared" si="47"/>
        <v>42098.030000000006</v>
      </c>
      <c r="F202">
        <v>30</v>
      </c>
      <c r="G202">
        <f t="shared" si="42"/>
        <v>304.14999999999998</v>
      </c>
      <c r="H202">
        <v>98</v>
      </c>
      <c r="I202">
        <v>0.47299999999999998</v>
      </c>
      <c r="J202">
        <f t="shared" si="48"/>
        <v>6.6034651847008838E-2</v>
      </c>
      <c r="K202">
        <v>0.15</v>
      </c>
      <c r="L202">
        <v>101</v>
      </c>
      <c r="M202">
        <f t="shared" si="43"/>
        <v>87.826086956521749</v>
      </c>
      <c r="N202">
        <f t="shared" si="44"/>
        <v>0.40696534815299112</v>
      </c>
      <c r="O202">
        <v>8.3140000000000001</v>
      </c>
      <c r="P202">
        <f t="shared" si="49"/>
        <v>1.577195998968528E-2</v>
      </c>
      <c r="Q202">
        <f t="shared" si="50"/>
        <v>663.96844480457071</v>
      </c>
      <c r="R202">
        <f t="shared" si="51"/>
        <v>6.639684448045707E-4</v>
      </c>
      <c r="S202">
        <f t="shared" si="52"/>
        <v>7.9676213376548479E-3</v>
      </c>
      <c r="T202">
        <f t="shared" si="53"/>
        <v>7967.6213376548476</v>
      </c>
      <c r="U202">
        <v>0.15</v>
      </c>
      <c r="V202">
        <v>101</v>
      </c>
      <c r="W202">
        <f t="shared" si="45"/>
        <v>87.826086956521749</v>
      </c>
      <c r="X202">
        <f t="shared" si="41"/>
        <v>7.5600367477748138</v>
      </c>
      <c r="Y202">
        <f t="shared" si="46"/>
        <v>90.720440973297755</v>
      </c>
    </row>
    <row r="203" spans="1:27" x14ac:dyDescent="0.25">
      <c r="A203" t="s">
        <v>36</v>
      </c>
      <c r="B203" t="s">
        <v>27</v>
      </c>
      <c r="C203">
        <v>26</v>
      </c>
      <c r="D203">
        <v>24581.634999999998</v>
      </c>
      <c r="E203">
        <f t="shared" si="47"/>
        <v>24581.634999999998</v>
      </c>
      <c r="F203">
        <v>30</v>
      </c>
      <c r="G203">
        <f t="shared" si="42"/>
        <v>304.14999999999998</v>
      </c>
      <c r="H203">
        <v>98</v>
      </c>
      <c r="I203">
        <v>0.47299999999999998</v>
      </c>
      <c r="J203">
        <f t="shared" si="48"/>
        <v>6.6034651847008838E-2</v>
      </c>
      <c r="K203">
        <v>0.15</v>
      </c>
      <c r="L203">
        <v>101</v>
      </c>
      <c r="M203">
        <f t="shared" si="43"/>
        <v>87.826086956521749</v>
      </c>
      <c r="N203">
        <f t="shared" si="44"/>
        <v>0.40696534815299112</v>
      </c>
      <c r="O203">
        <v>8.3140000000000001</v>
      </c>
      <c r="P203">
        <f t="shared" si="49"/>
        <v>1.577195998968528E-2</v>
      </c>
      <c r="Q203">
        <f t="shared" si="50"/>
        <v>387.70056370104732</v>
      </c>
      <c r="R203">
        <f t="shared" si="51"/>
        <v>3.8770056370104731E-4</v>
      </c>
      <c r="S203">
        <f t="shared" si="52"/>
        <v>4.6524067644125675E-3</v>
      </c>
      <c r="T203">
        <f t="shared" si="53"/>
        <v>4652.4067644125671</v>
      </c>
      <c r="U203">
        <v>0.15</v>
      </c>
      <c r="V203">
        <v>101</v>
      </c>
      <c r="W203">
        <f t="shared" si="45"/>
        <v>87.826086956521749</v>
      </c>
      <c r="X203">
        <f t="shared" si="41"/>
        <v>4.4144123589723208</v>
      </c>
      <c r="Y203">
        <f t="shared" si="46"/>
        <v>52.972948307667835</v>
      </c>
      <c r="Z203">
        <f>AVERAGE(Y203:Y205)</f>
        <v>53.194078057676101</v>
      </c>
      <c r="AA203">
        <f>_xlfn.STDEV.S(Y203:Y205)/SQRT(COUNT(Y203:Y205))</f>
        <v>1.234855267690272</v>
      </c>
    </row>
    <row r="204" spans="1:27" x14ac:dyDescent="0.25">
      <c r="A204" t="s">
        <v>37</v>
      </c>
      <c r="B204" t="s">
        <v>27</v>
      </c>
      <c r="C204">
        <v>26</v>
      </c>
      <c r="D204">
        <v>23747.035000000003</v>
      </c>
      <c r="E204">
        <f t="shared" si="47"/>
        <v>23747.035000000003</v>
      </c>
      <c r="F204">
        <v>30</v>
      </c>
      <c r="G204">
        <f t="shared" si="42"/>
        <v>304.14999999999998</v>
      </c>
      <c r="H204">
        <v>98</v>
      </c>
      <c r="I204">
        <v>0.47299999999999998</v>
      </c>
      <c r="J204">
        <f t="shared" si="48"/>
        <v>6.6034651847008838E-2</v>
      </c>
      <c r="K204">
        <v>0.15</v>
      </c>
      <c r="L204">
        <v>101</v>
      </c>
      <c r="M204">
        <f t="shared" si="43"/>
        <v>87.826086956521749</v>
      </c>
      <c r="N204">
        <f t="shared" si="44"/>
        <v>0.40696534815299112</v>
      </c>
      <c r="O204">
        <v>8.3140000000000001</v>
      </c>
      <c r="P204">
        <f t="shared" si="49"/>
        <v>1.577195998968528E-2</v>
      </c>
      <c r="Q204">
        <f t="shared" si="50"/>
        <v>374.53728589365602</v>
      </c>
      <c r="R204">
        <f t="shared" si="51"/>
        <v>3.7453728589365601E-4</v>
      </c>
      <c r="S204">
        <f t="shared" si="52"/>
        <v>4.4944474307238719E-3</v>
      </c>
      <c r="T204">
        <f t="shared" si="53"/>
        <v>4494.4474307238715</v>
      </c>
      <c r="U204">
        <v>0.15</v>
      </c>
      <c r="V204">
        <v>101</v>
      </c>
      <c r="W204">
        <f t="shared" si="45"/>
        <v>87.826086956521749</v>
      </c>
      <c r="X204">
        <f t="shared" si="41"/>
        <v>4.2645334532445975</v>
      </c>
      <c r="Y204">
        <f t="shared" si="46"/>
        <v>51.174401438935163</v>
      </c>
    </row>
    <row r="205" spans="1:27" x14ac:dyDescent="0.25">
      <c r="A205" t="s">
        <v>38</v>
      </c>
      <c r="B205" t="s">
        <v>27</v>
      </c>
      <c r="C205">
        <v>26</v>
      </c>
      <c r="D205">
        <v>25724.075000000004</v>
      </c>
      <c r="E205">
        <f t="shared" si="47"/>
        <v>25724.075000000004</v>
      </c>
      <c r="F205">
        <v>30</v>
      </c>
      <c r="G205">
        <f t="shared" si="42"/>
        <v>304.14999999999998</v>
      </c>
      <c r="H205">
        <v>98</v>
      </c>
      <c r="I205">
        <v>0.47299999999999998</v>
      </c>
      <c r="J205">
        <f t="shared" si="48"/>
        <v>6.6034651847008838E-2</v>
      </c>
      <c r="K205">
        <v>0.15</v>
      </c>
      <c r="L205">
        <v>101</v>
      </c>
      <c r="M205">
        <f t="shared" si="43"/>
        <v>87.826086956521749</v>
      </c>
      <c r="N205">
        <f t="shared" si="44"/>
        <v>0.40696534815299112</v>
      </c>
      <c r="O205">
        <v>8.3140000000000001</v>
      </c>
      <c r="P205">
        <f t="shared" si="49"/>
        <v>1.577195998968528E-2</v>
      </c>
      <c r="Q205">
        <f t="shared" si="50"/>
        <v>405.71908167166345</v>
      </c>
      <c r="R205">
        <f t="shared" si="51"/>
        <v>4.0571908167166343E-4</v>
      </c>
      <c r="S205">
        <f t="shared" si="52"/>
        <v>4.868628980059961E-3</v>
      </c>
      <c r="T205">
        <f t="shared" si="53"/>
        <v>4868.6289800599607</v>
      </c>
      <c r="U205">
        <v>0.15</v>
      </c>
      <c r="V205">
        <v>101</v>
      </c>
      <c r="W205">
        <f t="shared" si="45"/>
        <v>87.826086956521749</v>
      </c>
      <c r="X205">
        <f t="shared" si="41"/>
        <v>4.6195737022021079</v>
      </c>
      <c r="Y205">
        <f t="shared" si="46"/>
        <v>55.434884426425292</v>
      </c>
    </row>
    <row r="206" spans="1:27" x14ac:dyDescent="0.25">
      <c r="A206" t="s">
        <v>39</v>
      </c>
      <c r="B206" t="s">
        <v>27</v>
      </c>
      <c r="C206">
        <v>26</v>
      </c>
      <c r="D206">
        <v>15956.226000000001</v>
      </c>
      <c r="E206">
        <f t="shared" si="47"/>
        <v>15956.226000000001</v>
      </c>
      <c r="F206">
        <v>30</v>
      </c>
      <c r="G206">
        <f t="shared" si="42"/>
        <v>304.14999999999998</v>
      </c>
      <c r="H206">
        <v>98</v>
      </c>
      <c r="I206">
        <v>0.47299999999999998</v>
      </c>
      <c r="J206">
        <f t="shared" si="48"/>
        <v>6.6034651847008838E-2</v>
      </c>
      <c r="K206">
        <v>0.15</v>
      </c>
      <c r="L206">
        <v>101</v>
      </c>
      <c r="M206">
        <f t="shared" si="43"/>
        <v>87.826086956521749</v>
      </c>
      <c r="N206">
        <f t="shared" si="44"/>
        <v>0.40696534815299112</v>
      </c>
      <c r="O206">
        <v>8.3140000000000001</v>
      </c>
      <c r="P206">
        <f t="shared" si="49"/>
        <v>1.577195998968528E-2</v>
      </c>
      <c r="Q206">
        <f t="shared" si="50"/>
        <v>251.660958058376</v>
      </c>
      <c r="R206">
        <f t="shared" si="51"/>
        <v>2.5166095805837597E-4</v>
      </c>
      <c r="S206">
        <f t="shared" si="52"/>
        <v>3.0199314967005115E-3</v>
      </c>
      <c r="T206">
        <f t="shared" si="53"/>
        <v>3019.9314967005116</v>
      </c>
      <c r="U206">
        <v>0.15</v>
      </c>
      <c r="V206">
        <v>101</v>
      </c>
      <c r="W206">
        <f t="shared" si="45"/>
        <v>87.826086956521749</v>
      </c>
      <c r="X206">
        <f t="shared" si="41"/>
        <v>2.8654465521498254</v>
      </c>
      <c r="Y206">
        <f t="shared" si="46"/>
        <v>34.385358625797899</v>
      </c>
      <c r="Z206">
        <f>AVERAGE(Y206:Y208)</f>
        <v>53.466838989601399</v>
      </c>
      <c r="AA206">
        <f>_xlfn.STDEV.S(Y206:Y208)/SQRT(COUNT(Y206:Y208))</f>
        <v>9.575568786437243</v>
      </c>
    </row>
    <row r="207" spans="1:27" x14ac:dyDescent="0.25">
      <c r="A207" t="s">
        <v>40</v>
      </c>
      <c r="B207" t="s">
        <v>27</v>
      </c>
      <c r="C207">
        <v>26</v>
      </c>
      <c r="D207">
        <v>28582.294000000002</v>
      </c>
      <c r="E207">
        <f t="shared" si="47"/>
        <v>28582.294000000002</v>
      </c>
      <c r="F207">
        <v>30</v>
      </c>
      <c r="G207">
        <f t="shared" si="42"/>
        <v>304.14999999999998</v>
      </c>
      <c r="H207">
        <v>98</v>
      </c>
      <c r="I207">
        <v>0.47299999999999998</v>
      </c>
      <c r="J207">
        <f t="shared" si="48"/>
        <v>6.6034651847008838E-2</v>
      </c>
      <c r="K207">
        <v>0.15</v>
      </c>
      <c r="L207">
        <v>101</v>
      </c>
      <c r="M207">
        <f t="shared" si="43"/>
        <v>87.826086956521749</v>
      </c>
      <c r="N207">
        <f t="shared" si="44"/>
        <v>0.40696534815299112</v>
      </c>
      <c r="O207">
        <v>8.3140000000000001</v>
      </c>
      <c r="P207">
        <f t="shared" si="49"/>
        <v>1.577195998968528E-2</v>
      </c>
      <c r="Q207">
        <f t="shared" si="50"/>
        <v>450.79879738142165</v>
      </c>
      <c r="R207">
        <f t="shared" si="51"/>
        <v>4.5079879738142166E-4</v>
      </c>
      <c r="S207">
        <f t="shared" si="52"/>
        <v>5.4095855685770593E-3</v>
      </c>
      <c r="T207">
        <f t="shared" si="53"/>
        <v>5409.5855685770593</v>
      </c>
      <c r="U207">
        <v>0.15</v>
      </c>
      <c r="V207">
        <v>101</v>
      </c>
      <c r="W207">
        <f t="shared" si="45"/>
        <v>87.826086956521749</v>
      </c>
      <c r="X207">
        <f t="shared" si="41"/>
        <v>5.1328575939468797</v>
      </c>
      <c r="Y207">
        <f t="shared" si="46"/>
        <v>61.594291127362553</v>
      </c>
    </row>
    <row r="208" spans="1:27" x14ac:dyDescent="0.25">
      <c r="A208" t="s">
        <v>41</v>
      </c>
      <c r="B208" t="s">
        <v>27</v>
      </c>
      <c r="C208">
        <v>26</v>
      </c>
      <c r="D208">
        <v>29893.941999999999</v>
      </c>
      <c r="E208">
        <f t="shared" si="47"/>
        <v>29893.941999999999</v>
      </c>
      <c r="F208">
        <v>30</v>
      </c>
      <c r="G208">
        <f t="shared" si="42"/>
        <v>304.14999999999998</v>
      </c>
      <c r="H208">
        <v>98</v>
      </c>
      <c r="I208">
        <v>0.47299999999999998</v>
      </c>
      <c r="J208">
        <f t="shared" si="48"/>
        <v>6.6034651847008838E-2</v>
      </c>
      <c r="K208">
        <v>0.15</v>
      </c>
      <c r="L208">
        <v>101</v>
      </c>
      <c r="M208">
        <f t="shared" si="43"/>
        <v>87.826086956521749</v>
      </c>
      <c r="N208">
        <f t="shared" si="44"/>
        <v>0.40696534815299112</v>
      </c>
      <c r="O208">
        <v>8.3140000000000001</v>
      </c>
      <c r="P208">
        <f t="shared" si="49"/>
        <v>1.577195998968528E-2</v>
      </c>
      <c r="Q208">
        <f t="shared" si="50"/>
        <v>471.48605715797237</v>
      </c>
      <c r="R208">
        <f t="shared" si="51"/>
        <v>4.7148605715797238E-4</v>
      </c>
      <c r="S208">
        <f t="shared" si="52"/>
        <v>5.6578326858956682E-3</v>
      </c>
      <c r="T208">
        <f t="shared" si="53"/>
        <v>5657.832685895668</v>
      </c>
      <c r="U208">
        <v>0.15</v>
      </c>
      <c r="V208">
        <v>101</v>
      </c>
      <c r="W208">
        <f t="shared" si="45"/>
        <v>87.826086956521749</v>
      </c>
      <c r="X208">
        <f t="shared" si="41"/>
        <v>5.3684056013036452</v>
      </c>
      <c r="Y208">
        <f t="shared" si="46"/>
        <v>64.420867215643739</v>
      </c>
    </row>
    <row r="209" spans="1:27" x14ac:dyDescent="0.25">
      <c r="A209" t="s">
        <v>42</v>
      </c>
      <c r="B209" t="s">
        <v>27</v>
      </c>
      <c r="C209">
        <v>26</v>
      </c>
      <c r="D209">
        <v>11656.671000000002</v>
      </c>
      <c r="E209">
        <f t="shared" si="47"/>
        <v>11656.671000000002</v>
      </c>
      <c r="F209">
        <v>30</v>
      </c>
      <c r="G209">
        <f t="shared" si="42"/>
        <v>304.14999999999998</v>
      </c>
      <c r="H209">
        <v>98</v>
      </c>
      <c r="I209">
        <v>0.47299999999999998</v>
      </c>
      <c r="J209">
        <f t="shared" si="48"/>
        <v>6.6034651847008838E-2</v>
      </c>
      <c r="K209">
        <v>0.15</v>
      </c>
      <c r="L209">
        <v>101</v>
      </c>
      <c r="M209">
        <f t="shared" si="43"/>
        <v>87.826086956521749</v>
      </c>
      <c r="N209">
        <f t="shared" si="44"/>
        <v>0.40696534815299112</v>
      </c>
      <c r="O209">
        <v>8.3140000000000001</v>
      </c>
      <c r="P209">
        <f t="shared" si="49"/>
        <v>1.577195998968528E-2</v>
      </c>
      <c r="Q209">
        <f t="shared" si="50"/>
        <v>183.84854862492475</v>
      </c>
      <c r="R209">
        <f t="shared" si="51"/>
        <v>1.8384854862492475E-4</v>
      </c>
      <c r="S209">
        <f t="shared" si="52"/>
        <v>2.2061825834990968E-3</v>
      </c>
      <c r="T209">
        <f t="shared" si="53"/>
        <v>2206.1825834990968</v>
      </c>
      <c r="U209">
        <v>0.15</v>
      </c>
      <c r="V209">
        <v>101</v>
      </c>
      <c r="W209">
        <f t="shared" si="45"/>
        <v>87.826086956521749</v>
      </c>
      <c r="X209">
        <f t="shared" si="41"/>
        <v>2.093325058600628</v>
      </c>
      <c r="Y209">
        <f t="shared" si="46"/>
        <v>25.119900703207534</v>
      </c>
      <c r="Z209">
        <f>AVERAGE(Y209:Y211)</f>
        <v>26.779578462465008</v>
      </c>
      <c r="AA209">
        <f>_xlfn.STDEV.S(Y209:Y211)/SQRT(COUNT(Y209:Y211))</f>
        <v>0.89014156542298228</v>
      </c>
    </row>
    <row r="210" spans="1:27" x14ac:dyDescent="0.25">
      <c r="A210" t="s">
        <v>43</v>
      </c>
      <c r="B210" t="s">
        <v>27</v>
      </c>
      <c r="C210">
        <v>26</v>
      </c>
      <c r="D210">
        <v>13070.759</v>
      </c>
      <c r="E210">
        <f t="shared" si="47"/>
        <v>13070.759</v>
      </c>
      <c r="F210">
        <v>30</v>
      </c>
      <c r="G210">
        <f t="shared" si="42"/>
        <v>304.14999999999998</v>
      </c>
      <c r="H210">
        <v>98</v>
      </c>
      <c r="I210">
        <v>0.47299999999999998</v>
      </c>
      <c r="J210">
        <f t="shared" si="48"/>
        <v>6.6034651847008838E-2</v>
      </c>
      <c r="K210">
        <v>0.15</v>
      </c>
      <c r="L210">
        <v>101</v>
      </c>
      <c r="M210">
        <f t="shared" si="43"/>
        <v>87.826086956521749</v>
      </c>
      <c r="N210">
        <f t="shared" si="44"/>
        <v>0.40696534815299112</v>
      </c>
      <c r="O210">
        <v>8.3140000000000001</v>
      </c>
      <c r="P210">
        <f t="shared" si="49"/>
        <v>1.577195998968528E-2</v>
      </c>
      <c r="Q210">
        <f t="shared" si="50"/>
        <v>206.15148798281879</v>
      </c>
      <c r="R210">
        <f t="shared" si="51"/>
        <v>2.061514879828188E-4</v>
      </c>
      <c r="S210">
        <f t="shared" si="52"/>
        <v>2.4738178557938252E-3</v>
      </c>
      <c r="T210">
        <f t="shared" si="53"/>
        <v>2473.8178557938254</v>
      </c>
      <c r="U210">
        <v>0.15</v>
      </c>
      <c r="V210">
        <v>101</v>
      </c>
      <c r="W210">
        <f t="shared" si="45"/>
        <v>87.826086956521749</v>
      </c>
      <c r="X210">
        <f t="shared" si="41"/>
        <v>2.3472694176261544</v>
      </c>
      <c r="Y210">
        <f t="shared" si="46"/>
        <v>28.167233011513851</v>
      </c>
    </row>
    <row r="211" spans="1:27" x14ac:dyDescent="0.25">
      <c r="A211" t="s">
        <v>44</v>
      </c>
      <c r="B211" t="s">
        <v>27</v>
      </c>
      <c r="C211">
        <v>26</v>
      </c>
      <c r="D211">
        <v>12553.060000000001</v>
      </c>
      <c r="E211">
        <f t="shared" si="47"/>
        <v>12553.060000000001</v>
      </c>
      <c r="F211">
        <v>30</v>
      </c>
      <c r="G211">
        <f t="shared" si="42"/>
        <v>304.14999999999998</v>
      </c>
      <c r="H211">
        <v>98</v>
      </c>
      <c r="I211">
        <v>0.47299999999999998</v>
      </c>
      <c r="J211">
        <f t="shared" si="48"/>
        <v>6.6034651847008838E-2</v>
      </c>
      <c r="K211">
        <v>0.15</v>
      </c>
      <c r="L211">
        <v>101</v>
      </c>
      <c r="M211">
        <f t="shared" si="43"/>
        <v>87.826086956521749</v>
      </c>
      <c r="N211">
        <f t="shared" si="44"/>
        <v>0.40696534815299112</v>
      </c>
      <c r="O211">
        <v>8.3140000000000001</v>
      </c>
      <c r="P211">
        <f t="shared" si="49"/>
        <v>1.577195998968528E-2</v>
      </c>
      <c r="Q211">
        <f t="shared" si="50"/>
        <v>197.98636006811873</v>
      </c>
      <c r="R211">
        <f t="shared" si="51"/>
        <v>1.9798636006811872E-4</v>
      </c>
      <c r="S211">
        <f t="shared" si="52"/>
        <v>2.3758363208174244E-3</v>
      </c>
      <c r="T211">
        <f t="shared" si="53"/>
        <v>2375.8363208174242</v>
      </c>
      <c r="U211">
        <v>0.15</v>
      </c>
      <c r="V211">
        <v>101</v>
      </c>
      <c r="W211">
        <f t="shared" si="45"/>
        <v>87.826086956521749</v>
      </c>
      <c r="X211">
        <f t="shared" si="41"/>
        <v>2.2543001393894704</v>
      </c>
      <c r="Y211">
        <f t="shared" si="46"/>
        <v>27.051601672673637</v>
      </c>
    </row>
    <row r="212" spans="1:27" x14ac:dyDescent="0.25">
      <c r="A212" t="s">
        <v>45</v>
      </c>
      <c r="B212" t="s">
        <v>27</v>
      </c>
      <c r="C212">
        <v>26</v>
      </c>
      <c r="D212">
        <v>45865.235000000001</v>
      </c>
      <c r="E212">
        <f t="shared" si="47"/>
        <v>45865.235000000001</v>
      </c>
      <c r="F212">
        <v>30</v>
      </c>
      <c r="G212">
        <f t="shared" si="42"/>
        <v>304.14999999999998</v>
      </c>
      <c r="H212">
        <v>98</v>
      </c>
      <c r="I212">
        <v>0.47299999999999998</v>
      </c>
      <c r="J212">
        <f t="shared" si="48"/>
        <v>6.6034651847008838E-2</v>
      </c>
      <c r="K212">
        <v>0.15</v>
      </c>
      <c r="L212">
        <v>101</v>
      </c>
      <c r="M212">
        <f t="shared" si="43"/>
        <v>87.826086956521749</v>
      </c>
      <c r="N212">
        <f t="shared" si="44"/>
        <v>0.40696534815299112</v>
      </c>
      <c r="O212">
        <v>8.3140000000000001</v>
      </c>
      <c r="P212">
        <f t="shared" si="49"/>
        <v>1.577195998968528E-2</v>
      </c>
      <c r="Q212">
        <f t="shared" si="50"/>
        <v>723.38465133751299</v>
      </c>
      <c r="R212">
        <f t="shared" si="51"/>
        <v>7.2338465133751299E-4</v>
      </c>
      <c r="S212">
        <f t="shared" si="52"/>
        <v>8.6806158160501554E-3</v>
      </c>
      <c r="T212">
        <f t="shared" si="53"/>
        <v>8680.6158160501545</v>
      </c>
      <c r="U212">
        <v>0.15</v>
      </c>
      <c r="V212">
        <v>101</v>
      </c>
      <c r="W212">
        <f t="shared" si="45"/>
        <v>87.826086956521749</v>
      </c>
      <c r="X212">
        <f t="shared" si="41"/>
        <v>8.2365579112687115</v>
      </c>
      <c r="Y212">
        <f t="shared" si="46"/>
        <v>98.838694935224524</v>
      </c>
      <c r="Z212">
        <f>AVERAGE(Y212:Y214)</f>
        <v>97.161788105495532</v>
      </c>
      <c r="AA212">
        <f>_xlfn.STDEV.S(Y212:Y214)/SQRT(COUNT(Y212:Y214))</f>
        <v>1.6354535352219313</v>
      </c>
    </row>
    <row r="213" spans="1:27" x14ac:dyDescent="0.25">
      <c r="A213" t="s">
        <v>46</v>
      </c>
      <c r="B213" t="s">
        <v>27</v>
      </c>
      <c r="C213">
        <v>26</v>
      </c>
      <c r="D213">
        <v>45826.599000000002</v>
      </c>
      <c r="E213">
        <f t="shared" si="47"/>
        <v>45826.599000000002</v>
      </c>
      <c r="F213">
        <v>30</v>
      </c>
      <c r="G213">
        <f t="shared" si="42"/>
        <v>304.14999999999998</v>
      </c>
      <c r="H213">
        <v>98</v>
      </c>
      <c r="I213">
        <v>0.47299999999999998</v>
      </c>
      <c r="J213">
        <f t="shared" si="48"/>
        <v>6.6034651847008838E-2</v>
      </c>
      <c r="K213">
        <v>0.15</v>
      </c>
      <c r="L213">
        <v>101</v>
      </c>
      <c r="M213">
        <f t="shared" si="43"/>
        <v>87.826086956521749</v>
      </c>
      <c r="N213">
        <f t="shared" si="44"/>
        <v>0.40696534815299112</v>
      </c>
      <c r="O213">
        <v>8.3140000000000001</v>
      </c>
      <c r="P213">
        <f t="shared" si="49"/>
        <v>1.577195998968528E-2</v>
      </c>
      <c r="Q213">
        <f t="shared" si="50"/>
        <v>722.77528589135147</v>
      </c>
      <c r="R213">
        <f t="shared" si="51"/>
        <v>7.2277528589135144E-4</v>
      </c>
      <c r="S213">
        <f t="shared" si="52"/>
        <v>8.6733034306962168E-3</v>
      </c>
      <c r="T213">
        <f t="shared" si="53"/>
        <v>8673.3034306962163</v>
      </c>
      <c r="U213">
        <v>0.15</v>
      </c>
      <c r="V213">
        <v>101</v>
      </c>
      <c r="W213">
        <f t="shared" si="45"/>
        <v>87.826086956521749</v>
      </c>
      <c r="X213">
        <f t="shared" si="41"/>
        <v>8.2296195918322184</v>
      </c>
      <c r="Y213">
        <f t="shared" si="46"/>
        <v>98.755435101986606</v>
      </c>
    </row>
    <row r="214" spans="1:27" x14ac:dyDescent="0.25">
      <c r="A214" t="s">
        <v>47</v>
      </c>
      <c r="B214" t="s">
        <v>27</v>
      </c>
      <c r="C214">
        <v>26</v>
      </c>
      <c r="D214">
        <v>43569.409</v>
      </c>
      <c r="E214">
        <f t="shared" si="47"/>
        <v>43569.409</v>
      </c>
      <c r="F214">
        <v>30</v>
      </c>
      <c r="G214">
        <f t="shared" si="42"/>
        <v>304.14999999999998</v>
      </c>
      <c r="H214">
        <v>98</v>
      </c>
      <c r="I214">
        <v>0.47299999999999998</v>
      </c>
      <c r="J214">
        <f t="shared" si="48"/>
        <v>6.6034651847008838E-2</v>
      </c>
      <c r="K214">
        <v>0.15</v>
      </c>
      <c r="L214">
        <v>101</v>
      </c>
      <c r="M214">
        <f t="shared" si="43"/>
        <v>87.826086956521749</v>
      </c>
      <c r="N214">
        <f t="shared" si="44"/>
        <v>0.40696534815299112</v>
      </c>
      <c r="O214">
        <v>8.3140000000000001</v>
      </c>
      <c r="P214">
        <f t="shared" si="49"/>
        <v>1.577195998968528E-2</v>
      </c>
      <c r="Q214">
        <f t="shared" si="50"/>
        <v>687.17497552223369</v>
      </c>
      <c r="R214">
        <f t="shared" si="51"/>
        <v>6.8717497552223366E-4</v>
      </c>
      <c r="S214">
        <f t="shared" si="52"/>
        <v>8.2460997062668035E-3</v>
      </c>
      <c r="T214">
        <f t="shared" si="53"/>
        <v>8246.099706266803</v>
      </c>
      <c r="U214">
        <v>0.15</v>
      </c>
      <c r="V214">
        <v>101</v>
      </c>
      <c r="W214">
        <f t="shared" si="45"/>
        <v>87.826086956521749</v>
      </c>
      <c r="X214">
        <f t="shared" si="41"/>
        <v>7.8242695232729567</v>
      </c>
      <c r="Y214">
        <f t="shared" si="46"/>
        <v>93.891234279275466</v>
      </c>
    </row>
    <row r="215" spans="1:27" x14ac:dyDescent="0.25">
      <c r="A215" t="s">
        <v>48</v>
      </c>
      <c r="B215" t="s">
        <v>27</v>
      </c>
      <c r="C215">
        <v>26</v>
      </c>
      <c r="D215">
        <v>17174.689999999999</v>
      </c>
      <c r="E215">
        <f t="shared" si="47"/>
        <v>17174.689999999999</v>
      </c>
      <c r="F215">
        <v>30</v>
      </c>
      <c r="G215">
        <f t="shared" si="42"/>
        <v>304.14999999999998</v>
      </c>
      <c r="H215">
        <v>98</v>
      </c>
      <c r="I215">
        <v>0.47299999999999998</v>
      </c>
      <c r="J215">
        <f t="shared" si="48"/>
        <v>6.6034651847008838E-2</v>
      </c>
      <c r="K215">
        <v>0.15</v>
      </c>
      <c r="L215">
        <v>101</v>
      </c>
      <c r="M215">
        <f t="shared" si="43"/>
        <v>87.826086956521749</v>
      </c>
      <c r="N215">
        <f t="shared" si="44"/>
        <v>0.40696534815299112</v>
      </c>
      <c r="O215">
        <v>8.3140000000000001</v>
      </c>
      <c r="P215">
        <f t="shared" si="49"/>
        <v>1.577195998968528E-2</v>
      </c>
      <c r="Q215">
        <f t="shared" si="50"/>
        <v>270.87852351524788</v>
      </c>
      <c r="R215">
        <f t="shared" si="51"/>
        <v>2.7087852351524787E-4</v>
      </c>
      <c r="S215">
        <f t="shared" si="52"/>
        <v>3.250542282182974E-3</v>
      </c>
      <c r="T215">
        <f t="shared" si="53"/>
        <v>3250.5422821829738</v>
      </c>
      <c r="U215">
        <v>0.15</v>
      </c>
      <c r="V215">
        <v>101</v>
      </c>
      <c r="W215">
        <f t="shared" si="45"/>
        <v>87.826086956521749</v>
      </c>
      <c r="X215">
        <f t="shared" si="41"/>
        <v>3.084260416262723</v>
      </c>
      <c r="Y215">
        <f t="shared" si="46"/>
        <v>37.01112499515267</v>
      </c>
      <c r="Z215">
        <f>AVERAGE(Y215:Y217)</f>
        <v>38.193832980712024</v>
      </c>
      <c r="AA215">
        <f>_xlfn.STDEV.S(Y215:Y217)/SQRT(COUNT(Y215:Y217))</f>
        <v>0.64677180057005945</v>
      </c>
    </row>
    <row r="216" spans="1:27" x14ac:dyDescent="0.25">
      <c r="A216" t="s">
        <v>49</v>
      </c>
      <c r="B216" t="s">
        <v>27</v>
      </c>
      <c r="C216">
        <v>26</v>
      </c>
      <c r="D216">
        <v>17787.393</v>
      </c>
      <c r="E216">
        <f t="shared" si="47"/>
        <v>17787.393</v>
      </c>
      <c r="F216">
        <v>30</v>
      </c>
      <c r="G216">
        <f t="shared" si="42"/>
        <v>304.14999999999998</v>
      </c>
      <c r="H216">
        <v>98</v>
      </c>
      <c r="I216">
        <v>0.47299999999999998</v>
      </c>
      <c r="J216">
        <f t="shared" si="48"/>
        <v>6.6034651847008838E-2</v>
      </c>
      <c r="K216">
        <v>0.15</v>
      </c>
      <c r="L216">
        <v>101</v>
      </c>
      <c r="M216">
        <f t="shared" si="43"/>
        <v>87.826086956521749</v>
      </c>
      <c r="N216">
        <f t="shared" si="44"/>
        <v>0.40696534815299112</v>
      </c>
      <c r="O216">
        <v>8.3140000000000001</v>
      </c>
      <c r="P216">
        <f t="shared" si="49"/>
        <v>1.577195998968528E-2</v>
      </c>
      <c r="Q216">
        <f t="shared" si="50"/>
        <v>280.54205071680803</v>
      </c>
      <c r="R216">
        <f t="shared" si="51"/>
        <v>2.8054205071680803E-4</v>
      </c>
      <c r="S216">
        <f t="shared" si="52"/>
        <v>3.3665046086016961E-3</v>
      </c>
      <c r="T216">
        <f t="shared" si="53"/>
        <v>3366.504608601696</v>
      </c>
      <c r="U216">
        <v>0.15</v>
      </c>
      <c r="V216">
        <v>101</v>
      </c>
      <c r="W216">
        <f t="shared" si="45"/>
        <v>87.826086956521749</v>
      </c>
      <c r="X216">
        <f t="shared" si="41"/>
        <v>3.1942906764785071</v>
      </c>
      <c r="Y216">
        <f t="shared" si="46"/>
        <v>38.331488117742076</v>
      </c>
    </row>
    <row r="217" spans="1:27" x14ac:dyDescent="0.25">
      <c r="A217" t="s">
        <v>50</v>
      </c>
      <c r="B217" t="s">
        <v>27</v>
      </c>
      <c r="C217">
        <v>26</v>
      </c>
      <c r="D217">
        <v>18208.463</v>
      </c>
      <c r="E217">
        <f t="shared" si="47"/>
        <v>18208.463</v>
      </c>
      <c r="F217">
        <v>30</v>
      </c>
      <c r="G217">
        <f t="shared" si="42"/>
        <v>304.14999999999998</v>
      </c>
      <c r="H217">
        <v>98</v>
      </c>
      <c r="I217">
        <v>0.47299999999999998</v>
      </c>
      <c r="J217">
        <f t="shared" si="48"/>
        <v>6.6034651847008838E-2</v>
      </c>
      <c r="K217">
        <v>0.15</v>
      </c>
      <c r="L217">
        <v>101</v>
      </c>
      <c r="M217">
        <f t="shared" si="43"/>
        <v>87.826086956521749</v>
      </c>
      <c r="N217">
        <f t="shared" si="44"/>
        <v>0.40696534815299112</v>
      </c>
      <c r="O217">
        <v>8.3140000000000001</v>
      </c>
      <c r="P217">
        <f t="shared" si="49"/>
        <v>1.577195998968528E-2</v>
      </c>
      <c r="Q217">
        <f t="shared" si="50"/>
        <v>287.18314990966479</v>
      </c>
      <c r="R217">
        <f t="shared" si="51"/>
        <v>2.8718314990966481E-4</v>
      </c>
      <c r="S217">
        <f t="shared" si="52"/>
        <v>3.4461977989159774E-3</v>
      </c>
      <c r="T217">
        <f t="shared" si="53"/>
        <v>3446.1977989159773</v>
      </c>
      <c r="U217">
        <v>0.15</v>
      </c>
      <c r="V217">
        <v>101</v>
      </c>
      <c r="W217">
        <f t="shared" si="45"/>
        <v>87.826086956521749</v>
      </c>
      <c r="X217">
        <f t="shared" si="41"/>
        <v>3.2699071524367769</v>
      </c>
      <c r="Y217">
        <f t="shared" si="46"/>
        <v>39.238885829241319</v>
      </c>
    </row>
    <row r="218" spans="1:27" x14ac:dyDescent="0.25">
      <c r="A218" t="s">
        <v>26</v>
      </c>
      <c r="B218" t="s">
        <v>27</v>
      </c>
      <c r="C218">
        <v>33</v>
      </c>
      <c r="D218">
        <v>32838.156000000003</v>
      </c>
      <c r="E218">
        <f t="shared" si="47"/>
        <v>32838.156000000003</v>
      </c>
      <c r="F218">
        <v>30</v>
      </c>
      <c r="G218">
        <f t="shared" si="42"/>
        <v>304.14999999999998</v>
      </c>
      <c r="H218">
        <v>98</v>
      </c>
      <c r="I218">
        <v>0.47299999999999998</v>
      </c>
      <c r="J218">
        <f t="shared" si="48"/>
        <v>6.6034651847008838E-2</v>
      </c>
      <c r="K218">
        <v>0.15</v>
      </c>
      <c r="L218">
        <v>101</v>
      </c>
      <c r="M218">
        <f t="shared" si="43"/>
        <v>87.826086956521749</v>
      </c>
      <c r="N218">
        <f t="shared" si="44"/>
        <v>0.40696534815299112</v>
      </c>
      <c r="O218">
        <v>8.3140000000000001</v>
      </c>
      <c r="P218">
        <f t="shared" si="49"/>
        <v>1.577195998968528E-2</v>
      </c>
      <c r="Q218">
        <f t="shared" si="50"/>
        <v>517.92208256704362</v>
      </c>
      <c r="R218">
        <f t="shared" si="51"/>
        <v>5.1792208256704357E-4</v>
      </c>
      <c r="S218">
        <f t="shared" si="52"/>
        <v>6.2150649908045219E-3</v>
      </c>
      <c r="T218">
        <f t="shared" si="53"/>
        <v>6215.0649908045216</v>
      </c>
      <c r="U218">
        <v>0.15</v>
      </c>
      <c r="V218">
        <v>101</v>
      </c>
      <c r="W218">
        <f t="shared" si="45"/>
        <v>87.826086956521749</v>
      </c>
      <c r="X218">
        <f t="shared" si="41"/>
        <v>5.8971326232881198</v>
      </c>
      <c r="Y218">
        <f t="shared" si="46"/>
        <v>70.765591479457413</v>
      </c>
      <c r="Z218">
        <f>AVERAGE(Y218:Y220)</f>
        <v>68.298211161195979</v>
      </c>
      <c r="AA218">
        <f>_xlfn.STDEV.S(Y218:Y220)/SQRT(COUNT(Y218:Y220))</f>
        <v>3.7549842303440149</v>
      </c>
    </row>
    <row r="219" spans="1:27" x14ac:dyDescent="0.25">
      <c r="A219" t="s">
        <v>28</v>
      </c>
      <c r="B219" t="s">
        <v>27</v>
      </c>
      <c r="C219">
        <v>33</v>
      </c>
      <c r="D219">
        <v>28270.202999999998</v>
      </c>
      <c r="E219">
        <f t="shared" si="47"/>
        <v>28270.202999999998</v>
      </c>
      <c r="F219">
        <v>30</v>
      </c>
      <c r="G219">
        <f t="shared" si="42"/>
        <v>304.14999999999998</v>
      </c>
      <c r="H219">
        <v>98</v>
      </c>
      <c r="I219">
        <v>0.47299999999999998</v>
      </c>
      <c r="J219">
        <f t="shared" si="48"/>
        <v>6.6034651847008838E-2</v>
      </c>
      <c r="K219">
        <v>0.15</v>
      </c>
      <c r="L219">
        <v>101</v>
      </c>
      <c r="M219">
        <f t="shared" si="43"/>
        <v>87.826086956521749</v>
      </c>
      <c r="N219">
        <f t="shared" si="44"/>
        <v>0.40696534815299112</v>
      </c>
      <c r="O219">
        <v>8.3140000000000001</v>
      </c>
      <c r="P219">
        <f t="shared" si="49"/>
        <v>1.577195998968528E-2</v>
      </c>
      <c r="Q219">
        <f t="shared" si="50"/>
        <v>445.87651061628077</v>
      </c>
      <c r="R219">
        <f t="shared" si="51"/>
        <v>4.4587651061628076E-4</v>
      </c>
      <c r="S219">
        <f t="shared" si="52"/>
        <v>5.3505181273953688E-3</v>
      </c>
      <c r="T219">
        <f t="shared" si="53"/>
        <v>5350.5181273953685</v>
      </c>
      <c r="U219">
        <v>0.15</v>
      </c>
      <c r="V219">
        <v>101</v>
      </c>
      <c r="W219">
        <f t="shared" si="45"/>
        <v>87.826086956521749</v>
      </c>
      <c r="X219">
        <f t="shared" ref="X219:X282" si="54">Q219/W219</f>
        <v>5.0768117545418106</v>
      </c>
      <c r="Y219">
        <f t="shared" si="46"/>
        <v>60.921741054501716</v>
      </c>
    </row>
    <row r="220" spans="1:27" x14ac:dyDescent="0.25">
      <c r="A220" t="s">
        <v>29</v>
      </c>
      <c r="B220" t="s">
        <v>27</v>
      </c>
      <c r="C220">
        <v>33</v>
      </c>
      <c r="D220">
        <v>33971.21</v>
      </c>
      <c r="E220">
        <f t="shared" si="47"/>
        <v>33971.21</v>
      </c>
      <c r="F220">
        <v>30</v>
      </c>
      <c r="G220">
        <f t="shared" si="42"/>
        <v>304.14999999999998</v>
      </c>
      <c r="H220">
        <v>98</v>
      </c>
      <c r="I220">
        <v>0.47299999999999998</v>
      </c>
      <c r="J220">
        <f t="shared" si="48"/>
        <v>6.6034651847008838E-2</v>
      </c>
      <c r="K220">
        <v>0.15</v>
      </c>
      <c r="L220">
        <v>101</v>
      </c>
      <c r="M220">
        <f t="shared" si="43"/>
        <v>87.826086956521749</v>
      </c>
      <c r="N220">
        <f t="shared" si="44"/>
        <v>0.40696534815299112</v>
      </c>
      <c r="O220">
        <v>8.3140000000000001</v>
      </c>
      <c r="P220">
        <f t="shared" si="49"/>
        <v>1.577195998968528E-2</v>
      </c>
      <c r="Q220">
        <f t="shared" si="50"/>
        <v>535.79256492119646</v>
      </c>
      <c r="R220">
        <f t="shared" si="51"/>
        <v>5.3579256492119641E-4</v>
      </c>
      <c r="S220">
        <f t="shared" si="52"/>
        <v>6.429510779054356E-3</v>
      </c>
      <c r="T220">
        <f t="shared" si="53"/>
        <v>6429.5107790543561</v>
      </c>
      <c r="U220">
        <v>0.15</v>
      </c>
      <c r="V220">
        <v>101</v>
      </c>
      <c r="W220">
        <f t="shared" si="45"/>
        <v>87.826086956521749</v>
      </c>
      <c r="X220">
        <f t="shared" si="54"/>
        <v>6.100608412469068</v>
      </c>
      <c r="Y220">
        <f t="shared" si="46"/>
        <v>73.207300949628802</v>
      </c>
    </row>
    <row r="221" spans="1:27" x14ac:dyDescent="0.25">
      <c r="A221" t="s">
        <v>30</v>
      </c>
      <c r="B221" t="s">
        <v>27</v>
      </c>
      <c r="C221">
        <v>33</v>
      </c>
      <c r="D221">
        <v>15895.125999999997</v>
      </c>
      <c r="E221">
        <f t="shared" si="47"/>
        <v>15895.125999999997</v>
      </c>
      <c r="F221">
        <v>30</v>
      </c>
      <c r="G221">
        <f t="shared" si="42"/>
        <v>304.14999999999998</v>
      </c>
      <c r="H221">
        <v>98</v>
      </c>
      <c r="I221">
        <v>0.47299999999999998</v>
      </c>
      <c r="J221">
        <f t="shared" si="48"/>
        <v>6.6034651847008838E-2</v>
      </c>
      <c r="K221">
        <v>0.15</v>
      </c>
      <c r="L221">
        <v>101</v>
      </c>
      <c r="M221">
        <f t="shared" si="43"/>
        <v>87.826086956521749</v>
      </c>
      <c r="N221">
        <f t="shared" si="44"/>
        <v>0.40696534815299112</v>
      </c>
      <c r="O221">
        <v>8.3140000000000001</v>
      </c>
      <c r="P221">
        <f t="shared" si="49"/>
        <v>1.577195998968528E-2</v>
      </c>
      <c r="Q221">
        <f t="shared" si="50"/>
        <v>250.69729130300618</v>
      </c>
      <c r="R221">
        <f t="shared" si="51"/>
        <v>2.5069729130300616E-4</v>
      </c>
      <c r="S221">
        <f t="shared" si="52"/>
        <v>3.0083674956360735E-3</v>
      </c>
      <c r="T221">
        <f t="shared" si="53"/>
        <v>3008.3674956360733</v>
      </c>
      <c r="U221">
        <v>0.15</v>
      </c>
      <c r="V221">
        <v>101</v>
      </c>
      <c r="W221">
        <f t="shared" si="45"/>
        <v>87.826086956521749</v>
      </c>
      <c r="X221">
        <f t="shared" si="54"/>
        <v>2.8544741088956145</v>
      </c>
      <c r="Y221">
        <f t="shared" si="46"/>
        <v>34.253689306747368</v>
      </c>
      <c r="Z221">
        <f>AVERAGE(Y221:Y223)</f>
        <v>38.326622889711906</v>
      </c>
      <c r="AA221">
        <f>_xlfn.STDEV.S(Y221:Y223)/SQRT(COUNT(Y221:Y223))</f>
        <v>2.1657910625125885</v>
      </c>
    </row>
    <row r="222" spans="1:27" x14ac:dyDescent="0.25">
      <c r="A222" t="s">
        <v>31</v>
      </c>
      <c r="B222" t="s">
        <v>27</v>
      </c>
      <c r="C222">
        <v>33</v>
      </c>
      <c r="D222">
        <v>18137.625999999997</v>
      </c>
      <c r="E222">
        <f t="shared" si="47"/>
        <v>18137.625999999997</v>
      </c>
      <c r="F222">
        <v>30</v>
      </c>
      <c r="G222">
        <f t="shared" si="42"/>
        <v>304.14999999999998</v>
      </c>
      <c r="H222">
        <v>98</v>
      </c>
      <c r="I222">
        <v>0.47299999999999998</v>
      </c>
      <c r="J222">
        <f t="shared" si="48"/>
        <v>6.6034651847008838E-2</v>
      </c>
      <c r="K222">
        <v>0.15</v>
      </c>
      <c r="L222">
        <v>101</v>
      </c>
      <c r="M222">
        <f t="shared" si="43"/>
        <v>87.826086956521749</v>
      </c>
      <c r="N222">
        <f t="shared" si="44"/>
        <v>0.40696534815299112</v>
      </c>
      <c r="O222">
        <v>8.3140000000000001</v>
      </c>
      <c r="P222">
        <f t="shared" si="49"/>
        <v>1.577195998968528E-2</v>
      </c>
      <c r="Q222">
        <f t="shared" si="50"/>
        <v>286.06591157987543</v>
      </c>
      <c r="R222">
        <f t="shared" si="51"/>
        <v>2.8606591157987545E-4</v>
      </c>
      <c r="S222">
        <f t="shared" si="52"/>
        <v>3.4327909389585054E-3</v>
      </c>
      <c r="T222">
        <f t="shared" si="53"/>
        <v>3432.7909389585052</v>
      </c>
      <c r="U222">
        <v>0.15</v>
      </c>
      <c r="V222">
        <v>101</v>
      </c>
      <c r="W222">
        <f t="shared" si="45"/>
        <v>87.826086956521749</v>
      </c>
      <c r="X222">
        <f t="shared" si="54"/>
        <v>3.2571861219490765</v>
      </c>
      <c r="Y222">
        <f t="shared" si="46"/>
        <v>39.086233463388915</v>
      </c>
    </row>
    <row r="223" spans="1:27" x14ac:dyDescent="0.25">
      <c r="A223" t="s">
        <v>32</v>
      </c>
      <c r="B223" t="s">
        <v>27</v>
      </c>
      <c r="C223">
        <v>33</v>
      </c>
      <c r="D223">
        <v>19322.653999999999</v>
      </c>
      <c r="E223">
        <f t="shared" si="47"/>
        <v>19322.653999999999</v>
      </c>
      <c r="F223">
        <v>30</v>
      </c>
      <c r="G223">
        <f t="shared" si="42"/>
        <v>304.14999999999998</v>
      </c>
      <c r="H223">
        <v>98</v>
      </c>
      <c r="I223">
        <v>0.47299999999999998</v>
      </c>
      <c r="J223">
        <f t="shared" si="48"/>
        <v>6.6034651847008838E-2</v>
      </c>
      <c r="K223">
        <v>0.15</v>
      </c>
      <c r="L223">
        <v>101</v>
      </c>
      <c r="M223">
        <f t="shared" si="43"/>
        <v>87.826086956521749</v>
      </c>
      <c r="N223">
        <f t="shared" si="44"/>
        <v>0.40696534815299112</v>
      </c>
      <c r="O223">
        <v>8.3140000000000001</v>
      </c>
      <c r="P223">
        <f t="shared" si="49"/>
        <v>1.577195998968528E-2</v>
      </c>
      <c r="Q223">
        <f t="shared" si="50"/>
        <v>304.75612578253219</v>
      </c>
      <c r="R223">
        <f t="shared" si="51"/>
        <v>3.0475612578253217E-4</v>
      </c>
      <c r="S223">
        <f t="shared" si="52"/>
        <v>3.6570735093903856E-3</v>
      </c>
      <c r="T223">
        <f t="shared" si="53"/>
        <v>3657.0735093903854</v>
      </c>
      <c r="U223">
        <v>0.15</v>
      </c>
      <c r="V223">
        <v>101</v>
      </c>
      <c r="W223">
        <f t="shared" si="45"/>
        <v>87.826086956521749</v>
      </c>
      <c r="X223">
        <f t="shared" si="54"/>
        <v>3.4699954915832869</v>
      </c>
      <c r="Y223">
        <f t="shared" si="46"/>
        <v>41.639945898999436</v>
      </c>
    </row>
    <row r="224" spans="1:27" x14ac:dyDescent="0.25">
      <c r="A224" t="s">
        <v>33</v>
      </c>
      <c r="B224" t="s">
        <v>27</v>
      </c>
      <c r="C224">
        <v>33</v>
      </c>
      <c r="D224">
        <v>51992.356</v>
      </c>
      <c r="E224">
        <f t="shared" si="47"/>
        <v>51992.356</v>
      </c>
      <c r="F224">
        <v>30</v>
      </c>
      <c r="G224">
        <f t="shared" si="42"/>
        <v>304.14999999999998</v>
      </c>
      <c r="H224">
        <v>98</v>
      </c>
      <c r="I224">
        <v>0.47299999999999998</v>
      </c>
      <c r="J224">
        <f t="shared" si="48"/>
        <v>6.6034651847008838E-2</v>
      </c>
      <c r="K224">
        <v>0.15</v>
      </c>
      <c r="L224">
        <v>101</v>
      </c>
      <c r="M224">
        <f t="shared" si="43"/>
        <v>87.826086956521749</v>
      </c>
      <c r="N224">
        <f t="shared" si="44"/>
        <v>0.40696534815299112</v>
      </c>
      <c r="O224">
        <v>8.3140000000000001</v>
      </c>
      <c r="P224">
        <f t="shared" si="49"/>
        <v>1.577195998968528E-2</v>
      </c>
      <c r="Q224">
        <f t="shared" si="50"/>
        <v>820.02135860147337</v>
      </c>
      <c r="R224">
        <f t="shared" si="51"/>
        <v>8.2002135860147337E-4</v>
      </c>
      <c r="S224">
        <f t="shared" si="52"/>
        <v>9.8402563032176787E-3</v>
      </c>
      <c r="T224">
        <f t="shared" si="53"/>
        <v>9840.2563032176786</v>
      </c>
      <c r="U224">
        <v>0.15</v>
      </c>
      <c r="V224">
        <v>101</v>
      </c>
      <c r="W224">
        <f t="shared" si="45"/>
        <v>87.826086956521749</v>
      </c>
      <c r="X224">
        <f t="shared" si="54"/>
        <v>9.3368768553633092</v>
      </c>
      <c r="Y224">
        <f t="shared" si="46"/>
        <v>112.04252226435969</v>
      </c>
      <c r="Z224">
        <f>AVERAGE(Y224:Y226)</f>
        <v>106.32319925128725</v>
      </c>
      <c r="AA224">
        <f>_xlfn.STDEV.S(Y224:Y226)/SQRT(COUNT(Y224:Y226))</f>
        <v>2.9335091601052996</v>
      </c>
    </row>
    <row r="225" spans="1:27" x14ac:dyDescent="0.25">
      <c r="A225" t="s">
        <v>34</v>
      </c>
      <c r="B225" t="s">
        <v>27</v>
      </c>
      <c r="C225">
        <v>33</v>
      </c>
      <c r="D225">
        <v>47485.646000000001</v>
      </c>
      <c r="E225">
        <f t="shared" si="47"/>
        <v>47485.646000000001</v>
      </c>
      <c r="F225">
        <v>30</v>
      </c>
      <c r="G225">
        <f t="shared" si="42"/>
        <v>304.14999999999998</v>
      </c>
      <c r="H225">
        <v>98</v>
      </c>
      <c r="I225">
        <v>0.47299999999999998</v>
      </c>
      <c r="J225">
        <f t="shared" si="48"/>
        <v>6.6034651847008838E-2</v>
      </c>
      <c r="K225">
        <v>0.15</v>
      </c>
      <c r="L225">
        <v>101</v>
      </c>
      <c r="M225">
        <f t="shared" si="43"/>
        <v>87.826086956521749</v>
      </c>
      <c r="N225">
        <f t="shared" si="44"/>
        <v>0.40696534815299112</v>
      </c>
      <c r="O225">
        <v>8.3140000000000001</v>
      </c>
      <c r="P225">
        <f t="shared" si="49"/>
        <v>1.577195998968528E-2</v>
      </c>
      <c r="Q225">
        <f t="shared" si="50"/>
        <v>748.94170879635885</v>
      </c>
      <c r="R225">
        <f t="shared" si="51"/>
        <v>7.4894170879635888E-4</v>
      </c>
      <c r="S225">
        <f t="shared" si="52"/>
        <v>8.9873005055563053E-3</v>
      </c>
      <c r="T225">
        <f t="shared" si="53"/>
        <v>8987.3005055563044</v>
      </c>
      <c r="U225">
        <v>0.15</v>
      </c>
      <c r="V225">
        <v>101</v>
      </c>
      <c r="W225">
        <f t="shared" si="45"/>
        <v>87.826086956521749</v>
      </c>
      <c r="X225">
        <f t="shared" si="54"/>
        <v>8.5275541100575509</v>
      </c>
      <c r="Y225">
        <f t="shared" si="46"/>
        <v>102.33064932069058</v>
      </c>
    </row>
    <row r="226" spans="1:27" x14ac:dyDescent="0.25">
      <c r="A226" t="s">
        <v>35</v>
      </c>
      <c r="B226" t="s">
        <v>27</v>
      </c>
      <c r="C226">
        <v>33</v>
      </c>
      <c r="D226">
        <v>48537.060000000005</v>
      </c>
      <c r="E226">
        <f t="shared" si="47"/>
        <v>48537.060000000005</v>
      </c>
      <c r="F226">
        <v>30</v>
      </c>
      <c r="G226">
        <f t="shared" si="42"/>
        <v>304.14999999999998</v>
      </c>
      <c r="H226">
        <v>98</v>
      </c>
      <c r="I226">
        <v>0.47299999999999998</v>
      </c>
      <c r="J226">
        <f t="shared" si="48"/>
        <v>6.6034651847008838E-2</v>
      </c>
      <c r="K226">
        <v>0.15</v>
      </c>
      <c r="L226">
        <v>101</v>
      </c>
      <c r="M226">
        <f t="shared" si="43"/>
        <v>87.826086956521749</v>
      </c>
      <c r="N226">
        <f t="shared" si="44"/>
        <v>0.40696534815299112</v>
      </c>
      <c r="O226">
        <v>8.3140000000000001</v>
      </c>
      <c r="P226">
        <f t="shared" si="49"/>
        <v>1.577195998968528E-2</v>
      </c>
      <c r="Q226">
        <f t="shared" si="50"/>
        <v>765.52456833695396</v>
      </c>
      <c r="R226">
        <f t="shared" si="51"/>
        <v>7.6552456833695395E-4</v>
      </c>
      <c r="S226">
        <f t="shared" si="52"/>
        <v>9.1862948200434474E-3</v>
      </c>
      <c r="T226">
        <f t="shared" si="53"/>
        <v>9186.2948200434475</v>
      </c>
      <c r="U226">
        <v>0.15</v>
      </c>
      <c r="V226">
        <v>101</v>
      </c>
      <c r="W226">
        <f t="shared" si="45"/>
        <v>87.826086956521749</v>
      </c>
      <c r="X226">
        <f t="shared" si="54"/>
        <v>8.7163688474009593</v>
      </c>
      <c r="Y226">
        <f t="shared" si="46"/>
        <v>104.59642616881152</v>
      </c>
    </row>
    <row r="227" spans="1:27" x14ac:dyDescent="0.25">
      <c r="A227" t="s">
        <v>36</v>
      </c>
      <c r="B227" t="s">
        <v>27</v>
      </c>
      <c r="C227">
        <v>33</v>
      </c>
      <c r="D227">
        <v>27293.031999999999</v>
      </c>
      <c r="E227">
        <f t="shared" si="47"/>
        <v>27293.031999999999</v>
      </c>
      <c r="F227">
        <v>30</v>
      </c>
      <c r="G227">
        <f t="shared" si="42"/>
        <v>304.14999999999998</v>
      </c>
      <c r="H227">
        <v>98</v>
      </c>
      <c r="I227">
        <v>0.47299999999999998</v>
      </c>
      <c r="J227">
        <f t="shared" si="48"/>
        <v>6.6034651847008838E-2</v>
      </c>
      <c r="K227">
        <v>0.15</v>
      </c>
      <c r="L227">
        <v>101</v>
      </c>
      <c r="M227">
        <f t="shared" si="43"/>
        <v>87.826086956521749</v>
      </c>
      <c r="N227">
        <f t="shared" si="44"/>
        <v>0.40696534815299112</v>
      </c>
      <c r="O227">
        <v>8.3140000000000001</v>
      </c>
      <c r="P227">
        <f t="shared" si="49"/>
        <v>1.577195998968528E-2</v>
      </c>
      <c r="Q227">
        <f t="shared" si="50"/>
        <v>430.46460870120001</v>
      </c>
      <c r="R227">
        <f t="shared" si="51"/>
        <v>4.3046460870119999E-4</v>
      </c>
      <c r="S227">
        <f t="shared" si="52"/>
        <v>5.1655753044143994E-3</v>
      </c>
      <c r="T227">
        <f t="shared" si="53"/>
        <v>5165.5753044143994</v>
      </c>
      <c r="U227">
        <v>0.15</v>
      </c>
      <c r="V227">
        <v>101</v>
      </c>
      <c r="W227">
        <f t="shared" si="45"/>
        <v>87.826086956521749</v>
      </c>
      <c r="X227">
        <f t="shared" si="54"/>
        <v>4.9013297030334648</v>
      </c>
      <c r="Y227">
        <f t="shared" si="46"/>
        <v>58.815956436401571</v>
      </c>
      <c r="Z227">
        <f>AVERAGE(Y227:Y229)</f>
        <v>59.334033184742282</v>
      </c>
      <c r="AA227">
        <f>_xlfn.STDEV.S(Y227:Y229)/SQRT(COUNT(Y227:Y229))</f>
        <v>1.3741807476450973</v>
      </c>
    </row>
    <row r="228" spans="1:27" x14ac:dyDescent="0.25">
      <c r="A228" t="s">
        <v>37</v>
      </c>
      <c r="B228" t="s">
        <v>27</v>
      </c>
      <c r="C228">
        <v>33</v>
      </c>
      <c r="D228">
        <v>26568.958000000002</v>
      </c>
      <c r="E228">
        <f t="shared" si="47"/>
        <v>26568.958000000002</v>
      </c>
      <c r="F228">
        <v>30</v>
      </c>
      <c r="G228">
        <f t="shared" si="42"/>
        <v>304.14999999999998</v>
      </c>
      <c r="H228">
        <v>98</v>
      </c>
      <c r="I228">
        <v>0.47299999999999998</v>
      </c>
      <c r="J228">
        <f t="shared" si="48"/>
        <v>6.6034651847008838E-2</v>
      </c>
      <c r="K228">
        <v>0.15</v>
      </c>
      <c r="L228">
        <v>101</v>
      </c>
      <c r="M228">
        <f t="shared" si="43"/>
        <v>87.826086956521749</v>
      </c>
      <c r="N228">
        <f t="shared" si="44"/>
        <v>0.40696534815299112</v>
      </c>
      <c r="O228">
        <v>8.3140000000000001</v>
      </c>
      <c r="P228">
        <f t="shared" si="49"/>
        <v>1.577195998968528E-2</v>
      </c>
      <c r="Q228">
        <f t="shared" si="50"/>
        <v>419.04454254362867</v>
      </c>
      <c r="R228">
        <f t="shared" si="51"/>
        <v>4.1904454254362866E-4</v>
      </c>
      <c r="S228">
        <f t="shared" si="52"/>
        <v>5.0285345105235439E-3</v>
      </c>
      <c r="T228">
        <f t="shared" si="53"/>
        <v>5028.5345105235438</v>
      </c>
      <c r="U228">
        <v>0.15</v>
      </c>
      <c r="V228">
        <v>101</v>
      </c>
      <c r="W228">
        <f t="shared" si="45"/>
        <v>87.826086956521749</v>
      </c>
      <c r="X228">
        <f t="shared" si="54"/>
        <v>4.7712992467838902</v>
      </c>
      <c r="Y228">
        <f t="shared" si="46"/>
        <v>57.255590961406682</v>
      </c>
    </row>
    <row r="229" spans="1:27" x14ac:dyDescent="0.25">
      <c r="A229" t="s">
        <v>38</v>
      </c>
      <c r="B229" t="s">
        <v>27</v>
      </c>
      <c r="C229">
        <v>33</v>
      </c>
      <c r="D229">
        <v>28738.333000000006</v>
      </c>
      <c r="E229">
        <f t="shared" si="47"/>
        <v>28738.333000000006</v>
      </c>
      <c r="F229">
        <v>30</v>
      </c>
      <c r="G229">
        <f t="shared" si="42"/>
        <v>304.14999999999998</v>
      </c>
      <c r="H229">
        <v>98</v>
      </c>
      <c r="I229">
        <v>0.47299999999999998</v>
      </c>
      <c r="J229">
        <f t="shared" si="48"/>
        <v>6.6034651847008838E-2</v>
      </c>
      <c r="K229">
        <v>0.15</v>
      </c>
      <c r="L229">
        <v>101</v>
      </c>
      <c r="M229">
        <f t="shared" si="43"/>
        <v>87.826086956521749</v>
      </c>
      <c r="N229">
        <f t="shared" si="44"/>
        <v>0.40696534815299112</v>
      </c>
      <c r="O229">
        <v>8.3140000000000001</v>
      </c>
      <c r="P229">
        <f t="shared" si="49"/>
        <v>1.577195998968528E-2</v>
      </c>
      <c r="Q229">
        <f t="shared" si="50"/>
        <v>453.25983824625223</v>
      </c>
      <c r="R229">
        <f t="shared" si="51"/>
        <v>4.5325983824625221E-4</v>
      </c>
      <c r="S229">
        <f t="shared" si="52"/>
        <v>5.4391180589550264E-3</v>
      </c>
      <c r="T229">
        <f t="shared" si="53"/>
        <v>5439.1180589550268</v>
      </c>
      <c r="U229">
        <v>0.15</v>
      </c>
      <c r="V229">
        <v>101</v>
      </c>
      <c r="W229">
        <f t="shared" si="45"/>
        <v>87.826086956521749</v>
      </c>
      <c r="X229">
        <f t="shared" si="54"/>
        <v>5.1608793463682181</v>
      </c>
      <c r="Y229">
        <f t="shared" si="46"/>
        <v>61.930552156418614</v>
      </c>
    </row>
    <row r="230" spans="1:27" x14ac:dyDescent="0.25">
      <c r="A230" t="s">
        <v>39</v>
      </c>
      <c r="B230" t="s">
        <v>27</v>
      </c>
      <c r="C230">
        <v>33</v>
      </c>
      <c r="D230">
        <v>25185.745000000003</v>
      </c>
      <c r="E230">
        <f t="shared" si="47"/>
        <v>25185.745000000003</v>
      </c>
      <c r="F230">
        <v>30</v>
      </c>
      <c r="G230">
        <f t="shared" si="42"/>
        <v>304.14999999999998</v>
      </c>
      <c r="H230">
        <v>98</v>
      </c>
      <c r="I230">
        <v>0.47299999999999998</v>
      </c>
      <c r="J230">
        <f t="shared" si="48"/>
        <v>6.6034651847008838E-2</v>
      </c>
      <c r="K230">
        <v>0.15</v>
      </c>
      <c r="L230">
        <v>101</v>
      </c>
      <c r="M230">
        <f t="shared" si="43"/>
        <v>87.826086956521749</v>
      </c>
      <c r="N230">
        <f t="shared" si="44"/>
        <v>0.40696534815299112</v>
      </c>
      <c r="O230">
        <v>8.3140000000000001</v>
      </c>
      <c r="P230">
        <f t="shared" si="49"/>
        <v>1.577195998968528E-2</v>
      </c>
      <c r="Q230">
        <f t="shared" si="50"/>
        <v>397.22856245041612</v>
      </c>
      <c r="R230">
        <f t="shared" si="51"/>
        <v>3.9722856245041612E-4</v>
      </c>
      <c r="S230">
        <f t="shared" si="52"/>
        <v>4.766742749404993E-3</v>
      </c>
      <c r="T230">
        <f t="shared" si="53"/>
        <v>4766.7427494049925</v>
      </c>
      <c r="U230">
        <v>0.15</v>
      </c>
      <c r="V230">
        <v>101</v>
      </c>
      <c r="W230">
        <f t="shared" si="45"/>
        <v>87.826086956521749</v>
      </c>
      <c r="X230">
        <f t="shared" si="54"/>
        <v>4.5228994734453316</v>
      </c>
      <c r="Y230">
        <f t="shared" si="46"/>
        <v>54.274793681343965</v>
      </c>
      <c r="Z230">
        <f>AVERAGE(Y230:Y232)</f>
        <v>68.161975438101805</v>
      </c>
      <c r="AA230">
        <f>_xlfn.STDEV.S(Y230:Y232)/SQRT(COUNT(Y230:Y232))</f>
        <v>7.2021495097337898</v>
      </c>
    </row>
    <row r="231" spans="1:27" x14ac:dyDescent="0.25">
      <c r="A231" t="s">
        <v>40</v>
      </c>
      <c r="B231" t="s">
        <v>27</v>
      </c>
      <c r="C231">
        <v>33</v>
      </c>
      <c r="D231">
        <v>33314.957000000002</v>
      </c>
      <c r="E231">
        <f t="shared" si="47"/>
        <v>33314.957000000002</v>
      </c>
      <c r="F231">
        <v>30</v>
      </c>
      <c r="G231">
        <f t="shared" si="42"/>
        <v>304.14999999999998</v>
      </c>
      <c r="H231">
        <v>98</v>
      </c>
      <c r="I231">
        <v>0.47299999999999998</v>
      </c>
      <c r="J231">
        <f t="shared" si="48"/>
        <v>6.6034651847008838E-2</v>
      </c>
      <c r="K231">
        <v>0.15</v>
      </c>
      <c r="L231">
        <v>101</v>
      </c>
      <c r="M231">
        <f t="shared" si="43"/>
        <v>87.826086956521749</v>
      </c>
      <c r="N231">
        <f t="shared" si="44"/>
        <v>0.40696534815299112</v>
      </c>
      <c r="O231">
        <v>8.3140000000000001</v>
      </c>
      <c r="P231">
        <f t="shared" si="49"/>
        <v>1.577195998968528E-2</v>
      </c>
      <c r="Q231">
        <f t="shared" si="50"/>
        <v>525.44216886208562</v>
      </c>
      <c r="R231">
        <f t="shared" si="51"/>
        <v>5.2544216886208565E-4</v>
      </c>
      <c r="S231">
        <f t="shared" si="52"/>
        <v>6.305306026345027E-3</v>
      </c>
      <c r="T231">
        <f t="shared" si="53"/>
        <v>6305.306026345027</v>
      </c>
      <c r="U231">
        <v>0.15</v>
      </c>
      <c r="V231">
        <v>101</v>
      </c>
      <c r="W231">
        <f t="shared" si="45"/>
        <v>87.826086956521749</v>
      </c>
      <c r="X231">
        <f t="shared" si="54"/>
        <v>5.9827573682316677</v>
      </c>
      <c r="Y231">
        <f t="shared" si="46"/>
        <v>71.793088418780002</v>
      </c>
    </row>
    <row r="232" spans="1:27" x14ac:dyDescent="0.25">
      <c r="A232" t="s">
        <v>41</v>
      </c>
      <c r="B232" t="s">
        <v>27</v>
      </c>
      <c r="C232">
        <v>33</v>
      </c>
      <c r="D232">
        <v>36389.21</v>
      </c>
      <c r="E232">
        <f t="shared" si="47"/>
        <v>36389.21</v>
      </c>
      <c r="F232">
        <v>30</v>
      </c>
      <c r="G232">
        <f t="shared" si="42"/>
        <v>304.14999999999998</v>
      </c>
      <c r="H232">
        <v>98</v>
      </c>
      <c r="I232">
        <v>0.47299999999999998</v>
      </c>
      <c r="J232">
        <f t="shared" si="48"/>
        <v>6.6034651847008838E-2</v>
      </c>
      <c r="K232">
        <v>0.15</v>
      </c>
      <c r="L232">
        <v>101</v>
      </c>
      <c r="M232">
        <f t="shared" si="43"/>
        <v>87.826086956521749</v>
      </c>
      <c r="N232">
        <f t="shared" si="44"/>
        <v>0.40696534815299112</v>
      </c>
      <c r="O232">
        <v>8.3140000000000001</v>
      </c>
      <c r="P232">
        <f t="shared" si="49"/>
        <v>1.577195998968528E-2</v>
      </c>
      <c r="Q232">
        <f t="shared" si="50"/>
        <v>573.92916417625543</v>
      </c>
      <c r="R232">
        <f t="shared" si="51"/>
        <v>5.7392916417625542E-4</v>
      </c>
      <c r="S232">
        <f t="shared" si="52"/>
        <v>6.8871499701150651E-3</v>
      </c>
      <c r="T232">
        <f t="shared" si="53"/>
        <v>6887.1499701150651</v>
      </c>
      <c r="U232">
        <v>0.15</v>
      </c>
      <c r="V232">
        <v>101</v>
      </c>
      <c r="W232">
        <f t="shared" si="45"/>
        <v>87.826086956521749</v>
      </c>
      <c r="X232">
        <f t="shared" si="54"/>
        <v>6.5348370178484521</v>
      </c>
      <c r="Y232">
        <f t="shared" si="46"/>
        <v>78.418044214181421</v>
      </c>
    </row>
    <row r="233" spans="1:27" x14ac:dyDescent="0.25">
      <c r="A233" t="s">
        <v>42</v>
      </c>
      <c r="B233" t="s">
        <v>27</v>
      </c>
      <c r="C233">
        <v>33</v>
      </c>
      <c r="D233">
        <v>13187.278000000002</v>
      </c>
      <c r="E233">
        <f t="shared" si="47"/>
        <v>13187.278000000002</v>
      </c>
      <c r="F233">
        <v>30</v>
      </c>
      <c r="G233">
        <f t="shared" si="42"/>
        <v>304.14999999999998</v>
      </c>
      <c r="H233">
        <v>98</v>
      </c>
      <c r="I233">
        <v>0.47299999999999998</v>
      </c>
      <c r="J233">
        <f t="shared" si="48"/>
        <v>6.6034651847008838E-2</v>
      </c>
      <c r="K233">
        <v>0.15</v>
      </c>
      <c r="L233">
        <v>101</v>
      </c>
      <c r="M233">
        <f t="shared" si="43"/>
        <v>87.826086956521749</v>
      </c>
      <c r="N233">
        <f t="shared" si="44"/>
        <v>0.40696534815299112</v>
      </c>
      <c r="O233">
        <v>8.3140000000000001</v>
      </c>
      <c r="P233">
        <f t="shared" si="49"/>
        <v>1.577195998968528E-2</v>
      </c>
      <c r="Q233">
        <f t="shared" si="50"/>
        <v>207.98922098885694</v>
      </c>
      <c r="R233">
        <f t="shared" si="51"/>
        <v>2.0798922098885694E-4</v>
      </c>
      <c r="S233">
        <f t="shared" si="52"/>
        <v>2.495870651866283E-3</v>
      </c>
      <c r="T233">
        <f t="shared" si="53"/>
        <v>2495.870651866283</v>
      </c>
      <c r="U233">
        <v>0.15</v>
      </c>
      <c r="V233">
        <v>101</v>
      </c>
      <c r="W233">
        <f t="shared" si="45"/>
        <v>87.826086956521749</v>
      </c>
      <c r="X233">
        <f t="shared" si="54"/>
        <v>2.3681941003681728</v>
      </c>
      <c r="Y233">
        <f t="shared" si="46"/>
        <v>28.418329204418072</v>
      </c>
      <c r="Z233">
        <f>AVERAGE(Y233:Y235)</f>
        <v>29.847557640588395</v>
      </c>
      <c r="AA233">
        <f>_xlfn.STDEV.S(Y233:Y235)/SQRT(COUNT(Y233:Y235))</f>
        <v>0.82819841407014716</v>
      </c>
    </row>
    <row r="234" spans="1:27" x14ac:dyDescent="0.25">
      <c r="A234" t="s">
        <v>43</v>
      </c>
      <c r="B234" t="s">
        <v>27</v>
      </c>
      <c r="C234">
        <v>33</v>
      </c>
      <c r="D234">
        <v>14518.569</v>
      </c>
      <c r="E234">
        <f t="shared" si="47"/>
        <v>14518.569</v>
      </c>
      <c r="F234">
        <v>30</v>
      </c>
      <c r="G234">
        <f t="shared" si="42"/>
        <v>304.14999999999998</v>
      </c>
      <c r="H234">
        <v>98</v>
      </c>
      <c r="I234">
        <v>0.47299999999999998</v>
      </c>
      <c r="J234">
        <f t="shared" si="48"/>
        <v>6.6034651847008838E-2</v>
      </c>
      <c r="K234">
        <v>0.15</v>
      </c>
      <c r="L234">
        <v>101</v>
      </c>
      <c r="M234">
        <f t="shared" si="43"/>
        <v>87.826086956521749</v>
      </c>
      <c r="N234">
        <f t="shared" si="44"/>
        <v>0.40696534815299112</v>
      </c>
      <c r="O234">
        <v>8.3140000000000001</v>
      </c>
      <c r="P234">
        <f t="shared" si="49"/>
        <v>1.577195998968528E-2</v>
      </c>
      <c r="Q234">
        <f t="shared" si="50"/>
        <v>228.98628937548503</v>
      </c>
      <c r="R234">
        <f t="shared" si="51"/>
        <v>2.2898628937548503E-4</v>
      </c>
      <c r="S234">
        <f t="shared" si="52"/>
        <v>2.7478354725058202E-3</v>
      </c>
      <c r="T234">
        <f t="shared" si="53"/>
        <v>2747.8354725058202</v>
      </c>
      <c r="U234">
        <v>0.15</v>
      </c>
      <c r="V234">
        <v>101</v>
      </c>
      <c r="W234">
        <f t="shared" si="45"/>
        <v>87.826086956521749</v>
      </c>
      <c r="X234">
        <f t="shared" si="54"/>
        <v>2.6072696315030472</v>
      </c>
      <c r="Y234">
        <f t="shared" si="46"/>
        <v>31.287235578036565</v>
      </c>
    </row>
    <row r="235" spans="1:27" x14ac:dyDescent="0.25">
      <c r="A235" t="s">
        <v>44</v>
      </c>
      <c r="B235" t="s">
        <v>27</v>
      </c>
      <c r="C235">
        <v>33</v>
      </c>
      <c r="D235">
        <v>13845.650000000001</v>
      </c>
      <c r="E235">
        <f t="shared" si="47"/>
        <v>13845.650000000001</v>
      </c>
      <c r="F235">
        <v>30</v>
      </c>
      <c r="G235">
        <f t="shared" si="42"/>
        <v>304.14999999999998</v>
      </c>
      <c r="H235">
        <v>98</v>
      </c>
      <c r="I235">
        <v>0.47299999999999998</v>
      </c>
      <c r="J235">
        <f t="shared" si="48"/>
        <v>6.6034651847008838E-2</v>
      </c>
      <c r="K235">
        <v>0.15</v>
      </c>
      <c r="L235">
        <v>101</v>
      </c>
      <c r="M235">
        <f t="shared" si="43"/>
        <v>87.826086956521749</v>
      </c>
      <c r="N235">
        <f t="shared" si="44"/>
        <v>0.40696534815299112</v>
      </c>
      <c r="O235">
        <v>8.3140000000000001</v>
      </c>
      <c r="P235">
        <f t="shared" si="49"/>
        <v>1.577195998968528E-2</v>
      </c>
      <c r="Q235">
        <f t="shared" si="50"/>
        <v>218.37303783118602</v>
      </c>
      <c r="R235">
        <f t="shared" si="51"/>
        <v>2.1837303783118602E-4</v>
      </c>
      <c r="S235">
        <f t="shared" si="52"/>
        <v>2.620476453974232E-3</v>
      </c>
      <c r="T235">
        <f t="shared" si="53"/>
        <v>2620.4764539742318</v>
      </c>
      <c r="U235">
        <v>0.15</v>
      </c>
      <c r="V235">
        <v>101</v>
      </c>
      <c r="W235">
        <f t="shared" si="45"/>
        <v>87.826086956521749</v>
      </c>
      <c r="X235">
        <f t="shared" si="54"/>
        <v>2.48642567827588</v>
      </c>
      <c r="Y235">
        <f t="shared" si="46"/>
        <v>29.837108139310558</v>
      </c>
    </row>
    <row r="236" spans="1:27" x14ac:dyDescent="0.25">
      <c r="A236" t="s">
        <v>45</v>
      </c>
      <c r="B236" t="s">
        <v>27</v>
      </c>
      <c r="C236">
        <v>33</v>
      </c>
      <c r="D236">
        <v>53855.633000000002</v>
      </c>
      <c r="E236">
        <f t="shared" si="47"/>
        <v>53855.633000000002</v>
      </c>
      <c r="F236">
        <v>30</v>
      </c>
      <c r="G236">
        <f t="shared" si="42"/>
        <v>304.14999999999998</v>
      </c>
      <c r="H236">
        <v>98</v>
      </c>
      <c r="I236">
        <v>0.47299999999999998</v>
      </c>
      <c r="J236">
        <f t="shared" si="48"/>
        <v>6.6034651847008838E-2</v>
      </c>
      <c r="K236">
        <v>0.15</v>
      </c>
      <c r="L236">
        <v>101</v>
      </c>
      <c r="M236">
        <f t="shared" si="43"/>
        <v>87.826086956521749</v>
      </c>
      <c r="N236">
        <f t="shared" si="44"/>
        <v>0.40696534815299112</v>
      </c>
      <c r="O236">
        <v>8.3140000000000001</v>
      </c>
      <c r="P236">
        <f t="shared" si="49"/>
        <v>1.577195998968528E-2</v>
      </c>
      <c r="Q236">
        <f t="shared" si="50"/>
        <v>849.4088888951743</v>
      </c>
      <c r="R236">
        <f t="shared" si="51"/>
        <v>8.4940888889517433E-4</v>
      </c>
      <c r="S236">
        <f t="shared" si="52"/>
        <v>1.0192906666742092E-2</v>
      </c>
      <c r="T236">
        <f t="shared" si="53"/>
        <v>10192.906666742092</v>
      </c>
      <c r="U236">
        <v>0.15</v>
      </c>
      <c r="V236">
        <v>101</v>
      </c>
      <c r="W236">
        <f t="shared" si="45"/>
        <v>87.826086956521749</v>
      </c>
      <c r="X236">
        <f t="shared" si="54"/>
        <v>9.6714873488064388</v>
      </c>
      <c r="Y236">
        <f t="shared" si="46"/>
        <v>116.05784818567727</v>
      </c>
      <c r="Z236">
        <f>AVERAGE(Y236:Y238)</f>
        <v>114.8022084709133</v>
      </c>
      <c r="AA236">
        <f>_xlfn.STDEV.S(Y236:Y238)/SQRT(COUNT(Y236:Y238))</f>
        <v>0.80003952253731558</v>
      </c>
    </row>
    <row r="237" spans="1:27" x14ac:dyDescent="0.25">
      <c r="A237" t="s">
        <v>46</v>
      </c>
      <c r="B237" t="s">
        <v>27</v>
      </c>
      <c r="C237">
        <v>33</v>
      </c>
      <c r="D237">
        <v>53380.197</v>
      </c>
      <c r="E237">
        <f t="shared" si="47"/>
        <v>53380.197</v>
      </c>
      <c r="F237">
        <v>30</v>
      </c>
      <c r="G237">
        <f t="shared" si="42"/>
        <v>304.14999999999998</v>
      </c>
      <c r="H237">
        <v>98</v>
      </c>
      <c r="I237">
        <v>0.47299999999999998</v>
      </c>
      <c r="J237">
        <f t="shared" si="48"/>
        <v>6.6034651847008838E-2</v>
      </c>
      <c r="K237">
        <v>0.15</v>
      </c>
      <c r="L237">
        <v>101</v>
      </c>
      <c r="M237">
        <f t="shared" si="43"/>
        <v>87.826086956521749</v>
      </c>
      <c r="N237">
        <f t="shared" si="44"/>
        <v>0.40696534815299112</v>
      </c>
      <c r="O237">
        <v>8.3140000000000001</v>
      </c>
      <c r="P237">
        <f t="shared" si="49"/>
        <v>1.577195998968528E-2</v>
      </c>
      <c r="Q237">
        <f t="shared" si="50"/>
        <v>841.9103313255182</v>
      </c>
      <c r="R237">
        <f t="shared" si="51"/>
        <v>8.419103313255182E-4</v>
      </c>
      <c r="S237">
        <f t="shared" si="52"/>
        <v>1.0102923975906217E-2</v>
      </c>
      <c r="T237">
        <f t="shared" si="53"/>
        <v>10102.923975906217</v>
      </c>
      <c r="U237">
        <v>0.15</v>
      </c>
      <c r="V237">
        <v>101</v>
      </c>
      <c r="W237">
        <f t="shared" si="45"/>
        <v>87.826086956521749</v>
      </c>
      <c r="X237">
        <f t="shared" si="54"/>
        <v>9.5861077329143143</v>
      </c>
      <c r="Y237">
        <f t="shared" si="46"/>
        <v>115.03329279497176</v>
      </c>
    </row>
    <row r="238" spans="1:27" x14ac:dyDescent="0.25">
      <c r="A238" t="s">
        <v>47</v>
      </c>
      <c r="B238" t="s">
        <v>27</v>
      </c>
      <c r="C238">
        <v>33</v>
      </c>
      <c r="D238">
        <v>52583.063000000002</v>
      </c>
      <c r="E238">
        <f t="shared" si="47"/>
        <v>52583.063000000002</v>
      </c>
      <c r="F238">
        <v>30</v>
      </c>
      <c r="G238">
        <f t="shared" si="42"/>
        <v>304.14999999999998</v>
      </c>
      <c r="H238">
        <v>98</v>
      </c>
      <c r="I238">
        <v>0.47299999999999998</v>
      </c>
      <c r="J238">
        <f t="shared" si="48"/>
        <v>6.6034651847008838E-2</v>
      </c>
      <c r="K238">
        <v>0.15</v>
      </c>
      <c r="L238">
        <v>101</v>
      </c>
      <c r="M238">
        <f t="shared" si="43"/>
        <v>87.826086956521749</v>
      </c>
      <c r="N238">
        <f t="shared" si="44"/>
        <v>0.40696534815299112</v>
      </c>
      <c r="O238">
        <v>8.3140000000000001</v>
      </c>
      <c r="P238">
        <f t="shared" si="49"/>
        <v>1.577195998968528E-2</v>
      </c>
      <c r="Q238">
        <f t="shared" si="50"/>
        <v>829.33796577110047</v>
      </c>
      <c r="R238">
        <f t="shared" si="51"/>
        <v>8.2933796577110044E-4</v>
      </c>
      <c r="S238">
        <f t="shared" si="52"/>
        <v>9.9520555892532048E-3</v>
      </c>
      <c r="T238">
        <f t="shared" si="53"/>
        <v>9952.0555892532047</v>
      </c>
      <c r="U238">
        <v>0.15</v>
      </c>
      <c r="V238">
        <v>101</v>
      </c>
      <c r="W238">
        <f t="shared" si="45"/>
        <v>87.826086956521749</v>
      </c>
      <c r="X238">
        <f t="shared" si="54"/>
        <v>9.442957036007579</v>
      </c>
      <c r="Y238">
        <f t="shared" si="46"/>
        <v>113.31548443209093</v>
      </c>
    </row>
    <row r="239" spans="1:27" x14ac:dyDescent="0.25">
      <c r="A239" t="s">
        <v>48</v>
      </c>
      <c r="B239" t="s">
        <v>27</v>
      </c>
      <c r="C239">
        <v>33</v>
      </c>
      <c r="D239">
        <v>20191.574000000001</v>
      </c>
      <c r="E239">
        <f t="shared" si="47"/>
        <v>20191.574000000001</v>
      </c>
      <c r="F239">
        <v>30</v>
      </c>
      <c r="G239">
        <f t="shared" si="42"/>
        <v>304.14999999999998</v>
      </c>
      <c r="H239">
        <v>98</v>
      </c>
      <c r="I239">
        <v>0.47299999999999998</v>
      </c>
      <c r="J239">
        <f t="shared" si="48"/>
        <v>6.6034651847008838E-2</v>
      </c>
      <c r="K239">
        <v>0.15</v>
      </c>
      <c r="L239">
        <v>101</v>
      </c>
      <c r="M239">
        <f t="shared" si="43"/>
        <v>87.826086956521749</v>
      </c>
      <c r="N239">
        <f t="shared" si="44"/>
        <v>0.40696534815299112</v>
      </c>
      <c r="O239">
        <v>8.3140000000000001</v>
      </c>
      <c r="P239">
        <f t="shared" si="49"/>
        <v>1.577195998968528E-2</v>
      </c>
      <c r="Q239">
        <f t="shared" si="50"/>
        <v>318.46069725676961</v>
      </c>
      <c r="R239">
        <f t="shared" si="51"/>
        <v>3.1846069725676958E-4</v>
      </c>
      <c r="S239">
        <f t="shared" si="52"/>
        <v>3.8215283670812346E-3</v>
      </c>
      <c r="T239">
        <f t="shared" si="53"/>
        <v>3821.5283670812346</v>
      </c>
      <c r="U239">
        <v>0.15</v>
      </c>
      <c r="V239">
        <v>101</v>
      </c>
      <c r="W239">
        <f t="shared" si="45"/>
        <v>87.826086956521749</v>
      </c>
      <c r="X239">
        <f t="shared" si="54"/>
        <v>3.6260376420325247</v>
      </c>
      <c r="Y239">
        <f t="shared" si="46"/>
        <v>43.512451704390287</v>
      </c>
      <c r="Z239">
        <f>AVERAGE(Y239:Y241)</f>
        <v>44.521888469028902</v>
      </c>
      <c r="AA239">
        <f>_xlfn.STDEV.S(Y239:Y241)/SQRT(COUNT(Y239:Y241))</f>
        <v>0.57312829132469367</v>
      </c>
    </row>
    <row r="240" spans="1:27" x14ac:dyDescent="0.25">
      <c r="A240" t="s">
        <v>49</v>
      </c>
      <c r="B240" t="s">
        <v>27</v>
      </c>
      <c r="C240">
        <v>33</v>
      </c>
      <c r="D240">
        <v>20675.954000000002</v>
      </c>
      <c r="E240">
        <f t="shared" si="47"/>
        <v>20675.954000000002</v>
      </c>
      <c r="F240">
        <v>30</v>
      </c>
      <c r="G240">
        <f t="shared" si="42"/>
        <v>304.14999999999998</v>
      </c>
      <c r="H240">
        <v>98</v>
      </c>
      <c r="I240">
        <v>0.47299999999999998</v>
      </c>
      <c r="J240">
        <f t="shared" si="48"/>
        <v>6.6034651847008838E-2</v>
      </c>
      <c r="K240">
        <v>0.15</v>
      </c>
      <c r="L240">
        <v>101</v>
      </c>
      <c r="M240">
        <f t="shared" si="43"/>
        <v>87.826086956521749</v>
      </c>
      <c r="N240">
        <f t="shared" si="44"/>
        <v>0.40696534815299112</v>
      </c>
      <c r="O240">
        <v>8.3140000000000001</v>
      </c>
      <c r="P240">
        <f t="shared" si="49"/>
        <v>1.577195998968528E-2</v>
      </c>
      <c r="Q240">
        <f t="shared" si="50"/>
        <v>326.10031923657334</v>
      </c>
      <c r="R240">
        <f t="shared" si="51"/>
        <v>3.2610031923657333E-4</v>
      </c>
      <c r="S240">
        <f t="shared" si="52"/>
        <v>3.91320383083888E-3</v>
      </c>
      <c r="T240">
        <f t="shared" si="53"/>
        <v>3913.2038308388801</v>
      </c>
      <c r="U240">
        <v>0.15</v>
      </c>
      <c r="V240">
        <v>101</v>
      </c>
      <c r="W240">
        <f t="shared" si="45"/>
        <v>87.826086956521749</v>
      </c>
      <c r="X240">
        <f t="shared" si="54"/>
        <v>3.7130234368520725</v>
      </c>
      <c r="Y240">
        <f t="shared" si="46"/>
        <v>44.55628124222487</v>
      </c>
    </row>
    <row r="241" spans="1:27" x14ac:dyDescent="0.25">
      <c r="A241" t="s">
        <v>50</v>
      </c>
      <c r="B241" t="s">
        <v>27</v>
      </c>
      <c r="C241">
        <v>33</v>
      </c>
      <c r="D241">
        <v>21112.454999999998</v>
      </c>
      <c r="E241">
        <f t="shared" si="47"/>
        <v>21112.454999999998</v>
      </c>
      <c r="F241">
        <v>30</v>
      </c>
      <c r="G241">
        <f t="shared" si="42"/>
        <v>304.14999999999998</v>
      </c>
      <c r="H241">
        <v>98</v>
      </c>
      <c r="I241">
        <v>0.47299999999999998</v>
      </c>
      <c r="J241">
        <f t="shared" si="48"/>
        <v>6.6034651847008838E-2</v>
      </c>
      <c r="K241">
        <v>0.15</v>
      </c>
      <c r="L241">
        <v>101</v>
      </c>
      <c r="M241">
        <f t="shared" si="43"/>
        <v>87.826086956521749</v>
      </c>
      <c r="N241">
        <f t="shared" si="44"/>
        <v>0.40696534815299112</v>
      </c>
      <c r="O241">
        <v>8.3140000000000001</v>
      </c>
      <c r="P241">
        <f t="shared" si="49"/>
        <v>1.577195998968528E-2</v>
      </c>
      <c r="Q241">
        <f t="shared" si="50"/>
        <v>332.98479554403093</v>
      </c>
      <c r="R241">
        <f t="shared" si="51"/>
        <v>3.3298479554403092E-4</v>
      </c>
      <c r="S241">
        <f t="shared" si="52"/>
        <v>3.9958175465283708E-3</v>
      </c>
      <c r="T241">
        <f t="shared" si="53"/>
        <v>3995.8175465283707</v>
      </c>
      <c r="U241">
        <v>0.15</v>
      </c>
      <c r="V241">
        <v>101</v>
      </c>
      <c r="W241">
        <f t="shared" si="45"/>
        <v>87.826086956521749</v>
      </c>
      <c r="X241">
        <f t="shared" si="54"/>
        <v>3.7914110383726292</v>
      </c>
      <c r="Y241">
        <f t="shared" si="46"/>
        <v>45.496932460471541</v>
      </c>
    </row>
    <row r="242" spans="1:27" x14ac:dyDescent="0.25">
      <c r="A242" t="s">
        <v>26</v>
      </c>
      <c r="B242" t="s">
        <v>27</v>
      </c>
      <c r="C242">
        <v>40</v>
      </c>
      <c r="D242">
        <v>37597.963000000003</v>
      </c>
      <c r="E242">
        <f t="shared" si="47"/>
        <v>37597.963000000003</v>
      </c>
      <c r="F242">
        <v>30</v>
      </c>
      <c r="G242">
        <f t="shared" si="42"/>
        <v>304.14999999999998</v>
      </c>
      <c r="H242">
        <v>98</v>
      </c>
      <c r="I242">
        <v>0.47299999999999998</v>
      </c>
      <c r="J242">
        <f t="shared" si="48"/>
        <v>6.6034651847008838E-2</v>
      </c>
      <c r="K242">
        <v>0.15</v>
      </c>
      <c r="L242">
        <v>101</v>
      </c>
      <c r="M242">
        <f t="shared" si="43"/>
        <v>87.826086956521749</v>
      </c>
      <c r="N242">
        <f t="shared" si="44"/>
        <v>0.40696534815299112</v>
      </c>
      <c r="O242">
        <v>8.3140000000000001</v>
      </c>
      <c r="P242">
        <f t="shared" si="49"/>
        <v>1.577195998968528E-2</v>
      </c>
      <c r="Q242">
        <f>P242*D242</f>
        <v>592.99356812966755</v>
      </c>
      <c r="R242">
        <f t="shared" si="51"/>
        <v>5.9299356812966754E-4</v>
      </c>
      <c r="S242">
        <f t="shared" si="52"/>
        <v>7.1159228175560092E-3</v>
      </c>
      <c r="T242">
        <f t="shared" si="53"/>
        <v>7115.9228175560092</v>
      </c>
      <c r="U242">
        <v>0.15</v>
      </c>
      <c r="V242">
        <v>101</v>
      </c>
      <c r="W242">
        <f t="shared" si="45"/>
        <v>87.826086956521749</v>
      </c>
      <c r="X242">
        <f t="shared" si="54"/>
        <v>6.7519069638526492</v>
      </c>
      <c r="Y242">
        <f t="shared" si="46"/>
        <v>81.022883566231783</v>
      </c>
      <c r="Z242">
        <f>AVERAGE(Y242:Y244)</f>
        <v>78.332701951287618</v>
      </c>
      <c r="AA242">
        <f>_xlfn.STDEV.S(Y242:Y244)/SQRT(COUNT(Y242:Y244))</f>
        <v>4.2950127355797587</v>
      </c>
    </row>
    <row r="243" spans="1:27" x14ac:dyDescent="0.25">
      <c r="A243" t="s">
        <v>28</v>
      </c>
      <c r="B243" t="s">
        <v>27</v>
      </c>
      <c r="C243">
        <v>40</v>
      </c>
      <c r="D243">
        <v>32446.998999999996</v>
      </c>
      <c r="E243">
        <f t="shared" si="47"/>
        <v>32446.998999999996</v>
      </c>
      <c r="F243">
        <v>30</v>
      </c>
      <c r="G243">
        <f t="shared" si="42"/>
        <v>304.14999999999998</v>
      </c>
      <c r="H243">
        <v>98</v>
      </c>
      <c r="I243">
        <v>0.47299999999999998</v>
      </c>
      <c r="J243">
        <f t="shared" si="48"/>
        <v>6.6034651847008838E-2</v>
      </c>
      <c r="K243">
        <v>0.15</v>
      </c>
      <c r="L243">
        <v>101</v>
      </c>
      <c r="M243">
        <f t="shared" si="43"/>
        <v>87.826086956521749</v>
      </c>
      <c r="N243">
        <f t="shared" si="44"/>
        <v>0.40696534815299112</v>
      </c>
      <c r="O243">
        <v>8.3140000000000001</v>
      </c>
      <c r="P243">
        <f t="shared" si="49"/>
        <v>1.577195998968528E-2</v>
      </c>
      <c r="Q243">
        <f t="shared" ref="Q243:Q306" si="55">P243*D243</f>
        <v>511.75277001335826</v>
      </c>
      <c r="R243">
        <f t="shared" si="51"/>
        <v>5.1175277001335828E-4</v>
      </c>
      <c r="S243">
        <f t="shared" si="52"/>
        <v>6.1410332401602985E-3</v>
      </c>
      <c r="T243">
        <f t="shared" si="53"/>
        <v>6141.0332401602982</v>
      </c>
      <c r="U243">
        <v>0.15</v>
      </c>
      <c r="V243">
        <v>101</v>
      </c>
      <c r="W243">
        <f t="shared" si="45"/>
        <v>87.826086956521749</v>
      </c>
      <c r="X243">
        <f t="shared" si="54"/>
        <v>5.8268879753996234</v>
      </c>
      <c r="Y243">
        <f t="shared" si="46"/>
        <v>69.92265570479546</v>
      </c>
    </row>
    <row r="244" spans="1:27" x14ac:dyDescent="0.25">
      <c r="A244" t="s">
        <v>29</v>
      </c>
      <c r="B244" t="s">
        <v>27</v>
      </c>
      <c r="C244">
        <v>40</v>
      </c>
      <c r="D244">
        <v>39003.860999999997</v>
      </c>
      <c r="E244">
        <f t="shared" si="47"/>
        <v>39003.860999999997</v>
      </c>
      <c r="F244">
        <v>30</v>
      </c>
      <c r="G244">
        <f t="shared" si="42"/>
        <v>304.14999999999998</v>
      </c>
      <c r="H244">
        <v>98</v>
      </c>
      <c r="I244">
        <v>0.47299999999999998</v>
      </c>
      <c r="J244">
        <f t="shared" si="48"/>
        <v>6.6034651847008838E-2</v>
      </c>
      <c r="K244">
        <v>0.15</v>
      </c>
      <c r="L244">
        <v>101</v>
      </c>
      <c r="M244">
        <f t="shared" si="43"/>
        <v>87.826086956521749</v>
      </c>
      <c r="N244">
        <f t="shared" si="44"/>
        <v>0.40696534815299112</v>
      </c>
      <c r="O244">
        <v>8.3140000000000001</v>
      </c>
      <c r="P244">
        <f t="shared" si="49"/>
        <v>1.577195998968528E-2</v>
      </c>
      <c r="Q244">
        <f t="shared" si="55"/>
        <v>615.16733513524605</v>
      </c>
      <c r="R244">
        <f t="shared" si="51"/>
        <v>6.1516733513524607E-4</v>
      </c>
      <c r="S244">
        <f t="shared" si="52"/>
        <v>7.3820080216229524E-3</v>
      </c>
      <c r="T244">
        <f t="shared" si="53"/>
        <v>7382.0080216229526</v>
      </c>
      <c r="U244">
        <v>0.15</v>
      </c>
      <c r="V244">
        <v>101</v>
      </c>
      <c r="W244">
        <f t="shared" si="45"/>
        <v>87.826086956521749</v>
      </c>
      <c r="X244">
        <f t="shared" si="54"/>
        <v>7.0043805485696327</v>
      </c>
      <c r="Y244">
        <f t="shared" si="46"/>
        <v>84.052566582835595</v>
      </c>
    </row>
    <row r="245" spans="1:27" x14ac:dyDescent="0.25">
      <c r="A245" t="s">
        <v>30</v>
      </c>
      <c r="B245" t="s">
        <v>27</v>
      </c>
      <c r="C245">
        <v>40</v>
      </c>
      <c r="D245">
        <v>18712.121999999996</v>
      </c>
      <c r="E245">
        <f t="shared" si="47"/>
        <v>18712.121999999996</v>
      </c>
      <c r="F245">
        <v>30</v>
      </c>
      <c r="G245">
        <f t="shared" si="42"/>
        <v>304.14999999999998</v>
      </c>
      <c r="H245">
        <v>98</v>
      </c>
      <c r="I245">
        <v>0.47299999999999998</v>
      </c>
      <c r="J245">
        <f t="shared" si="48"/>
        <v>6.6034651847008838E-2</v>
      </c>
      <c r="K245">
        <v>0.15</v>
      </c>
      <c r="L245">
        <v>101</v>
      </c>
      <c r="M245">
        <f t="shared" si="43"/>
        <v>87.826086956521749</v>
      </c>
      <c r="N245">
        <f t="shared" si="44"/>
        <v>0.40696534815299112</v>
      </c>
      <c r="O245">
        <v>8.3140000000000001</v>
      </c>
      <c r="P245">
        <f t="shared" si="49"/>
        <v>1.577195998968528E-2</v>
      </c>
      <c r="Q245">
        <f t="shared" si="55"/>
        <v>295.12683950610966</v>
      </c>
      <c r="R245">
        <f t="shared" si="51"/>
        <v>2.9512683950610964E-4</v>
      </c>
      <c r="S245">
        <f t="shared" si="52"/>
        <v>3.5415220740733153E-3</v>
      </c>
      <c r="T245">
        <f t="shared" si="53"/>
        <v>3541.5220740733153</v>
      </c>
      <c r="U245">
        <v>0.15</v>
      </c>
      <c r="V245">
        <v>101</v>
      </c>
      <c r="W245">
        <f t="shared" si="45"/>
        <v>87.826086956521749</v>
      </c>
      <c r="X245">
        <f t="shared" si="54"/>
        <v>3.3603551032873868</v>
      </c>
      <c r="Y245">
        <f t="shared" si="46"/>
        <v>40.324261239448631</v>
      </c>
      <c r="Z245">
        <f>AVERAGE(Y245:Y247)</f>
        <v>43.909607458944805</v>
      </c>
      <c r="AA245">
        <f>_xlfn.STDEV.S(Y245:Y247)/SQRT(COUNT(Y245:Y247))</f>
        <v>1.89237770797718</v>
      </c>
    </row>
    <row r="246" spans="1:27" x14ac:dyDescent="0.25">
      <c r="A246" t="s">
        <v>31</v>
      </c>
      <c r="B246" t="s">
        <v>27</v>
      </c>
      <c r="C246">
        <v>40</v>
      </c>
      <c r="D246">
        <v>20720.556999999997</v>
      </c>
      <c r="E246">
        <f t="shared" si="47"/>
        <v>20720.556999999997</v>
      </c>
      <c r="F246">
        <v>30</v>
      </c>
      <c r="G246">
        <f t="shared" si="42"/>
        <v>304.14999999999998</v>
      </c>
      <c r="H246">
        <v>98</v>
      </c>
      <c r="I246">
        <v>0.47299999999999998</v>
      </c>
      <c r="J246">
        <f t="shared" si="48"/>
        <v>6.6034651847008838E-2</v>
      </c>
      <c r="K246">
        <v>0.15</v>
      </c>
      <c r="L246">
        <v>101</v>
      </c>
      <c r="M246">
        <f t="shared" si="43"/>
        <v>87.826086956521749</v>
      </c>
      <c r="N246">
        <f t="shared" si="44"/>
        <v>0.40696534815299112</v>
      </c>
      <c r="O246">
        <v>8.3140000000000001</v>
      </c>
      <c r="P246">
        <f t="shared" si="49"/>
        <v>1.577195998968528E-2</v>
      </c>
      <c r="Q246">
        <f t="shared" si="55"/>
        <v>326.80379596799321</v>
      </c>
      <c r="R246">
        <f t="shared" si="51"/>
        <v>3.268037959679932E-4</v>
      </c>
      <c r="S246">
        <f t="shared" si="52"/>
        <v>3.9216455516159175E-3</v>
      </c>
      <c r="T246">
        <f t="shared" si="53"/>
        <v>3921.6455516159176</v>
      </c>
      <c r="U246">
        <v>0.15</v>
      </c>
      <c r="V246">
        <v>101</v>
      </c>
      <c r="W246">
        <f t="shared" si="45"/>
        <v>87.826086956521749</v>
      </c>
      <c r="X246">
        <f t="shared" si="54"/>
        <v>3.7210333204276451</v>
      </c>
      <c r="Y246">
        <f t="shared" si="46"/>
        <v>44.652399845131733</v>
      </c>
    </row>
    <row r="247" spans="1:27" x14ac:dyDescent="0.25">
      <c r="A247" t="s">
        <v>32</v>
      </c>
      <c r="B247" t="s">
        <v>27</v>
      </c>
      <c r="C247">
        <v>40</v>
      </c>
      <c r="D247">
        <v>21694.932999999997</v>
      </c>
      <c r="E247">
        <f t="shared" si="47"/>
        <v>21694.932999999997</v>
      </c>
      <c r="F247">
        <v>30</v>
      </c>
      <c r="G247">
        <f t="shared" si="42"/>
        <v>304.14999999999998</v>
      </c>
      <c r="H247">
        <v>98</v>
      </c>
      <c r="I247">
        <v>0.47299999999999998</v>
      </c>
      <c r="J247">
        <f t="shared" si="48"/>
        <v>6.6034651847008838E-2</v>
      </c>
      <c r="K247">
        <v>0.15</v>
      </c>
      <c r="L247">
        <v>101</v>
      </c>
      <c r="M247">
        <f t="shared" si="43"/>
        <v>87.826086956521749</v>
      </c>
      <c r="N247">
        <f t="shared" si="44"/>
        <v>0.40696534815299112</v>
      </c>
      <c r="O247">
        <v>8.3140000000000001</v>
      </c>
      <c r="P247">
        <f t="shared" si="49"/>
        <v>1.577195998968528E-2</v>
      </c>
      <c r="Q247">
        <f t="shared" si="55"/>
        <v>342.1716152549028</v>
      </c>
      <c r="R247">
        <f t="shared" si="51"/>
        <v>3.421716152549028E-4</v>
      </c>
      <c r="S247">
        <f t="shared" si="52"/>
        <v>4.1060593830588334E-3</v>
      </c>
      <c r="T247">
        <f t="shared" si="53"/>
        <v>4106.0593830588332</v>
      </c>
      <c r="U247">
        <v>0.15</v>
      </c>
      <c r="V247">
        <v>101</v>
      </c>
      <c r="W247">
        <f t="shared" si="45"/>
        <v>87.826086956521749</v>
      </c>
      <c r="X247">
        <f t="shared" si="54"/>
        <v>3.8960134410211702</v>
      </c>
      <c r="Y247">
        <f t="shared" si="46"/>
        <v>46.752161292254037</v>
      </c>
    </row>
    <row r="248" spans="1:27" x14ac:dyDescent="0.25">
      <c r="A248" t="s">
        <v>33</v>
      </c>
      <c r="B248" t="s">
        <v>27</v>
      </c>
      <c r="C248">
        <v>40</v>
      </c>
      <c r="D248">
        <v>57928.572</v>
      </c>
      <c r="E248">
        <f t="shared" si="47"/>
        <v>57928.572</v>
      </c>
      <c r="F248">
        <v>30</v>
      </c>
      <c r="G248">
        <f t="shared" si="42"/>
        <v>304.14999999999998</v>
      </c>
      <c r="H248">
        <v>98</v>
      </c>
      <c r="I248">
        <v>0.47299999999999998</v>
      </c>
      <c r="J248">
        <f t="shared" si="48"/>
        <v>6.6034651847008838E-2</v>
      </c>
      <c r="K248">
        <v>0.15</v>
      </c>
      <c r="L248">
        <v>101</v>
      </c>
      <c r="M248">
        <f t="shared" si="43"/>
        <v>87.826086956521749</v>
      </c>
      <c r="N248">
        <f t="shared" si="44"/>
        <v>0.40696534815299112</v>
      </c>
      <c r="O248">
        <v>8.3140000000000001</v>
      </c>
      <c r="P248">
        <f t="shared" si="49"/>
        <v>1.577195998968528E-2</v>
      </c>
      <c r="Q248">
        <f t="shared" si="55"/>
        <v>913.64711984360304</v>
      </c>
      <c r="R248">
        <f t="shared" si="51"/>
        <v>9.1364711984360299E-4</v>
      </c>
      <c r="S248">
        <f t="shared" si="52"/>
        <v>1.0963765438123234E-2</v>
      </c>
      <c r="T248">
        <f t="shared" si="53"/>
        <v>10963.765438123235</v>
      </c>
      <c r="U248">
        <v>0.15</v>
      </c>
      <c r="V248">
        <v>101</v>
      </c>
      <c r="W248">
        <f t="shared" si="45"/>
        <v>87.826086956521749</v>
      </c>
      <c r="X248">
        <f t="shared" si="54"/>
        <v>10.402912750694489</v>
      </c>
      <c r="Y248">
        <f t="shared" si="46"/>
        <v>124.83495300833385</v>
      </c>
      <c r="Z248">
        <f>AVERAGE(Y248:Y250)</f>
        <v>121.19909619687002</v>
      </c>
      <c r="AA248">
        <f>_xlfn.STDEV.S(Y248:Y250)/SQRT(COUNT(Y248:Y250))</f>
        <v>1.8231592725828227</v>
      </c>
    </row>
    <row r="249" spans="1:27" x14ac:dyDescent="0.25">
      <c r="A249" t="s">
        <v>34</v>
      </c>
      <c r="B249" t="s">
        <v>27</v>
      </c>
      <c r="C249">
        <v>40</v>
      </c>
      <c r="D249">
        <v>55286.868000000002</v>
      </c>
      <c r="E249">
        <f t="shared" si="47"/>
        <v>55286.868000000002</v>
      </c>
      <c r="F249">
        <v>30</v>
      </c>
      <c r="G249">
        <f t="shared" si="42"/>
        <v>304.14999999999998</v>
      </c>
      <c r="H249">
        <v>98</v>
      </c>
      <c r="I249">
        <v>0.47299999999999998</v>
      </c>
      <c r="J249">
        <f t="shared" si="48"/>
        <v>6.6034651847008838E-2</v>
      </c>
      <c r="K249">
        <v>0.15</v>
      </c>
      <c r="L249">
        <v>101</v>
      </c>
      <c r="M249">
        <f t="shared" si="43"/>
        <v>87.826086956521749</v>
      </c>
      <c r="N249">
        <f t="shared" si="44"/>
        <v>0.40696534815299112</v>
      </c>
      <c r="O249">
        <v>8.3140000000000001</v>
      </c>
      <c r="P249">
        <f t="shared" si="49"/>
        <v>1.577195998968528E-2</v>
      </c>
      <c r="Q249">
        <f t="shared" si="55"/>
        <v>871.98227005101148</v>
      </c>
      <c r="R249">
        <f t="shared" si="51"/>
        <v>8.7198227005101149E-4</v>
      </c>
      <c r="S249">
        <f t="shared" si="52"/>
        <v>1.0463787240612138E-2</v>
      </c>
      <c r="T249">
        <f t="shared" si="53"/>
        <v>10463.787240612139</v>
      </c>
      <c r="U249">
        <v>0.15</v>
      </c>
      <c r="V249">
        <v>101</v>
      </c>
      <c r="W249">
        <f t="shared" si="45"/>
        <v>87.826086956521749</v>
      </c>
      <c r="X249">
        <f t="shared" si="54"/>
        <v>9.9285109956303277</v>
      </c>
      <c r="Y249">
        <f t="shared" si="46"/>
        <v>119.14213194756394</v>
      </c>
    </row>
    <row r="250" spans="1:27" x14ac:dyDescent="0.25">
      <c r="A250" t="s">
        <v>35</v>
      </c>
      <c r="B250" t="s">
        <v>27</v>
      </c>
      <c r="C250">
        <v>40</v>
      </c>
      <c r="D250">
        <v>55508.713000000003</v>
      </c>
      <c r="E250">
        <f t="shared" si="47"/>
        <v>55508.713000000003</v>
      </c>
      <c r="F250">
        <v>30</v>
      </c>
      <c r="G250">
        <f t="shared" si="42"/>
        <v>304.14999999999998</v>
      </c>
      <c r="H250">
        <v>98</v>
      </c>
      <c r="I250">
        <v>0.47299999999999998</v>
      </c>
      <c r="J250">
        <f t="shared" si="48"/>
        <v>6.6034651847008838E-2</v>
      </c>
      <c r="K250">
        <v>0.15</v>
      </c>
      <c r="L250">
        <v>101</v>
      </c>
      <c r="M250">
        <f t="shared" si="43"/>
        <v>87.826086956521749</v>
      </c>
      <c r="N250">
        <f t="shared" si="44"/>
        <v>0.40696534815299112</v>
      </c>
      <c r="O250">
        <v>8.3140000000000001</v>
      </c>
      <c r="P250">
        <f t="shared" si="49"/>
        <v>1.577195998968528E-2</v>
      </c>
      <c r="Q250">
        <f t="shared" si="55"/>
        <v>875.48120051492322</v>
      </c>
      <c r="R250">
        <f t="shared" si="51"/>
        <v>8.7548120051492324E-4</v>
      </c>
      <c r="S250">
        <f t="shared" si="52"/>
        <v>1.0505774406179079E-2</v>
      </c>
      <c r="T250">
        <f t="shared" si="53"/>
        <v>10505.774406179078</v>
      </c>
      <c r="U250">
        <v>0.15</v>
      </c>
      <c r="V250">
        <v>101</v>
      </c>
      <c r="W250">
        <f t="shared" si="45"/>
        <v>87.826086956521749</v>
      </c>
      <c r="X250">
        <f t="shared" si="54"/>
        <v>9.9683503028926896</v>
      </c>
      <c r="Y250">
        <f t="shared" si="46"/>
        <v>119.62020363471227</v>
      </c>
    </row>
    <row r="251" spans="1:27" x14ac:dyDescent="0.25">
      <c r="A251" t="s">
        <v>36</v>
      </c>
      <c r="B251" t="s">
        <v>27</v>
      </c>
      <c r="C251">
        <v>40</v>
      </c>
      <c r="D251">
        <v>29911.96</v>
      </c>
      <c r="E251">
        <f t="shared" si="47"/>
        <v>29911.96</v>
      </c>
      <c r="F251">
        <v>30</v>
      </c>
      <c r="G251">
        <f t="shared" si="42"/>
        <v>304.14999999999998</v>
      </c>
      <c r="H251">
        <v>98</v>
      </c>
      <c r="I251">
        <v>0.47299999999999998</v>
      </c>
      <c r="J251">
        <f t="shared" si="48"/>
        <v>6.6034651847008838E-2</v>
      </c>
      <c r="K251">
        <v>0.15</v>
      </c>
      <c r="L251">
        <v>101</v>
      </c>
      <c r="M251">
        <f t="shared" si="43"/>
        <v>87.826086956521749</v>
      </c>
      <c r="N251">
        <f t="shared" si="44"/>
        <v>0.40696534815299112</v>
      </c>
      <c r="O251">
        <v>8.3140000000000001</v>
      </c>
      <c r="P251">
        <f t="shared" si="49"/>
        <v>1.577195998968528E-2</v>
      </c>
      <c r="Q251">
        <f t="shared" si="55"/>
        <v>471.77023633306652</v>
      </c>
      <c r="R251">
        <f t="shared" si="51"/>
        <v>4.717702363330665E-4</v>
      </c>
      <c r="S251">
        <f t="shared" si="52"/>
        <v>5.6612428359967973E-3</v>
      </c>
      <c r="T251">
        <f t="shared" si="53"/>
        <v>5661.2428359967971</v>
      </c>
      <c r="U251">
        <v>0.15</v>
      </c>
      <c r="V251">
        <v>101</v>
      </c>
      <c r="W251">
        <f t="shared" si="45"/>
        <v>87.826086956521749</v>
      </c>
      <c r="X251">
        <f t="shared" si="54"/>
        <v>5.3716413047824396</v>
      </c>
      <c r="Y251">
        <f t="shared" si="46"/>
        <v>64.459695657389261</v>
      </c>
      <c r="Z251">
        <f>AVERAGE(Y251:Y253)</f>
        <v>64.751973530932688</v>
      </c>
      <c r="AA251">
        <f>_xlfn.STDEV.S(Y251:Y253)/SQRT(COUNT(Y251:Y253))</f>
        <v>1.3578204337609467</v>
      </c>
    </row>
    <row r="252" spans="1:27" x14ac:dyDescent="0.25">
      <c r="A252" t="s">
        <v>37</v>
      </c>
      <c r="B252" t="s">
        <v>27</v>
      </c>
      <c r="C252">
        <v>40</v>
      </c>
      <c r="D252">
        <v>29030.404000000002</v>
      </c>
      <c r="E252">
        <f t="shared" si="47"/>
        <v>29030.404000000002</v>
      </c>
      <c r="F252">
        <v>30</v>
      </c>
      <c r="G252">
        <f t="shared" si="42"/>
        <v>304.14999999999998</v>
      </c>
      <c r="H252">
        <v>98</v>
      </c>
      <c r="I252">
        <v>0.47299999999999998</v>
      </c>
      <c r="J252">
        <f t="shared" si="48"/>
        <v>6.6034651847008838E-2</v>
      </c>
      <c r="K252">
        <v>0.15</v>
      </c>
      <c r="L252">
        <v>101</v>
      </c>
      <c r="M252">
        <f t="shared" si="43"/>
        <v>87.826086956521749</v>
      </c>
      <c r="N252">
        <f t="shared" si="44"/>
        <v>0.40696534815299112</v>
      </c>
      <c r="O252">
        <v>8.3140000000000001</v>
      </c>
      <c r="P252">
        <f t="shared" si="49"/>
        <v>1.577195998968528E-2</v>
      </c>
      <c r="Q252">
        <f t="shared" si="55"/>
        <v>457.86637037239956</v>
      </c>
      <c r="R252">
        <f t="shared" si="51"/>
        <v>4.5786637037239955E-4</v>
      </c>
      <c r="S252">
        <f t="shared" si="52"/>
        <v>5.4943964444687937E-3</v>
      </c>
      <c r="T252">
        <f t="shared" si="53"/>
        <v>5494.3964444687936</v>
      </c>
      <c r="U252">
        <v>0.15</v>
      </c>
      <c r="V252">
        <v>101</v>
      </c>
      <c r="W252">
        <f t="shared" si="45"/>
        <v>87.826086956521749</v>
      </c>
      <c r="X252">
        <f t="shared" si="54"/>
        <v>5.213329959685737</v>
      </c>
      <c r="Y252">
        <f t="shared" si="46"/>
        <v>62.55995951622883</v>
      </c>
    </row>
    <row r="253" spans="1:27" x14ac:dyDescent="0.25">
      <c r="A253" t="s">
        <v>38</v>
      </c>
      <c r="B253" t="s">
        <v>27</v>
      </c>
      <c r="C253">
        <v>40</v>
      </c>
      <c r="D253">
        <v>31200.403000000006</v>
      </c>
      <c r="E253">
        <f t="shared" si="47"/>
        <v>31200.403000000006</v>
      </c>
      <c r="F253">
        <v>30</v>
      </c>
      <c r="G253">
        <f t="shared" si="42"/>
        <v>304.14999999999998</v>
      </c>
      <c r="H253">
        <v>98</v>
      </c>
      <c r="I253">
        <v>0.47299999999999998</v>
      </c>
      <c r="J253">
        <f t="shared" si="48"/>
        <v>6.6034651847008838E-2</v>
      </c>
      <c r="K253">
        <v>0.15</v>
      </c>
      <c r="L253">
        <v>101</v>
      </c>
      <c r="M253">
        <f t="shared" si="43"/>
        <v>87.826086956521749</v>
      </c>
      <c r="N253">
        <f t="shared" si="44"/>
        <v>0.40696534815299112</v>
      </c>
      <c r="O253">
        <v>8.3140000000000001</v>
      </c>
      <c r="P253">
        <f t="shared" si="49"/>
        <v>1.577195998968528E-2</v>
      </c>
      <c r="Q253">
        <f t="shared" si="55"/>
        <v>492.09150777805667</v>
      </c>
      <c r="R253">
        <f t="shared" si="51"/>
        <v>4.9209150777805664E-4</v>
      </c>
      <c r="S253">
        <f t="shared" si="52"/>
        <v>5.9050980933366788E-3</v>
      </c>
      <c r="T253">
        <f t="shared" si="53"/>
        <v>5905.0980933366791</v>
      </c>
      <c r="U253">
        <v>0.15</v>
      </c>
      <c r="V253">
        <v>101</v>
      </c>
      <c r="W253">
        <f t="shared" si="45"/>
        <v>87.826086956521749</v>
      </c>
      <c r="X253">
        <f t="shared" si="54"/>
        <v>5.6030221182650006</v>
      </c>
      <c r="Y253">
        <f t="shared" si="46"/>
        <v>67.23626541918</v>
      </c>
    </row>
    <row r="254" spans="1:27" x14ac:dyDescent="0.25">
      <c r="A254" t="s">
        <v>39</v>
      </c>
      <c r="B254" t="s">
        <v>27</v>
      </c>
      <c r="C254">
        <v>40</v>
      </c>
      <c r="D254">
        <v>32360.887000000002</v>
      </c>
      <c r="E254">
        <f t="shared" si="47"/>
        <v>32360.887000000002</v>
      </c>
      <c r="F254">
        <v>30</v>
      </c>
      <c r="G254">
        <f t="shared" si="42"/>
        <v>304.14999999999998</v>
      </c>
      <c r="H254">
        <v>98</v>
      </c>
      <c r="I254">
        <v>0.47299999999999998</v>
      </c>
      <c r="J254">
        <f t="shared" si="48"/>
        <v>6.6034651847008838E-2</v>
      </c>
      <c r="K254">
        <v>0.15</v>
      </c>
      <c r="L254">
        <v>101</v>
      </c>
      <c r="M254">
        <f t="shared" si="43"/>
        <v>87.826086956521749</v>
      </c>
      <c r="N254">
        <f t="shared" si="44"/>
        <v>0.40696534815299112</v>
      </c>
      <c r="O254">
        <v>8.3140000000000001</v>
      </c>
      <c r="P254">
        <f t="shared" si="49"/>
        <v>1.577195998968528E-2</v>
      </c>
      <c r="Q254">
        <f t="shared" si="55"/>
        <v>510.39461499472657</v>
      </c>
      <c r="R254">
        <f t="shared" si="51"/>
        <v>5.1039461499472654E-4</v>
      </c>
      <c r="S254">
        <f t="shared" si="52"/>
        <v>6.1247353799367184E-3</v>
      </c>
      <c r="T254">
        <f t="shared" si="53"/>
        <v>6124.7353799367183</v>
      </c>
      <c r="U254">
        <v>0.15</v>
      </c>
      <c r="V254">
        <v>101</v>
      </c>
      <c r="W254">
        <f t="shared" si="45"/>
        <v>87.826086956521749</v>
      </c>
      <c r="X254">
        <f t="shared" si="54"/>
        <v>5.8114238340983713</v>
      </c>
      <c r="Y254">
        <f t="shared" si="46"/>
        <v>69.737086009180445</v>
      </c>
      <c r="Z254">
        <f>AVERAGE(Y254:Y256)</f>
        <v>81.531631403244035</v>
      </c>
      <c r="AA254">
        <f>_xlfn.STDEV.S(Y254:Y256)/SQRT(COUNT(Y254:Y256))</f>
        <v>6.7768133846472072</v>
      </c>
    </row>
    <row r="255" spans="1:27" x14ac:dyDescent="0.25">
      <c r="A255" t="s">
        <v>40</v>
      </c>
      <c r="B255" t="s">
        <v>27</v>
      </c>
      <c r="C255">
        <v>40</v>
      </c>
      <c r="D255">
        <v>37887.109000000004</v>
      </c>
      <c r="E255">
        <f t="shared" si="47"/>
        <v>37887.109000000004</v>
      </c>
      <c r="F255">
        <v>30</v>
      </c>
      <c r="G255">
        <f t="shared" si="42"/>
        <v>304.14999999999998</v>
      </c>
      <c r="H255">
        <v>98</v>
      </c>
      <c r="I255">
        <v>0.47299999999999998</v>
      </c>
      <c r="J255">
        <f t="shared" si="48"/>
        <v>6.6034651847008838E-2</v>
      </c>
      <c r="K255">
        <v>0.15</v>
      </c>
      <c r="L255">
        <v>101</v>
      </c>
      <c r="M255">
        <f t="shared" si="43"/>
        <v>87.826086956521749</v>
      </c>
      <c r="N255">
        <f t="shared" si="44"/>
        <v>0.40696534815299112</v>
      </c>
      <c r="O255">
        <v>8.3140000000000001</v>
      </c>
      <c r="P255">
        <f t="shared" si="49"/>
        <v>1.577195998968528E-2</v>
      </c>
      <c r="Q255">
        <f t="shared" si="55"/>
        <v>597.55396727284517</v>
      </c>
      <c r="R255">
        <f t="shared" si="51"/>
        <v>5.9755396727284517E-4</v>
      </c>
      <c r="S255">
        <f t="shared" si="52"/>
        <v>7.170647607274142E-3</v>
      </c>
      <c r="T255">
        <f t="shared" si="53"/>
        <v>7170.6476072741416</v>
      </c>
      <c r="U255">
        <v>0.15</v>
      </c>
      <c r="V255">
        <v>101</v>
      </c>
      <c r="W255">
        <f t="shared" si="45"/>
        <v>87.826086956521749</v>
      </c>
      <c r="X255">
        <f t="shared" si="54"/>
        <v>6.803832300631405</v>
      </c>
      <c r="Y255">
        <f t="shared" si="46"/>
        <v>81.645987607576856</v>
      </c>
    </row>
    <row r="256" spans="1:27" x14ac:dyDescent="0.25">
      <c r="A256" t="s">
        <v>41</v>
      </c>
      <c r="B256" t="s">
        <v>27</v>
      </c>
      <c r="C256">
        <v>40</v>
      </c>
      <c r="D256">
        <v>43254.133000000002</v>
      </c>
      <c r="E256">
        <f t="shared" si="47"/>
        <v>43254.133000000002</v>
      </c>
      <c r="F256">
        <v>30</v>
      </c>
      <c r="G256">
        <f t="shared" si="42"/>
        <v>304.14999999999998</v>
      </c>
      <c r="H256">
        <v>98</v>
      </c>
      <c r="I256">
        <v>0.47299999999999998</v>
      </c>
      <c r="J256">
        <f t="shared" si="48"/>
        <v>6.6034651847008838E-2</v>
      </c>
      <c r="K256">
        <v>0.15</v>
      </c>
      <c r="L256">
        <v>101</v>
      </c>
      <c r="M256">
        <f t="shared" si="43"/>
        <v>87.826086956521749</v>
      </c>
      <c r="N256">
        <f t="shared" si="44"/>
        <v>0.40696534815299112</v>
      </c>
      <c r="O256">
        <v>8.3140000000000001</v>
      </c>
      <c r="P256">
        <f t="shared" si="49"/>
        <v>1.577195998968528E-2</v>
      </c>
      <c r="Q256">
        <f t="shared" si="55"/>
        <v>682.20245506452579</v>
      </c>
      <c r="R256">
        <f t="shared" si="51"/>
        <v>6.822024550645258E-4</v>
      </c>
      <c r="S256">
        <f t="shared" si="52"/>
        <v>8.1864294607743096E-3</v>
      </c>
      <c r="T256">
        <f t="shared" si="53"/>
        <v>8186.4294607743095</v>
      </c>
      <c r="U256">
        <v>0.15</v>
      </c>
      <c r="V256">
        <v>101</v>
      </c>
      <c r="W256">
        <f t="shared" si="45"/>
        <v>87.826086956521749</v>
      </c>
      <c r="X256">
        <f t="shared" si="54"/>
        <v>7.7676517160812333</v>
      </c>
      <c r="Y256">
        <f t="shared" si="46"/>
        <v>93.211820592974803</v>
      </c>
    </row>
    <row r="257" spans="1:27" x14ac:dyDescent="0.25">
      <c r="A257" t="s">
        <v>42</v>
      </c>
      <c r="B257" t="s">
        <v>27</v>
      </c>
      <c r="C257">
        <v>40</v>
      </c>
      <c r="D257">
        <v>16043.638000000003</v>
      </c>
      <c r="E257">
        <f t="shared" si="47"/>
        <v>16043.638000000003</v>
      </c>
      <c r="F257">
        <v>30</v>
      </c>
      <c r="G257">
        <f t="shared" si="42"/>
        <v>304.14999999999998</v>
      </c>
      <c r="H257">
        <v>98</v>
      </c>
      <c r="I257">
        <v>0.47299999999999998</v>
      </c>
      <c r="J257">
        <f t="shared" si="48"/>
        <v>6.6034651847008838E-2</v>
      </c>
      <c r="K257">
        <v>0.15</v>
      </c>
      <c r="L257">
        <v>101</v>
      </c>
      <c r="M257">
        <f t="shared" si="43"/>
        <v>87.826086956521749</v>
      </c>
      <c r="N257">
        <f t="shared" si="44"/>
        <v>0.40696534815299112</v>
      </c>
      <c r="O257">
        <v>8.3140000000000001</v>
      </c>
      <c r="P257">
        <f t="shared" si="49"/>
        <v>1.577195998968528E-2</v>
      </c>
      <c r="Q257">
        <f t="shared" si="55"/>
        <v>253.03961662499441</v>
      </c>
      <c r="R257">
        <f t="shared" si="51"/>
        <v>2.5303961662499443E-4</v>
      </c>
      <c r="S257">
        <f t="shared" si="52"/>
        <v>3.036475399499933E-3</v>
      </c>
      <c r="T257">
        <f t="shared" si="53"/>
        <v>3036.4753994999328</v>
      </c>
      <c r="U257">
        <v>0.15</v>
      </c>
      <c r="V257">
        <v>101</v>
      </c>
      <c r="W257">
        <f t="shared" si="45"/>
        <v>87.826086956521749</v>
      </c>
      <c r="X257">
        <f t="shared" si="54"/>
        <v>2.8811441496905301</v>
      </c>
      <c r="Y257">
        <f t="shared" si="46"/>
        <v>34.573729796286358</v>
      </c>
      <c r="Z257">
        <f>AVERAGE(Y257:Y259)</f>
        <v>35.996664252241075</v>
      </c>
      <c r="AA257">
        <f>_xlfn.STDEV.S(Y257:Y259)/SQRT(COUNT(Y257:Y259))</f>
        <v>0.71625282290049785</v>
      </c>
    </row>
    <row r="258" spans="1:27" x14ac:dyDescent="0.25">
      <c r="A258" t="s">
        <v>43</v>
      </c>
      <c r="B258" t="s">
        <v>27</v>
      </c>
      <c r="C258">
        <v>40</v>
      </c>
      <c r="D258">
        <v>17100.525000000001</v>
      </c>
      <c r="E258">
        <f t="shared" si="47"/>
        <v>17100.525000000001</v>
      </c>
      <c r="F258">
        <v>30</v>
      </c>
      <c r="G258">
        <f t="shared" ref="G258:G321" si="56">F258+274.15</f>
        <v>304.14999999999998</v>
      </c>
      <c r="H258">
        <v>98</v>
      </c>
      <c r="I258">
        <v>0.47299999999999998</v>
      </c>
      <c r="J258">
        <f t="shared" si="48"/>
        <v>6.6034651847008838E-2</v>
      </c>
      <c r="K258">
        <v>0.15</v>
      </c>
      <c r="L258">
        <v>101</v>
      </c>
      <c r="M258">
        <f t="shared" ref="M258:M321" si="57">L258/(1+K258)</f>
        <v>87.826086956521749</v>
      </c>
      <c r="N258">
        <f t="shared" ref="N258:N321" si="58">I258-J258</f>
        <v>0.40696534815299112</v>
      </c>
      <c r="O258">
        <v>8.3140000000000001</v>
      </c>
      <c r="P258">
        <f t="shared" si="49"/>
        <v>1.577195998968528E-2</v>
      </c>
      <c r="Q258">
        <f t="shared" si="55"/>
        <v>269.70879610261289</v>
      </c>
      <c r="R258">
        <f t="shared" si="51"/>
        <v>2.6970879610261288E-4</v>
      </c>
      <c r="S258">
        <f t="shared" si="52"/>
        <v>3.2365055532313542E-3</v>
      </c>
      <c r="T258">
        <f t="shared" si="53"/>
        <v>3236.505553231354</v>
      </c>
      <c r="U258">
        <v>0.15</v>
      </c>
      <c r="V258">
        <v>101</v>
      </c>
      <c r="W258">
        <f t="shared" ref="W258:W321" si="59">V258/(1+U258)</f>
        <v>87.826086956521749</v>
      </c>
      <c r="X258">
        <f t="shared" si="54"/>
        <v>3.0709417378020278</v>
      </c>
      <c r="Y258">
        <f t="shared" ref="Y258:Y321" si="60">T258/W258</f>
        <v>36.851300853624323</v>
      </c>
    </row>
    <row r="259" spans="1:27" x14ac:dyDescent="0.25">
      <c r="A259" t="s">
        <v>44</v>
      </c>
      <c r="B259" t="s">
        <v>27</v>
      </c>
      <c r="C259">
        <v>40</v>
      </c>
      <c r="D259">
        <v>16967.652000000002</v>
      </c>
      <c r="E259">
        <f t="shared" ref="E259:E289" si="61">D259</f>
        <v>16967.652000000002</v>
      </c>
      <c r="F259">
        <v>30</v>
      </c>
      <c r="G259">
        <f t="shared" si="56"/>
        <v>304.14999999999998</v>
      </c>
      <c r="H259">
        <v>98</v>
      </c>
      <c r="I259">
        <v>0.47299999999999998</v>
      </c>
      <c r="J259">
        <f t="shared" ref="J259:J322" si="62">(M259/(1.33))/1000</f>
        <v>6.6034651847008838E-2</v>
      </c>
      <c r="K259">
        <v>0.15</v>
      </c>
      <c r="L259">
        <v>101</v>
      </c>
      <c r="M259">
        <f t="shared" si="57"/>
        <v>87.826086956521749</v>
      </c>
      <c r="N259">
        <f t="shared" si="58"/>
        <v>0.40696534815299112</v>
      </c>
      <c r="O259">
        <v>8.3140000000000001</v>
      </c>
      <c r="P259">
        <f t="shared" ref="P259:P322" si="63">(H259*N259)/(O259*G259)</f>
        <v>1.577195998968528E-2</v>
      </c>
      <c r="Q259">
        <f t="shared" si="55"/>
        <v>267.61312846290343</v>
      </c>
      <c r="R259">
        <f t="shared" ref="R259:R322" si="64">Q259/1000000</f>
        <v>2.6761312846290344E-4</v>
      </c>
      <c r="S259">
        <f t="shared" ref="S259:S322" si="65">R259*(44/1)*(12/44)</f>
        <v>3.2113575415548411E-3</v>
      </c>
      <c r="T259">
        <f t="shared" ref="T259:T322" si="66">S259*1000000</f>
        <v>3211.3575415548412</v>
      </c>
      <c r="U259">
        <v>0.15</v>
      </c>
      <c r="V259">
        <v>101</v>
      </c>
      <c r="W259">
        <f t="shared" si="59"/>
        <v>87.826086956521749</v>
      </c>
      <c r="X259">
        <f t="shared" si="54"/>
        <v>3.0470801755677122</v>
      </c>
      <c r="Y259">
        <f t="shared" si="60"/>
        <v>36.564962106812544</v>
      </c>
    </row>
    <row r="260" spans="1:27" x14ac:dyDescent="0.25">
      <c r="A260" t="s">
        <v>45</v>
      </c>
      <c r="B260" t="s">
        <v>27</v>
      </c>
      <c r="C260">
        <v>40</v>
      </c>
      <c r="D260">
        <v>62977.915000000001</v>
      </c>
      <c r="E260">
        <f t="shared" si="61"/>
        <v>62977.915000000001</v>
      </c>
      <c r="F260">
        <v>30</v>
      </c>
      <c r="G260">
        <f t="shared" si="56"/>
        <v>304.14999999999998</v>
      </c>
      <c r="H260">
        <v>98</v>
      </c>
      <c r="I260">
        <v>0.47299999999999998</v>
      </c>
      <c r="J260">
        <f t="shared" si="62"/>
        <v>6.6034651847008838E-2</v>
      </c>
      <c r="K260">
        <v>0.15</v>
      </c>
      <c r="L260">
        <v>101</v>
      </c>
      <c r="M260">
        <f t="shared" si="57"/>
        <v>87.826086956521749</v>
      </c>
      <c r="N260">
        <f t="shared" si="58"/>
        <v>0.40696534815299112</v>
      </c>
      <c r="O260">
        <v>8.3140000000000001</v>
      </c>
      <c r="P260">
        <f t="shared" si="63"/>
        <v>1.577195998968528E-2</v>
      </c>
      <c r="Q260">
        <f t="shared" si="55"/>
        <v>993.2851556138005</v>
      </c>
      <c r="R260">
        <f t="shared" si="64"/>
        <v>9.9328515561380049E-4</v>
      </c>
      <c r="S260">
        <f t="shared" si="65"/>
        <v>1.1919421867365606E-2</v>
      </c>
      <c r="T260">
        <f t="shared" si="66"/>
        <v>11919.421867365605</v>
      </c>
      <c r="U260">
        <v>0.15</v>
      </c>
      <c r="V260">
        <v>101</v>
      </c>
      <c r="W260">
        <f t="shared" si="59"/>
        <v>87.826086956521749</v>
      </c>
      <c r="X260">
        <f t="shared" si="54"/>
        <v>11.309682464909608</v>
      </c>
      <c r="Y260">
        <f t="shared" si="60"/>
        <v>135.71618957891528</v>
      </c>
      <c r="Z260">
        <f>AVERAGE(Y260:Y262)</f>
        <v>134.76874011497577</v>
      </c>
      <c r="AA260">
        <f>_xlfn.STDEV.S(Y260:Y262)/SQRT(COUNT(Y260:Y262))</f>
        <v>0.76596509977476757</v>
      </c>
    </row>
    <row r="261" spans="1:27" x14ac:dyDescent="0.25">
      <c r="A261" t="s">
        <v>46</v>
      </c>
      <c r="B261" t="s">
        <v>27</v>
      </c>
      <c r="C261">
        <v>40</v>
      </c>
      <c r="D261">
        <v>62802.207000000002</v>
      </c>
      <c r="E261">
        <f t="shared" si="61"/>
        <v>62802.207000000002</v>
      </c>
      <c r="F261">
        <v>30</v>
      </c>
      <c r="G261">
        <f t="shared" si="56"/>
        <v>304.14999999999998</v>
      </c>
      <c r="H261">
        <v>98</v>
      </c>
      <c r="I261">
        <v>0.47299999999999998</v>
      </c>
      <c r="J261">
        <f t="shared" si="62"/>
        <v>6.6034651847008838E-2</v>
      </c>
      <c r="K261">
        <v>0.15</v>
      </c>
      <c r="L261">
        <v>101</v>
      </c>
      <c r="M261">
        <f t="shared" si="57"/>
        <v>87.826086956521749</v>
      </c>
      <c r="N261">
        <f t="shared" si="58"/>
        <v>0.40696534815299112</v>
      </c>
      <c r="O261">
        <v>8.3140000000000001</v>
      </c>
      <c r="P261">
        <f t="shared" si="63"/>
        <v>1.577195998968528E-2</v>
      </c>
      <c r="Q261">
        <f t="shared" si="55"/>
        <v>990.51389606793282</v>
      </c>
      <c r="R261">
        <f t="shared" si="64"/>
        <v>9.905138960679329E-4</v>
      </c>
      <c r="S261">
        <f t="shared" si="65"/>
        <v>1.1886166752815194E-2</v>
      </c>
      <c r="T261">
        <f t="shared" si="66"/>
        <v>11886.166752815194</v>
      </c>
      <c r="U261">
        <v>0.15</v>
      </c>
      <c r="V261">
        <v>101</v>
      </c>
      <c r="W261">
        <f t="shared" si="59"/>
        <v>87.826086956521749</v>
      </c>
      <c r="X261">
        <f t="shared" si="54"/>
        <v>11.278128519585373</v>
      </c>
      <c r="Y261">
        <f t="shared" si="60"/>
        <v>135.33754223502447</v>
      </c>
    </row>
    <row r="262" spans="1:27" x14ac:dyDescent="0.25">
      <c r="A262" t="s">
        <v>47</v>
      </c>
      <c r="B262" t="s">
        <v>27</v>
      </c>
      <c r="C262">
        <v>40</v>
      </c>
      <c r="D262">
        <v>61834.656000000003</v>
      </c>
      <c r="E262">
        <f t="shared" si="61"/>
        <v>61834.656000000003</v>
      </c>
      <c r="F262">
        <v>30</v>
      </c>
      <c r="G262">
        <f t="shared" si="56"/>
        <v>304.14999999999998</v>
      </c>
      <c r="H262">
        <v>98</v>
      </c>
      <c r="I262">
        <v>0.47299999999999998</v>
      </c>
      <c r="J262">
        <f t="shared" si="62"/>
        <v>6.6034651847008838E-2</v>
      </c>
      <c r="K262">
        <v>0.15</v>
      </c>
      <c r="L262">
        <v>101</v>
      </c>
      <c r="M262">
        <f t="shared" si="57"/>
        <v>87.826086956521749</v>
      </c>
      <c r="N262">
        <f t="shared" si="58"/>
        <v>0.40696534815299112</v>
      </c>
      <c r="O262">
        <v>8.3140000000000001</v>
      </c>
      <c r="P262">
        <f t="shared" si="63"/>
        <v>1.577195998968528E-2</v>
      </c>
      <c r="Q262">
        <f t="shared" si="55"/>
        <v>975.25372040795287</v>
      </c>
      <c r="R262">
        <f t="shared" si="64"/>
        <v>9.7525372040795284E-4</v>
      </c>
      <c r="S262">
        <f t="shared" si="65"/>
        <v>1.1703044644895433E-2</v>
      </c>
      <c r="T262">
        <f t="shared" si="66"/>
        <v>11703.044644895434</v>
      </c>
      <c r="U262">
        <v>0.15</v>
      </c>
      <c r="V262">
        <v>101</v>
      </c>
      <c r="W262">
        <f t="shared" si="59"/>
        <v>87.826086956521749</v>
      </c>
      <c r="X262">
        <f t="shared" si="54"/>
        <v>11.104374044248967</v>
      </c>
      <c r="Y262">
        <f t="shared" si="60"/>
        <v>133.25248853098759</v>
      </c>
    </row>
    <row r="263" spans="1:27" x14ac:dyDescent="0.25">
      <c r="A263" t="s">
        <v>48</v>
      </c>
      <c r="B263" t="s">
        <v>27</v>
      </c>
      <c r="C263">
        <v>40</v>
      </c>
      <c r="D263">
        <v>23261.601999999999</v>
      </c>
      <c r="E263">
        <f t="shared" si="61"/>
        <v>23261.601999999999</v>
      </c>
      <c r="F263">
        <v>30</v>
      </c>
      <c r="G263">
        <f t="shared" si="56"/>
        <v>304.14999999999998</v>
      </c>
      <c r="H263">
        <v>98</v>
      </c>
      <c r="I263">
        <v>0.47299999999999998</v>
      </c>
      <c r="J263">
        <f t="shared" si="62"/>
        <v>6.6034651847008838E-2</v>
      </c>
      <c r="K263">
        <v>0.15</v>
      </c>
      <c r="L263">
        <v>101</v>
      </c>
      <c r="M263">
        <f t="shared" si="57"/>
        <v>87.826086956521749</v>
      </c>
      <c r="N263">
        <f t="shared" si="58"/>
        <v>0.40696534815299112</v>
      </c>
      <c r="O263">
        <v>8.3140000000000001</v>
      </c>
      <c r="P263">
        <f t="shared" si="63"/>
        <v>1.577195998968528E-2</v>
      </c>
      <c r="Q263">
        <f t="shared" si="55"/>
        <v>366.88105603998309</v>
      </c>
      <c r="R263">
        <f t="shared" si="64"/>
        <v>3.6688105603998309E-4</v>
      </c>
      <c r="S263">
        <f t="shared" si="65"/>
        <v>4.4025726724797971E-3</v>
      </c>
      <c r="T263">
        <f t="shared" si="66"/>
        <v>4402.5726724797969</v>
      </c>
      <c r="U263">
        <v>0.15</v>
      </c>
      <c r="V263">
        <v>101</v>
      </c>
      <c r="W263">
        <f t="shared" si="59"/>
        <v>87.826086956521749</v>
      </c>
      <c r="X263">
        <f t="shared" si="54"/>
        <v>4.1773585588710942</v>
      </c>
      <c r="Y263">
        <f t="shared" si="60"/>
        <v>50.128302706453127</v>
      </c>
      <c r="Z263">
        <f>AVERAGE(Y263:Y265)</f>
        <v>51.220214891365089</v>
      </c>
      <c r="AA263">
        <f>_xlfn.STDEV.S(Y263:Y265)/SQRT(COUNT(Y263:Y265))</f>
        <v>0.68901780950139635</v>
      </c>
    </row>
    <row r="264" spans="1:27" x14ac:dyDescent="0.25">
      <c r="A264" t="s">
        <v>49</v>
      </c>
      <c r="B264" t="s">
        <v>27</v>
      </c>
      <c r="C264">
        <v>40</v>
      </c>
      <c r="D264">
        <v>23683.803</v>
      </c>
      <c r="E264">
        <f t="shared" si="61"/>
        <v>23683.803</v>
      </c>
      <c r="F264">
        <v>30</v>
      </c>
      <c r="G264">
        <f t="shared" si="56"/>
        <v>304.14999999999998</v>
      </c>
      <c r="H264">
        <v>98</v>
      </c>
      <c r="I264">
        <v>0.47299999999999998</v>
      </c>
      <c r="J264">
        <f t="shared" si="62"/>
        <v>6.6034651847008838E-2</v>
      </c>
      <c r="K264">
        <v>0.15</v>
      </c>
      <c r="L264">
        <v>101</v>
      </c>
      <c r="M264">
        <f t="shared" si="57"/>
        <v>87.826086956521749</v>
      </c>
      <c r="N264">
        <f t="shared" si="58"/>
        <v>0.40696534815299112</v>
      </c>
      <c r="O264">
        <v>8.3140000000000001</v>
      </c>
      <c r="P264">
        <f t="shared" si="63"/>
        <v>1.577195998968528E-2</v>
      </c>
      <c r="Q264">
        <f t="shared" si="55"/>
        <v>373.53999331958823</v>
      </c>
      <c r="R264">
        <f t="shared" si="64"/>
        <v>3.7353999331958825E-4</v>
      </c>
      <c r="S264">
        <f t="shared" si="65"/>
        <v>4.482479919835059E-3</v>
      </c>
      <c r="T264">
        <f t="shared" si="66"/>
        <v>4482.4799198350593</v>
      </c>
      <c r="U264">
        <v>0.15</v>
      </c>
      <c r="V264">
        <v>101</v>
      </c>
      <c r="W264">
        <f t="shared" si="59"/>
        <v>87.826086956521749</v>
      </c>
      <c r="X264">
        <f t="shared" si="54"/>
        <v>4.2531781417576875</v>
      </c>
      <c r="Y264">
        <f t="shared" si="60"/>
        <v>51.038137701092253</v>
      </c>
    </row>
    <row r="265" spans="1:27" x14ac:dyDescent="0.25">
      <c r="A265" t="s">
        <v>50</v>
      </c>
      <c r="B265" t="s">
        <v>27</v>
      </c>
      <c r="C265">
        <v>40</v>
      </c>
      <c r="D265">
        <v>24359.477999999999</v>
      </c>
      <c r="E265">
        <f t="shared" si="61"/>
        <v>24359.477999999999</v>
      </c>
      <c r="F265">
        <v>30</v>
      </c>
      <c r="G265">
        <f t="shared" si="56"/>
        <v>304.14999999999998</v>
      </c>
      <c r="H265">
        <v>98</v>
      </c>
      <c r="I265">
        <v>0.47299999999999998</v>
      </c>
      <c r="J265">
        <f t="shared" si="62"/>
        <v>6.6034651847008838E-2</v>
      </c>
      <c r="K265">
        <v>0.15</v>
      </c>
      <c r="L265">
        <v>101</v>
      </c>
      <c r="M265">
        <f t="shared" si="57"/>
        <v>87.826086956521749</v>
      </c>
      <c r="N265">
        <f t="shared" si="58"/>
        <v>0.40696534815299112</v>
      </c>
      <c r="O265">
        <v>8.3140000000000001</v>
      </c>
      <c r="P265">
        <f t="shared" si="63"/>
        <v>1.577195998968528E-2</v>
      </c>
      <c r="Q265">
        <f t="shared" si="55"/>
        <v>384.19671238561881</v>
      </c>
      <c r="R265">
        <f t="shared" si="64"/>
        <v>3.8419671238561882E-4</v>
      </c>
      <c r="S265">
        <f t="shared" si="65"/>
        <v>4.6103605486274256E-3</v>
      </c>
      <c r="T265">
        <f t="shared" si="66"/>
        <v>4610.3605486274255</v>
      </c>
      <c r="U265">
        <v>0.15</v>
      </c>
      <c r="V265">
        <v>101</v>
      </c>
      <c r="W265">
        <f t="shared" si="59"/>
        <v>87.826086956521749</v>
      </c>
      <c r="X265">
        <f t="shared" si="54"/>
        <v>4.3745170222124905</v>
      </c>
      <c r="Y265">
        <f t="shared" si="60"/>
        <v>52.494204266549886</v>
      </c>
    </row>
    <row r="266" spans="1:27" x14ac:dyDescent="0.25">
      <c r="A266" t="s">
        <v>26</v>
      </c>
      <c r="B266" t="s">
        <v>27</v>
      </c>
      <c r="C266">
        <v>47</v>
      </c>
      <c r="D266">
        <v>41638.194000000003</v>
      </c>
      <c r="E266">
        <f t="shared" si="61"/>
        <v>41638.194000000003</v>
      </c>
      <c r="F266">
        <v>30</v>
      </c>
      <c r="G266">
        <f t="shared" si="56"/>
        <v>304.14999999999998</v>
      </c>
      <c r="H266">
        <v>98</v>
      </c>
      <c r="I266">
        <v>0.47299999999999998</v>
      </c>
      <c r="J266">
        <f t="shared" si="62"/>
        <v>6.6034651847008838E-2</v>
      </c>
      <c r="K266">
        <v>0.15</v>
      </c>
      <c r="L266">
        <v>101</v>
      </c>
      <c r="M266">
        <f t="shared" si="57"/>
        <v>87.826086956521749</v>
      </c>
      <c r="N266">
        <f t="shared" si="58"/>
        <v>0.40696534815299112</v>
      </c>
      <c r="O266">
        <v>8.3140000000000001</v>
      </c>
      <c r="P266">
        <f t="shared" si="63"/>
        <v>1.577195998968528E-2</v>
      </c>
      <c r="Q266">
        <f t="shared" si="55"/>
        <v>656.71592981075378</v>
      </c>
      <c r="R266">
        <f t="shared" si="64"/>
        <v>6.5671592981075377E-4</v>
      </c>
      <c r="S266">
        <f t="shared" si="65"/>
        <v>7.8805911577290444E-3</v>
      </c>
      <c r="T266">
        <f t="shared" si="66"/>
        <v>7880.5911577290444</v>
      </c>
      <c r="U266">
        <v>0.15</v>
      </c>
      <c r="V266">
        <v>101</v>
      </c>
      <c r="W266">
        <f t="shared" si="59"/>
        <v>87.826086956521749</v>
      </c>
      <c r="X266">
        <f t="shared" si="54"/>
        <v>7.4774586067561062</v>
      </c>
      <c r="Y266">
        <f t="shared" si="60"/>
        <v>89.729503281073264</v>
      </c>
      <c r="Z266">
        <f>AVERAGE(Y266:Y268)</f>
        <v>86.838838785937909</v>
      </c>
      <c r="AA266">
        <f>_xlfn.STDEV.S(Y266:Y268)/SQRT(COUNT(Y266:Y268))</f>
        <v>5.0293138173759306</v>
      </c>
    </row>
    <row r="267" spans="1:27" x14ac:dyDescent="0.25">
      <c r="A267" t="s">
        <v>28</v>
      </c>
      <c r="B267" t="s">
        <v>27</v>
      </c>
      <c r="C267">
        <v>47</v>
      </c>
      <c r="D267">
        <v>35754.354999999996</v>
      </c>
      <c r="E267">
        <f t="shared" si="61"/>
        <v>35754.354999999996</v>
      </c>
      <c r="F267">
        <v>30</v>
      </c>
      <c r="G267">
        <f t="shared" si="56"/>
        <v>304.14999999999998</v>
      </c>
      <c r="H267">
        <v>98</v>
      </c>
      <c r="I267">
        <v>0.47299999999999998</v>
      </c>
      <c r="J267">
        <f t="shared" si="62"/>
        <v>6.6034651847008838E-2</v>
      </c>
      <c r="K267">
        <v>0.15</v>
      </c>
      <c r="L267">
        <v>101</v>
      </c>
      <c r="M267">
        <f t="shared" si="57"/>
        <v>87.826086956521749</v>
      </c>
      <c r="N267">
        <f t="shared" si="58"/>
        <v>0.40696534815299112</v>
      </c>
      <c r="O267">
        <v>8.3140000000000001</v>
      </c>
      <c r="P267">
        <f t="shared" si="63"/>
        <v>1.577195998968528E-2</v>
      </c>
      <c r="Q267">
        <f t="shared" si="55"/>
        <v>563.91625651700383</v>
      </c>
      <c r="R267">
        <f t="shared" si="64"/>
        <v>5.6391625651700385E-4</v>
      </c>
      <c r="S267">
        <f t="shared" si="65"/>
        <v>6.7669950782040453E-3</v>
      </c>
      <c r="T267">
        <f t="shared" si="66"/>
        <v>6766.9950782040451</v>
      </c>
      <c r="U267">
        <v>0.15</v>
      </c>
      <c r="V267">
        <v>101</v>
      </c>
      <c r="W267">
        <f t="shared" si="59"/>
        <v>87.826086956521749</v>
      </c>
      <c r="X267">
        <f t="shared" si="54"/>
        <v>6.4208286633124194</v>
      </c>
      <c r="Y267">
        <f t="shared" si="60"/>
        <v>77.049943959749015</v>
      </c>
    </row>
    <row r="268" spans="1:27" x14ac:dyDescent="0.25">
      <c r="A268" t="s">
        <v>29</v>
      </c>
      <c r="B268" t="s">
        <v>27</v>
      </c>
      <c r="C268">
        <v>47</v>
      </c>
      <c r="D268">
        <v>43497.869999999995</v>
      </c>
      <c r="E268">
        <f t="shared" si="61"/>
        <v>43497.869999999995</v>
      </c>
      <c r="F268">
        <v>30</v>
      </c>
      <c r="G268">
        <f t="shared" si="56"/>
        <v>304.14999999999998</v>
      </c>
      <c r="H268">
        <v>98</v>
      </c>
      <c r="I268">
        <v>0.47299999999999998</v>
      </c>
      <c r="J268">
        <f t="shared" si="62"/>
        <v>6.6034651847008838E-2</v>
      </c>
      <c r="K268">
        <v>0.15</v>
      </c>
      <c r="L268">
        <v>101</v>
      </c>
      <c r="M268">
        <f t="shared" si="57"/>
        <v>87.826086956521749</v>
      </c>
      <c r="N268">
        <f t="shared" si="58"/>
        <v>0.40696534815299112</v>
      </c>
      <c r="O268">
        <v>8.3140000000000001</v>
      </c>
      <c r="P268">
        <f t="shared" si="63"/>
        <v>1.577195998968528E-2</v>
      </c>
      <c r="Q268">
        <f t="shared" si="55"/>
        <v>686.0466652765316</v>
      </c>
      <c r="R268">
        <f t="shared" si="64"/>
        <v>6.8604666527653162E-4</v>
      </c>
      <c r="S268">
        <f t="shared" si="65"/>
        <v>8.2325599833183785E-3</v>
      </c>
      <c r="T268">
        <f t="shared" si="66"/>
        <v>8232.5599833183787</v>
      </c>
      <c r="U268">
        <v>0.15</v>
      </c>
      <c r="V268">
        <v>101</v>
      </c>
      <c r="W268">
        <f t="shared" si="59"/>
        <v>87.826086956521749</v>
      </c>
      <c r="X268">
        <f t="shared" si="54"/>
        <v>7.8114224264159526</v>
      </c>
      <c r="Y268">
        <f t="shared" si="60"/>
        <v>93.737069116991435</v>
      </c>
    </row>
    <row r="269" spans="1:27" x14ac:dyDescent="0.25">
      <c r="A269" t="s">
        <v>30</v>
      </c>
      <c r="B269" t="s">
        <v>27</v>
      </c>
      <c r="C269">
        <v>47</v>
      </c>
      <c r="D269">
        <v>21386.455999999995</v>
      </c>
      <c r="E269">
        <f t="shared" si="61"/>
        <v>21386.455999999995</v>
      </c>
      <c r="F269">
        <v>30</v>
      </c>
      <c r="G269">
        <f t="shared" si="56"/>
        <v>304.14999999999998</v>
      </c>
      <c r="H269">
        <v>98</v>
      </c>
      <c r="I269">
        <v>0.47299999999999998</v>
      </c>
      <c r="J269">
        <f t="shared" si="62"/>
        <v>6.6034651847008838E-2</v>
      </c>
      <c r="K269">
        <v>0.15</v>
      </c>
      <c r="L269">
        <v>101</v>
      </c>
      <c r="M269">
        <f t="shared" si="57"/>
        <v>87.826086956521749</v>
      </c>
      <c r="N269">
        <f t="shared" si="58"/>
        <v>0.40696534815299112</v>
      </c>
      <c r="O269">
        <v>8.3140000000000001</v>
      </c>
      <c r="P269">
        <f t="shared" si="63"/>
        <v>1.577195998968528E-2</v>
      </c>
      <c r="Q269">
        <f t="shared" si="55"/>
        <v>337.30632835316459</v>
      </c>
      <c r="R269">
        <f t="shared" si="64"/>
        <v>3.3730632835316459E-4</v>
      </c>
      <c r="S269">
        <f t="shared" si="65"/>
        <v>4.0476759402379749E-3</v>
      </c>
      <c r="T269">
        <f t="shared" si="66"/>
        <v>4047.6759402379748</v>
      </c>
      <c r="U269">
        <v>0.15</v>
      </c>
      <c r="V269">
        <v>101</v>
      </c>
      <c r="W269">
        <f t="shared" si="59"/>
        <v>87.826086956521749</v>
      </c>
      <c r="X269">
        <f t="shared" si="54"/>
        <v>3.8406166099617747</v>
      </c>
      <c r="Y269">
        <f t="shared" si="60"/>
        <v>46.087399319541291</v>
      </c>
      <c r="Z269">
        <f>AVERAGE(Y269:Y271)</f>
        <v>49.453987704422026</v>
      </c>
      <c r="AA269">
        <f>_xlfn.STDEV.S(Y269:Y271)/SQRT(COUNT(Y269:Y271))</f>
        <v>1.7770686603145531</v>
      </c>
    </row>
    <row r="270" spans="1:27" x14ac:dyDescent="0.25">
      <c r="A270" t="s">
        <v>31</v>
      </c>
      <c r="B270" t="s">
        <v>27</v>
      </c>
      <c r="C270">
        <v>47</v>
      </c>
      <c r="D270">
        <v>23271.962999999996</v>
      </c>
      <c r="E270">
        <f t="shared" si="61"/>
        <v>23271.962999999996</v>
      </c>
      <c r="F270">
        <v>30</v>
      </c>
      <c r="G270">
        <f t="shared" si="56"/>
        <v>304.14999999999998</v>
      </c>
      <c r="H270">
        <v>98</v>
      </c>
      <c r="I270">
        <v>0.47299999999999998</v>
      </c>
      <c r="J270">
        <f t="shared" si="62"/>
        <v>6.6034651847008838E-2</v>
      </c>
      <c r="K270">
        <v>0.15</v>
      </c>
      <c r="L270">
        <v>101</v>
      </c>
      <c r="M270">
        <f t="shared" si="57"/>
        <v>87.826086956521749</v>
      </c>
      <c r="N270">
        <f t="shared" si="58"/>
        <v>0.40696534815299112</v>
      </c>
      <c r="O270">
        <v>8.3140000000000001</v>
      </c>
      <c r="P270">
        <f t="shared" si="63"/>
        <v>1.577195998968528E-2</v>
      </c>
      <c r="Q270">
        <f t="shared" si="55"/>
        <v>367.04446931743615</v>
      </c>
      <c r="R270">
        <f t="shared" si="64"/>
        <v>3.6704446931743617E-4</v>
      </c>
      <c r="S270">
        <f t="shared" si="65"/>
        <v>4.4045336318092338E-3</v>
      </c>
      <c r="T270">
        <f t="shared" si="66"/>
        <v>4404.5336318092341</v>
      </c>
      <c r="U270">
        <v>0.15</v>
      </c>
      <c r="V270">
        <v>101</v>
      </c>
      <c r="W270">
        <f t="shared" si="59"/>
        <v>87.826086956521749</v>
      </c>
      <c r="X270">
        <f t="shared" si="54"/>
        <v>4.1792192050995203</v>
      </c>
      <c r="Y270">
        <f t="shared" si="60"/>
        <v>50.150630461194247</v>
      </c>
    </row>
    <row r="271" spans="1:27" x14ac:dyDescent="0.25">
      <c r="A271" t="s">
        <v>32</v>
      </c>
      <c r="B271" t="s">
        <v>27</v>
      </c>
      <c r="C271">
        <v>47</v>
      </c>
      <c r="D271">
        <v>24187.656999999999</v>
      </c>
      <c r="E271">
        <f t="shared" si="61"/>
        <v>24187.656999999999</v>
      </c>
      <c r="F271">
        <v>30</v>
      </c>
      <c r="G271">
        <f t="shared" si="56"/>
        <v>304.14999999999998</v>
      </c>
      <c r="H271">
        <v>98</v>
      </c>
      <c r="I271">
        <v>0.47299999999999998</v>
      </c>
      <c r="J271">
        <f t="shared" si="62"/>
        <v>6.6034651847008838E-2</v>
      </c>
      <c r="K271">
        <v>0.15</v>
      </c>
      <c r="L271">
        <v>101</v>
      </c>
      <c r="M271">
        <f t="shared" si="57"/>
        <v>87.826086956521749</v>
      </c>
      <c r="N271">
        <f t="shared" si="58"/>
        <v>0.40696534815299112</v>
      </c>
      <c r="O271">
        <v>8.3140000000000001</v>
      </c>
      <c r="P271">
        <f t="shared" si="63"/>
        <v>1.577195998968528E-2</v>
      </c>
      <c r="Q271">
        <f t="shared" si="55"/>
        <v>381.48675844823106</v>
      </c>
      <c r="R271">
        <f t="shared" si="64"/>
        <v>3.8148675844823103E-4</v>
      </c>
      <c r="S271">
        <f t="shared" si="65"/>
        <v>4.5778411013787717E-3</v>
      </c>
      <c r="T271">
        <f t="shared" si="66"/>
        <v>4577.8411013787718</v>
      </c>
      <c r="U271">
        <v>0.15</v>
      </c>
      <c r="V271">
        <v>101</v>
      </c>
      <c r="W271">
        <f t="shared" si="59"/>
        <v>87.826086956521749</v>
      </c>
      <c r="X271">
        <f t="shared" si="54"/>
        <v>4.3436611110442147</v>
      </c>
      <c r="Y271">
        <f t="shared" si="60"/>
        <v>52.123933332530562</v>
      </c>
    </row>
    <row r="272" spans="1:27" x14ac:dyDescent="0.25">
      <c r="A272" t="s">
        <v>33</v>
      </c>
      <c r="B272" t="s">
        <v>27</v>
      </c>
      <c r="C272">
        <v>47</v>
      </c>
      <c r="D272">
        <v>62189.4</v>
      </c>
      <c r="E272">
        <f t="shared" si="61"/>
        <v>62189.4</v>
      </c>
      <c r="F272">
        <v>30</v>
      </c>
      <c r="G272">
        <f t="shared" si="56"/>
        <v>304.14999999999998</v>
      </c>
      <c r="H272">
        <v>98</v>
      </c>
      <c r="I272">
        <v>0.47299999999999998</v>
      </c>
      <c r="J272">
        <f t="shared" si="62"/>
        <v>6.6034651847008838E-2</v>
      </c>
      <c r="K272">
        <v>0.15</v>
      </c>
      <c r="L272">
        <v>101</v>
      </c>
      <c r="M272">
        <f t="shared" si="57"/>
        <v>87.826086956521749</v>
      </c>
      <c r="N272">
        <f t="shared" si="58"/>
        <v>0.40696534815299112</v>
      </c>
      <c r="O272">
        <v>8.3140000000000001</v>
      </c>
      <c r="P272">
        <f t="shared" si="63"/>
        <v>1.577195998968528E-2</v>
      </c>
      <c r="Q272">
        <f t="shared" si="55"/>
        <v>980.84872858253379</v>
      </c>
      <c r="R272">
        <f t="shared" si="64"/>
        <v>9.8084872858253381E-4</v>
      </c>
      <c r="S272">
        <f t="shared" si="65"/>
        <v>1.1770184742990405E-2</v>
      </c>
      <c r="T272">
        <f t="shared" si="66"/>
        <v>11770.184742990405</v>
      </c>
      <c r="U272">
        <v>0.15</v>
      </c>
      <c r="V272">
        <v>101</v>
      </c>
      <c r="W272">
        <f t="shared" si="59"/>
        <v>87.826086956521749</v>
      </c>
      <c r="X272">
        <f t="shared" si="54"/>
        <v>11.168079582870433</v>
      </c>
      <c r="Y272">
        <f t="shared" si="60"/>
        <v>134.0169549944452</v>
      </c>
      <c r="Z272">
        <f>AVERAGE(Y272:Y274)</f>
        <v>133.1633175857668</v>
      </c>
      <c r="AA272">
        <f>_xlfn.STDEV.S(Y272:Y274)/SQRT(COUNT(Y272:Y274))</f>
        <v>0.44478352701706358</v>
      </c>
    </row>
    <row r="273" spans="1:27" x14ac:dyDescent="0.25">
      <c r="A273" t="s">
        <v>34</v>
      </c>
      <c r="B273" t="s">
        <v>27</v>
      </c>
      <c r="C273">
        <v>47</v>
      </c>
      <c r="D273">
        <v>61494.641000000003</v>
      </c>
      <c r="E273">
        <f t="shared" si="61"/>
        <v>61494.641000000003</v>
      </c>
      <c r="F273">
        <v>30</v>
      </c>
      <c r="G273">
        <f t="shared" si="56"/>
        <v>304.14999999999998</v>
      </c>
      <c r="H273">
        <v>98</v>
      </c>
      <c r="I273">
        <v>0.47299999999999998</v>
      </c>
      <c r="J273">
        <f t="shared" si="62"/>
        <v>6.6034651847008838E-2</v>
      </c>
      <c r="K273">
        <v>0.15</v>
      </c>
      <c r="L273">
        <v>101</v>
      </c>
      <c r="M273">
        <f t="shared" si="57"/>
        <v>87.826086956521749</v>
      </c>
      <c r="N273">
        <f t="shared" si="58"/>
        <v>0.40696534815299112</v>
      </c>
      <c r="O273">
        <v>8.3140000000000001</v>
      </c>
      <c r="P273">
        <f t="shared" si="63"/>
        <v>1.577195998968528E-2</v>
      </c>
      <c r="Q273">
        <f t="shared" si="55"/>
        <v>969.89101743206004</v>
      </c>
      <c r="R273">
        <f t="shared" si="64"/>
        <v>9.6989101743205999E-4</v>
      </c>
      <c r="S273">
        <f t="shared" si="65"/>
        <v>1.1638692209184719E-2</v>
      </c>
      <c r="T273">
        <f t="shared" si="66"/>
        <v>11638.692209184719</v>
      </c>
      <c r="U273">
        <v>0.15</v>
      </c>
      <c r="V273">
        <v>101</v>
      </c>
      <c r="W273">
        <f t="shared" si="59"/>
        <v>87.826086956521749</v>
      </c>
      <c r="X273">
        <f t="shared" si="54"/>
        <v>11.043313564820485</v>
      </c>
      <c r="Y273">
        <f t="shared" si="60"/>
        <v>132.51976277784578</v>
      </c>
    </row>
    <row r="274" spans="1:27" x14ac:dyDescent="0.25">
      <c r="A274" t="s">
        <v>35</v>
      </c>
      <c r="B274" t="s">
        <v>27</v>
      </c>
      <c r="C274">
        <v>47</v>
      </c>
      <c r="D274">
        <v>61695.79</v>
      </c>
      <c r="E274">
        <f t="shared" si="61"/>
        <v>61695.79</v>
      </c>
      <c r="F274">
        <v>30</v>
      </c>
      <c r="G274">
        <f t="shared" si="56"/>
        <v>304.14999999999998</v>
      </c>
      <c r="H274">
        <v>98</v>
      </c>
      <c r="I274">
        <v>0.47299999999999998</v>
      </c>
      <c r="J274">
        <f t="shared" si="62"/>
        <v>6.6034651847008838E-2</v>
      </c>
      <c r="K274">
        <v>0.15</v>
      </c>
      <c r="L274">
        <v>101</v>
      </c>
      <c r="M274">
        <f t="shared" si="57"/>
        <v>87.826086956521749</v>
      </c>
      <c r="N274">
        <f t="shared" si="58"/>
        <v>0.40696534815299112</v>
      </c>
      <c r="O274">
        <v>8.3140000000000001</v>
      </c>
      <c r="P274">
        <f t="shared" si="63"/>
        <v>1.577195998968528E-2</v>
      </c>
      <c r="Q274">
        <f t="shared" si="55"/>
        <v>973.06353141202521</v>
      </c>
      <c r="R274">
        <f t="shared" si="64"/>
        <v>9.730635314120252E-4</v>
      </c>
      <c r="S274">
        <f t="shared" si="65"/>
        <v>1.1676762376944302E-2</v>
      </c>
      <c r="T274">
        <f t="shared" si="66"/>
        <v>11676.762376944302</v>
      </c>
      <c r="U274">
        <v>0.15</v>
      </c>
      <c r="V274">
        <v>101</v>
      </c>
      <c r="W274">
        <f t="shared" si="59"/>
        <v>87.826086956521749</v>
      </c>
      <c r="X274">
        <f t="shared" si="54"/>
        <v>11.079436248750781</v>
      </c>
      <c r="Y274">
        <f t="shared" si="60"/>
        <v>132.95323498500937</v>
      </c>
    </row>
    <row r="275" spans="1:27" x14ac:dyDescent="0.25">
      <c r="A275" t="s">
        <v>36</v>
      </c>
      <c r="B275" t="s">
        <v>27</v>
      </c>
      <c r="C275">
        <v>47</v>
      </c>
      <c r="D275">
        <v>32735.196</v>
      </c>
      <c r="E275">
        <f t="shared" si="61"/>
        <v>32735.196</v>
      </c>
      <c r="F275">
        <v>30</v>
      </c>
      <c r="G275">
        <f t="shared" si="56"/>
        <v>304.14999999999998</v>
      </c>
      <c r="H275">
        <v>98</v>
      </c>
      <c r="I275">
        <v>0.47299999999999998</v>
      </c>
      <c r="J275">
        <f t="shared" si="62"/>
        <v>6.6034651847008838E-2</v>
      </c>
      <c r="K275">
        <v>0.15</v>
      </c>
      <c r="L275">
        <v>101</v>
      </c>
      <c r="M275">
        <f t="shared" si="57"/>
        <v>87.826086956521749</v>
      </c>
      <c r="N275">
        <f t="shared" si="58"/>
        <v>0.40696534815299112</v>
      </c>
      <c r="O275">
        <v>8.3140000000000001</v>
      </c>
      <c r="P275">
        <f t="shared" si="63"/>
        <v>1.577195998968528E-2</v>
      </c>
      <c r="Q275">
        <f t="shared" si="55"/>
        <v>516.29820156650567</v>
      </c>
      <c r="R275">
        <f t="shared" si="64"/>
        <v>5.1629820156650567E-4</v>
      </c>
      <c r="S275">
        <f t="shared" si="65"/>
        <v>6.1955784187980676E-3</v>
      </c>
      <c r="T275">
        <f t="shared" si="66"/>
        <v>6195.578418798068</v>
      </c>
      <c r="U275">
        <v>0.15</v>
      </c>
      <c r="V275">
        <v>101</v>
      </c>
      <c r="W275">
        <f t="shared" si="59"/>
        <v>87.826086956521749</v>
      </c>
      <c r="X275">
        <f t="shared" si="54"/>
        <v>5.8786428891235785</v>
      </c>
      <c r="Y275">
        <f t="shared" si="60"/>
        <v>70.543714669482938</v>
      </c>
      <c r="Z275">
        <f>AVERAGE(Y275:Y277)</f>
        <v>70.628356563658414</v>
      </c>
      <c r="AA275">
        <f>_xlfn.STDEV.S(Y275:Y277)/SQRT(COUNT(Y275:Y277))</f>
        <v>1.4243574486943702</v>
      </c>
    </row>
    <row r="276" spans="1:27" x14ac:dyDescent="0.25">
      <c r="A276" t="s">
        <v>37</v>
      </c>
      <c r="B276" t="s">
        <v>27</v>
      </c>
      <c r="C276">
        <v>47</v>
      </c>
      <c r="D276">
        <v>31649.800000000003</v>
      </c>
      <c r="E276">
        <f t="shared" si="61"/>
        <v>31649.800000000003</v>
      </c>
      <c r="F276">
        <v>30</v>
      </c>
      <c r="G276">
        <f t="shared" si="56"/>
        <v>304.14999999999998</v>
      </c>
      <c r="H276">
        <v>98</v>
      </c>
      <c r="I276">
        <v>0.47299999999999998</v>
      </c>
      <c r="J276">
        <f t="shared" si="62"/>
        <v>6.6034651847008838E-2</v>
      </c>
      <c r="K276">
        <v>0.15</v>
      </c>
      <c r="L276">
        <v>101</v>
      </c>
      <c r="M276">
        <f t="shared" si="57"/>
        <v>87.826086956521749</v>
      </c>
      <c r="N276">
        <f t="shared" si="58"/>
        <v>0.40696534815299112</v>
      </c>
      <c r="O276">
        <v>8.3140000000000001</v>
      </c>
      <c r="P276">
        <f t="shared" si="63"/>
        <v>1.577195998968528E-2</v>
      </c>
      <c r="Q276">
        <f t="shared" si="55"/>
        <v>499.17937928154123</v>
      </c>
      <c r="R276">
        <f t="shared" si="64"/>
        <v>4.9917937928154127E-4</v>
      </c>
      <c r="S276">
        <f t="shared" si="65"/>
        <v>5.9901525513784953E-3</v>
      </c>
      <c r="T276">
        <f t="shared" si="66"/>
        <v>5990.1525513784954</v>
      </c>
      <c r="U276">
        <v>0.15</v>
      </c>
      <c r="V276">
        <v>101</v>
      </c>
      <c r="W276">
        <f t="shared" si="59"/>
        <v>87.826086956521749</v>
      </c>
      <c r="X276">
        <f t="shared" si="54"/>
        <v>5.6837256056809142</v>
      </c>
      <c r="Y276">
        <f t="shared" si="60"/>
        <v>68.204707268170978</v>
      </c>
    </row>
    <row r="277" spans="1:27" x14ac:dyDescent="0.25">
      <c r="A277" t="s">
        <v>38</v>
      </c>
      <c r="B277" t="s">
        <v>27</v>
      </c>
      <c r="C277">
        <v>47</v>
      </c>
      <c r="D277">
        <v>33938.424000000006</v>
      </c>
      <c r="E277">
        <f t="shared" si="61"/>
        <v>33938.424000000006</v>
      </c>
      <c r="F277">
        <v>30</v>
      </c>
      <c r="G277">
        <f t="shared" si="56"/>
        <v>304.14999999999998</v>
      </c>
      <c r="H277">
        <v>98</v>
      </c>
      <c r="I277">
        <v>0.47299999999999998</v>
      </c>
      <c r="J277">
        <f t="shared" si="62"/>
        <v>6.6034651847008838E-2</v>
      </c>
      <c r="K277">
        <v>0.15</v>
      </c>
      <c r="L277">
        <v>101</v>
      </c>
      <c r="M277">
        <f t="shared" si="57"/>
        <v>87.826086956521749</v>
      </c>
      <c r="N277">
        <f t="shared" si="58"/>
        <v>0.40696534815299112</v>
      </c>
      <c r="O277">
        <v>8.3140000000000001</v>
      </c>
      <c r="P277">
        <f t="shared" si="63"/>
        <v>1.577195998968528E-2</v>
      </c>
      <c r="Q277">
        <f t="shared" si="55"/>
        <v>535.27546544097481</v>
      </c>
      <c r="R277">
        <f t="shared" si="64"/>
        <v>5.3527546544097481E-4</v>
      </c>
      <c r="S277">
        <f t="shared" si="65"/>
        <v>6.4233055852916969E-3</v>
      </c>
      <c r="T277">
        <f t="shared" si="66"/>
        <v>6423.3055852916968</v>
      </c>
      <c r="U277">
        <v>0.15</v>
      </c>
      <c r="V277">
        <v>101</v>
      </c>
      <c r="W277">
        <f t="shared" si="59"/>
        <v>87.826086956521749</v>
      </c>
      <c r="X277">
        <f t="shared" si="54"/>
        <v>6.0947206461101082</v>
      </c>
      <c r="Y277">
        <f t="shared" si="60"/>
        <v>73.136647753321299</v>
      </c>
    </row>
    <row r="278" spans="1:27" x14ac:dyDescent="0.25">
      <c r="A278" t="s">
        <v>39</v>
      </c>
      <c r="B278" t="s">
        <v>27</v>
      </c>
      <c r="C278">
        <v>47</v>
      </c>
      <c r="D278">
        <v>38916.527000000002</v>
      </c>
      <c r="E278">
        <f t="shared" si="61"/>
        <v>38916.527000000002</v>
      </c>
      <c r="F278">
        <v>30</v>
      </c>
      <c r="G278">
        <f t="shared" si="56"/>
        <v>304.14999999999998</v>
      </c>
      <c r="H278">
        <v>98</v>
      </c>
      <c r="I278">
        <v>0.47299999999999998</v>
      </c>
      <c r="J278">
        <f t="shared" si="62"/>
        <v>6.6034651847008838E-2</v>
      </c>
      <c r="K278">
        <v>0.15</v>
      </c>
      <c r="L278">
        <v>101</v>
      </c>
      <c r="M278">
        <f t="shared" si="57"/>
        <v>87.826086956521749</v>
      </c>
      <c r="N278">
        <f t="shared" si="58"/>
        <v>0.40696534815299112</v>
      </c>
      <c r="O278">
        <v>8.3140000000000001</v>
      </c>
      <c r="P278">
        <f t="shared" si="63"/>
        <v>1.577195998968528E-2</v>
      </c>
      <c r="Q278">
        <f t="shared" si="55"/>
        <v>613.78990678150694</v>
      </c>
      <c r="R278">
        <f t="shared" si="64"/>
        <v>6.1378990678150698E-4</v>
      </c>
      <c r="S278">
        <f t="shared" si="65"/>
        <v>7.3654788813780833E-3</v>
      </c>
      <c r="T278">
        <f t="shared" si="66"/>
        <v>7365.4788813780833</v>
      </c>
      <c r="U278">
        <v>0.15</v>
      </c>
      <c r="V278">
        <v>101</v>
      </c>
      <c r="W278">
        <f t="shared" si="59"/>
        <v>87.826086956521749</v>
      </c>
      <c r="X278">
        <f t="shared" si="54"/>
        <v>6.9886969584032963</v>
      </c>
      <c r="Y278">
        <f t="shared" si="60"/>
        <v>83.864363500839559</v>
      </c>
      <c r="Z278">
        <f>AVERAGE(Y278:Y280)</f>
        <v>95.570270229908274</v>
      </c>
      <c r="AA278">
        <f>_xlfn.STDEV.S(Y278:Y280)/SQRT(COUNT(Y278:Y280))</f>
        <v>7.3976753940955176</v>
      </c>
    </row>
    <row r="279" spans="1:27" x14ac:dyDescent="0.25">
      <c r="A279" t="s">
        <v>40</v>
      </c>
      <c r="B279" t="s">
        <v>27</v>
      </c>
      <c r="C279">
        <v>47</v>
      </c>
      <c r="D279">
        <v>43428.255000000005</v>
      </c>
      <c r="E279">
        <f t="shared" si="61"/>
        <v>43428.255000000005</v>
      </c>
      <c r="F279">
        <v>30</v>
      </c>
      <c r="G279">
        <f t="shared" si="56"/>
        <v>304.14999999999998</v>
      </c>
      <c r="H279">
        <v>98</v>
      </c>
      <c r="I279">
        <v>0.47299999999999998</v>
      </c>
      <c r="J279">
        <f t="shared" si="62"/>
        <v>6.6034651847008838E-2</v>
      </c>
      <c r="K279">
        <v>0.15</v>
      </c>
      <c r="L279">
        <v>101</v>
      </c>
      <c r="M279">
        <f t="shared" si="57"/>
        <v>87.826086956521749</v>
      </c>
      <c r="N279">
        <f t="shared" si="58"/>
        <v>0.40696534815299112</v>
      </c>
      <c r="O279">
        <v>8.3140000000000001</v>
      </c>
      <c r="P279">
        <f t="shared" si="63"/>
        <v>1.577195998968528E-2</v>
      </c>
      <c r="Q279">
        <f t="shared" si="55"/>
        <v>684.94870028184982</v>
      </c>
      <c r="R279">
        <f t="shared" si="64"/>
        <v>6.8494870028184987E-4</v>
      </c>
      <c r="S279">
        <f t="shared" si="65"/>
        <v>8.2193844033821972E-3</v>
      </c>
      <c r="T279">
        <f t="shared" si="66"/>
        <v>8219.384403382197</v>
      </c>
      <c r="U279">
        <v>0.15</v>
      </c>
      <c r="V279">
        <v>101</v>
      </c>
      <c r="W279">
        <f t="shared" si="59"/>
        <v>87.826086956521749</v>
      </c>
      <c r="X279">
        <f t="shared" si="54"/>
        <v>7.7989208447933391</v>
      </c>
      <c r="Y279">
        <f t="shared" si="60"/>
        <v>93.587050137520052</v>
      </c>
    </row>
    <row r="280" spans="1:27" x14ac:dyDescent="0.25">
      <c r="A280" t="s">
        <v>41</v>
      </c>
      <c r="B280" t="s">
        <v>27</v>
      </c>
      <c r="C280">
        <v>47</v>
      </c>
      <c r="D280">
        <v>50700.870999999999</v>
      </c>
      <c r="E280">
        <f t="shared" si="61"/>
        <v>50700.870999999999</v>
      </c>
      <c r="F280">
        <v>30</v>
      </c>
      <c r="G280">
        <f t="shared" si="56"/>
        <v>304.14999999999998</v>
      </c>
      <c r="H280">
        <v>98</v>
      </c>
      <c r="I280">
        <v>0.47299999999999998</v>
      </c>
      <c r="J280">
        <f t="shared" si="62"/>
        <v>6.6034651847008838E-2</v>
      </c>
      <c r="K280">
        <v>0.15</v>
      </c>
      <c r="L280">
        <v>101</v>
      </c>
      <c r="M280">
        <f t="shared" si="57"/>
        <v>87.826086956521749</v>
      </c>
      <c r="N280">
        <f t="shared" si="58"/>
        <v>0.40696534815299112</v>
      </c>
      <c r="O280">
        <v>8.3140000000000001</v>
      </c>
      <c r="P280">
        <f t="shared" si="63"/>
        <v>1.577195998968528E-2</v>
      </c>
      <c r="Q280">
        <f t="shared" si="55"/>
        <v>799.65210885419469</v>
      </c>
      <c r="R280">
        <f t="shared" si="64"/>
        <v>7.9965210885419474E-4</v>
      </c>
      <c r="S280">
        <f t="shared" si="65"/>
        <v>9.5958253062503364E-3</v>
      </c>
      <c r="T280">
        <f t="shared" si="66"/>
        <v>9595.8253062503372</v>
      </c>
      <c r="U280">
        <v>0.15</v>
      </c>
      <c r="V280">
        <v>101</v>
      </c>
      <c r="W280">
        <f t="shared" si="59"/>
        <v>87.826086956521749</v>
      </c>
      <c r="X280">
        <f t="shared" si="54"/>
        <v>9.1049497542804332</v>
      </c>
      <c r="Y280">
        <f t="shared" si="60"/>
        <v>109.25939705136521</v>
      </c>
    </row>
    <row r="281" spans="1:27" x14ac:dyDescent="0.25">
      <c r="A281" t="s">
        <v>42</v>
      </c>
      <c r="B281" t="s">
        <v>27</v>
      </c>
      <c r="C281">
        <v>47</v>
      </c>
      <c r="D281">
        <v>19559.319000000003</v>
      </c>
      <c r="E281">
        <f t="shared" si="61"/>
        <v>19559.319000000003</v>
      </c>
      <c r="F281">
        <v>30</v>
      </c>
      <c r="G281">
        <f t="shared" si="56"/>
        <v>304.14999999999998</v>
      </c>
      <c r="H281">
        <v>98</v>
      </c>
      <c r="I281">
        <v>0.47299999999999998</v>
      </c>
      <c r="J281">
        <f t="shared" si="62"/>
        <v>6.6034651847008838E-2</v>
      </c>
      <c r="K281">
        <v>0.15</v>
      </c>
      <c r="L281">
        <v>101</v>
      </c>
      <c r="M281">
        <f t="shared" si="57"/>
        <v>87.826086956521749</v>
      </c>
      <c r="N281">
        <f t="shared" si="58"/>
        <v>0.40696534815299112</v>
      </c>
      <c r="O281">
        <v>8.3140000000000001</v>
      </c>
      <c r="P281">
        <f t="shared" si="63"/>
        <v>1.577195998968528E-2</v>
      </c>
      <c r="Q281">
        <f t="shared" si="55"/>
        <v>308.48879669349117</v>
      </c>
      <c r="R281">
        <f t="shared" si="64"/>
        <v>3.0848879669349117E-4</v>
      </c>
      <c r="S281">
        <f t="shared" si="65"/>
        <v>3.7018655603218934E-3</v>
      </c>
      <c r="T281">
        <f t="shared" si="66"/>
        <v>3701.8655603218936</v>
      </c>
      <c r="U281">
        <v>0.15</v>
      </c>
      <c r="V281">
        <v>101</v>
      </c>
      <c r="W281">
        <f t="shared" si="59"/>
        <v>87.826086956521749</v>
      </c>
      <c r="X281">
        <f t="shared" si="54"/>
        <v>3.5124961999753941</v>
      </c>
      <c r="Y281">
        <f t="shared" si="60"/>
        <v>42.149954399704725</v>
      </c>
      <c r="Z281">
        <f>AVERAGE(Y281:Y283)</f>
        <v>43.075813830619772</v>
      </c>
      <c r="AA281">
        <f>_xlfn.STDEV.S(Y281:Y283)/SQRT(COUNT(Y281:Y283))</f>
        <v>0.46351647654038303</v>
      </c>
    </row>
    <row r="282" spans="1:27" x14ac:dyDescent="0.25">
      <c r="A282" t="s">
        <v>43</v>
      </c>
      <c r="B282" t="s">
        <v>27</v>
      </c>
      <c r="C282">
        <v>47</v>
      </c>
      <c r="D282">
        <v>20222.514000000003</v>
      </c>
      <c r="E282">
        <f t="shared" si="61"/>
        <v>20222.514000000003</v>
      </c>
      <c r="F282">
        <v>30</v>
      </c>
      <c r="G282">
        <f t="shared" si="56"/>
        <v>304.14999999999998</v>
      </c>
      <c r="H282">
        <v>98</v>
      </c>
      <c r="I282">
        <v>0.47299999999999998</v>
      </c>
      <c r="J282">
        <f t="shared" si="62"/>
        <v>6.6034651847008838E-2</v>
      </c>
      <c r="K282">
        <v>0.15</v>
      </c>
      <c r="L282">
        <v>101</v>
      </c>
      <c r="M282">
        <f t="shared" si="57"/>
        <v>87.826086956521749</v>
      </c>
      <c r="N282">
        <f t="shared" si="58"/>
        <v>0.40696534815299112</v>
      </c>
      <c r="O282">
        <v>8.3140000000000001</v>
      </c>
      <c r="P282">
        <f t="shared" si="63"/>
        <v>1.577195998968528E-2</v>
      </c>
      <c r="Q282">
        <f t="shared" si="55"/>
        <v>318.94868169885046</v>
      </c>
      <c r="R282">
        <f t="shared" si="64"/>
        <v>3.1894868169885047E-4</v>
      </c>
      <c r="S282">
        <f t="shared" si="65"/>
        <v>3.8273841803862052E-3</v>
      </c>
      <c r="T282">
        <f t="shared" si="66"/>
        <v>3827.3841803862051</v>
      </c>
      <c r="U282">
        <v>0.15</v>
      </c>
      <c r="V282">
        <v>101</v>
      </c>
      <c r="W282">
        <f t="shared" si="59"/>
        <v>87.826086956521749</v>
      </c>
      <c r="X282">
        <f t="shared" si="54"/>
        <v>3.6315939005314655</v>
      </c>
      <c r="Y282">
        <f t="shared" si="60"/>
        <v>43.57912680637758</v>
      </c>
    </row>
    <row r="283" spans="1:27" x14ac:dyDescent="0.25">
      <c r="A283" t="s">
        <v>44</v>
      </c>
      <c r="B283" t="s">
        <v>27</v>
      </c>
      <c r="C283">
        <v>47</v>
      </c>
      <c r="D283">
        <v>20185.035000000003</v>
      </c>
      <c r="E283">
        <f t="shared" si="61"/>
        <v>20185.035000000003</v>
      </c>
      <c r="F283">
        <v>30</v>
      </c>
      <c r="G283">
        <f t="shared" si="56"/>
        <v>304.14999999999998</v>
      </c>
      <c r="H283">
        <v>98</v>
      </c>
      <c r="I283">
        <v>0.47299999999999998</v>
      </c>
      <c r="J283">
        <f t="shared" si="62"/>
        <v>6.6034651847008838E-2</v>
      </c>
      <c r="K283">
        <v>0.15</v>
      </c>
      <c r="L283">
        <v>101</v>
      </c>
      <c r="M283">
        <f t="shared" si="57"/>
        <v>87.826086956521749</v>
      </c>
      <c r="N283">
        <f t="shared" si="58"/>
        <v>0.40696534815299112</v>
      </c>
      <c r="O283">
        <v>8.3140000000000001</v>
      </c>
      <c r="P283">
        <f t="shared" si="63"/>
        <v>1.577195998968528E-2</v>
      </c>
      <c r="Q283">
        <f t="shared" si="55"/>
        <v>318.35756441039706</v>
      </c>
      <c r="R283">
        <f t="shared" si="64"/>
        <v>3.1835756441039707E-4</v>
      </c>
      <c r="S283">
        <f t="shared" si="65"/>
        <v>3.8202907729247646E-3</v>
      </c>
      <c r="T283">
        <f t="shared" si="66"/>
        <v>3820.2907729247645</v>
      </c>
      <c r="U283">
        <v>0.15</v>
      </c>
      <c r="V283">
        <v>101</v>
      </c>
      <c r="W283">
        <f t="shared" si="59"/>
        <v>87.826086956521749</v>
      </c>
      <c r="X283">
        <f t="shared" ref="X283:X346" si="67">Q283/W283</f>
        <v>3.6248633571480848</v>
      </c>
      <c r="Y283">
        <f t="shared" si="60"/>
        <v>43.498360285777018</v>
      </c>
    </row>
    <row r="284" spans="1:27" x14ac:dyDescent="0.25">
      <c r="A284" t="s">
        <v>45</v>
      </c>
      <c r="B284" t="s">
        <v>27</v>
      </c>
      <c r="C284">
        <v>47</v>
      </c>
      <c r="D284">
        <v>72484.23</v>
      </c>
      <c r="E284">
        <f t="shared" si="61"/>
        <v>72484.23</v>
      </c>
      <c r="F284">
        <v>30</v>
      </c>
      <c r="G284">
        <f t="shared" si="56"/>
        <v>304.14999999999998</v>
      </c>
      <c r="H284">
        <v>98</v>
      </c>
      <c r="I284">
        <v>0.47299999999999998</v>
      </c>
      <c r="J284">
        <f t="shared" si="62"/>
        <v>6.6034651847008838E-2</v>
      </c>
      <c r="K284">
        <v>0.15</v>
      </c>
      <c r="L284">
        <v>101</v>
      </c>
      <c r="M284">
        <f t="shared" si="57"/>
        <v>87.826086956521749</v>
      </c>
      <c r="N284">
        <f t="shared" si="58"/>
        <v>0.40696534815299112</v>
      </c>
      <c r="O284">
        <v>8.3140000000000001</v>
      </c>
      <c r="P284">
        <f t="shared" si="63"/>
        <v>1.577195998968528E-2</v>
      </c>
      <c r="Q284">
        <f t="shared" si="55"/>
        <v>1143.2183754431453</v>
      </c>
      <c r="R284">
        <f t="shared" si="64"/>
        <v>1.1432183754431452E-3</v>
      </c>
      <c r="S284">
        <f t="shared" si="65"/>
        <v>1.3718620505317742E-2</v>
      </c>
      <c r="T284">
        <f t="shared" si="66"/>
        <v>13718.620505317742</v>
      </c>
      <c r="U284">
        <v>0.15</v>
      </c>
      <c r="V284">
        <v>101</v>
      </c>
      <c r="W284">
        <f t="shared" si="59"/>
        <v>87.826086956521749</v>
      </c>
      <c r="X284">
        <f t="shared" si="67"/>
        <v>13.016842888709078</v>
      </c>
      <c r="Y284">
        <f t="shared" si="60"/>
        <v>156.20211466450891</v>
      </c>
      <c r="Z284">
        <f>AVERAGE(Y284:Y286)</f>
        <v>155.59900381551051</v>
      </c>
      <c r="AA284">
        <f>_xlfn.STDEV.S(Y284:Y286)/SQRT(COUNT(Y284:Y286))</f>
        <v>0.44633527325457822</v>
      </c>
    </row>
    <row r="285" spans="1:27" x14ac:dyDescent="0.25">
      <c r="A285" t="s">
        <v>46</v>
      </c>
      <c r="B285" t="s">
        <v>27</v>
      </c>
      <c r="C285">
        <v>47</v>
      </c>
      <c r="D285">
        <v>72328.906000000003</v>
      </c>
      <c r="E285">
        <f t="shared" si="61"/>
        <v>72328.906000000003</v>
      </c>
      <c r="F285">
        <v>30</v>
      </c>
      <c r="G285">
        <f t="shared" si="56"/>
        <v>304.14999999999998</v>
      </c>
      <c r="H285">
        <v>98</v>
      </c>
      <c r="I285">
        <v>0.47299999999999998</v>
      </c>
      <c r="J285">
        <f t="shared" si="62"/>
        <v>6.6034651847008838E-2</v>
      </c>
      <c r="K285">
        <v>0.15</v>
      </c>
      <c r="L285">
        <v>101</v>
      </c>
      <c r="M285">
        <f t="shared" si="57"/>
        <v>87.826086956521749</v>
      </c>
      <c r="N285">
        <f t="shared" si="58"/>
        <v>0.40696534815299112</v>
      </c>
      <c r="O285">
        <v>8.3140000000000001</v>
      </c>
      <c r="P285">
        <f t="shared" si="63"/>
        <v>1.577195998968528E-2</v>
      </c>
      <c r="Q285">
        <f t="shared" si="55"/>
        <v>1140.7686115297076</v>
      </c>
      <c r="R285">
        <f t="shared" si="64"/>
        <v>1.1407686115297076E-3</v>
      </c>
      <c r="S285">
        <f t="shared" si="65"/>
        <v>1.3689223338356491E-2</v>
      </c>
      <c r="T285">
        <f t="shared" si="66"/>
        <v>13689.223338356491</v>
      </c>
      <c r="U285">
        <v>0.15</v>
      </c>
      <c r="V285">
        <v>101</v>
      </c>
      <c r="W285">
        <f t="shared" si="59"/>
        <v>87.826086956521749</v>
      </c>
      <c r="X285">
        <f t="shared" si="67"/>
        <v>12.988949537219442</v>
      </c>
      <c r="Y285">
        <f t="shared" si="60"/>
        <v>155.86739444663328</v>
      </c>
    </row>
    <row r="286" spans="1:27" x14ac:dyDescent="0.25">
      <c r="A286" t="s">
        <v>47</v>
      </c>
      <c r="B286" t="s">
        <v>27</v>
      </c>
      <c r="C286">
        <v>47</v>
      </c>
      <c r="D286">
        <v>71799.949000000008</v>
      </c>
      <c r="E286">
        <f t="shared" si="61"/>
        <v>71799.949000000008</v>
      </c>
      <c r="F286">
        <v>30</v>
      </c>
      <c r="G286">
        <f t="shared" si="56"/>
        <v>304.14999999999998</v>
      </c>
      <c r="H286">
        <v>98</v>
      </c>
      <c r="I286">
        <v>0.47299999999999998</v>
      </c>
      <c r="J286">
        <f t="shared" si="62"/>
        <v>6.6034651847008838E-2</v>
      </c>
      <c r="K286">
        <v>0.15</v>
      </c>
      <c r="L286">
        <v>101</v>
      </c>
      <c r="M286">
        <f t="shared" si="57"/>
        <v>87.826086956521749</v>
      </c>
      <c r="N286">
        <f t="shared" si="58"/>
        <v>0.40696534815299112</v>
      </c>
      <c r="O286">
        <v>8.3140000000000001</v>
      </c>
      <c r="P286">
        <f t="shared" si="63"/>
        <v>1.577195998968528E-2</v>
      </c>
      <c r="Q286">
        <f t="shared" si="55"/>
        <v>1132.4259228894439</v>
      </c>
      <c r="R286">
        <f t="shared" si="64"/>
        <v>1.132425922889444E-3</v>
      </c>
      <c r="S286">
        <f t="shared" si="65"/>
        <v>1.3589111074673326E-2</v>
      </c>
      <c r="T286">
        <f t="shared" si="66"/>
        <v>13589.111074673327</v>
      </c>
      <c r="U286">
        <v>0.15</v>
      </c>
      <c r="V286">
        <v>101</v>
      </c>
      <c r="W286">
        <f t="shared" si="59"/>
        <v>87.826086956521749</v>
      </c>
      <c r="X286">
        <f t="shared" si="67"/>
        <v>12.893958527949112</v>
      </c>
      <c r="Y286">
        <f t="shared" si="60"/>
        <v>154.72750233538935</v>
      </c>
    </row>
    <row r="287" spans="1:27" x14ac:dyDescent="0.25">
      <c r="A287" t="s">
        <v>48</v>
      </c>
      <c r="B287" t="s">
        <v>27</v>
      </c>
      <c r="C287">
        <v>47</v>
      </c>
      <c r="D287">
        <v>26855.360999999997</v>
      </c>
      <c r="E287">
        <f t="shared" si="61"/>
        <v>26855.360999999997</v>
      </c>
      <c r="F287">
        <v>30</v>
      </c>
      <c r="G287">
        <f t="shared" si="56"/>
        <v>304.14999999999998</v>
      </c>
      <c r="H287">
        <v>98</v>
      </c>
      <c r="I287">
        <v>0.47299999999999998</v>
      </c>
      <c r="J287">
        <f t="shared" si="62"/>
        <v>6.6034651847008838E-2</v>
      </c>
      <c r="K287">
        <v>0.15</v>
      </c>
      <c r="L287">
        <v>101</v>
      </c>
      <c r="M287">
        <f t="shared" si="57"/>
        <v>87.826086956521749</v>
      </c>
      <c r="N287">
        <f t="shared" si="58"/>
        <v>0.40696534815299112</v>
      </c>
      <c r="O287">
        <v>8.3140000000000001</v>
      </c>
      <c r="P287">
        <f t="shared" si="63"/>
        <v>1.577195998968528E-2</v>
      </c>
      <c r="Q287">
        <f t="shared" si="55"/>
        <v>423.56167920055441</v>
      </c>
      <c r="R287">
        <f t="shared" si="64"/>
        <v>4.2356167920055439E-4</v>
      </c>
      <c r="S287">
        <f t="shared" si="65"/>
        <v>5.0827401504066521E-3</v>
      </c>
      <c r="T287">
        <f t="shared" si="66"/>
        <v>5082.740150406652</v>
      </c>
      <c r="U287">
        <v>0.15</v>
      </c>
      <c r="V287">
        <v>101</v>
      </c>
      <c r="W287">
        <f t="shared" si="59"/>
        <v>87.826086956521749</v>
      </c>
      <c r="X287">
        <f t="shared" si="67"/>
        <v>4.8227319908974016</v>
      </c>
      <c r="Y287">
        <f t="shared" si="60"/>
        <v>57.872783890768801</v>
      </c>
      <c r="Z287">
        <f>AVERAGE(Y287:Y289)</f>
        <v>59.16499219088039</v>
      </c>
      <c r="AA287">
        <f>_xlfn.STDEV.S(Y287:Y289)/SQRT(COUNT(Y287:Y289))</f>
        <v>0.86411650020202746</v>
      </c>
    </row>
    <row r="288" spans="1:27" x14ac:dyDescent="0.25">
      <c r="A288" t="s">
        <v>49</v>
      </c>
      <c r="B288" t="s">
        <v>27</v>
      </c>
      <c r="C288">
        <v>47</v>
      </c>
      <c r="D288">
        <v>27293.63</v>
      </c>
      <c r="E288">
        <f t="shared" si="61"/>
        <v>27293.63</v>
      </c>
      <c r="F288">
        <v>30</v>
      </c>
      <c r="G288">
        <f t="shared" si="56"/>
        <v>304.14999999999998</v>
      </c>
      <c r="H288">
        <v>98</v>
      </c>
      <c r="I288">
        <v>0.47299999999999998</v>
      </c>
      <c r="J288">
        <f t="shared" si="62"/>
        <v>6.6034651847008838E-2</v>
      </c>
      <c r="K288">
        <v>0.15</v>
      </c>
      <c r="L288">
        <v>101</v>
      </c>
      <c r="M288">
        <f t="shared" si="57"/>
        <v>87.826086956521749</v>
      </c>
      <c r="N288">
        <f t="shared" si="58"/>
        <v>0.40696534815299112</v>
      </c>
      <c r="O288">
        <v>8.3140000000000001</v>
      </c>
      <c r="P288">
        <f t="shared" si="63"/>
        <v>1.577195998968528E-2</v>
      </c>
      <c r="Q288">
        <f t="shared" si="55"/>
        <v>430.47404033327388</v>
      </c>
      <c r="R288">
        <f t="shared" si="64"/>
        <v>4.3047404033327386E-4</v>
      </c>
      <c r="S288">
        <f t="shared" si="65"/>
        <v>5.1656884839992858E-3</v>
      </c>
      <c r="T288">
        <f t="shared" si="66"/>
        <v>5165.6884839992863</v>
      </c>
      <c r="U288">
        <v>0.15</v>
      </c>
      <c r="V288">
        <v>101</v>
      </c>
      <c r="W288">
        <f t="shared" si="59"/>
        <v>87.826086956521749</v>
      </c>
      <c r="X288">
        <f t="shared" si="67"/>
        <v>4.9014370929036133</v>
      </c>
      <c r="Y288">
        <f t="shared" si="60"/>
        <v>58.817245114843352</v>
      </c>
    </row>
    <row r="289" spans="1:27" x14ac:dyDescent="0.25">
      <c r="A289" t="s">
        <v>50</v>
      </c>
      <c r="B289" t="s">
        <v>27</v>
      </c>
      <c r="C289">
        <v>47</v>
      </c>
      <c r="D289">
        <v>28216.006000000001</v>
      </c>
      <c r="E289">
        <f t="shared" si="61"/>
        <v>28216.006000000001</v>
      </c>
      <c r="F289">
        <v>30</v>
      </c>
      <c r="G289">
        <f t="shared" si="56"/>
        <v>304.14999999999998</v>
      </c>
      <c r="H289">
        <v>98</v>
      </c>
      <c r="I289">
        <v>0.47299999999999998</v>
      </c>
      <c r="J289">
        <f t="shared" si="62"/>
        <v>6.6034651847008838E-2</v>
      </c>
      <c r="K289">
        <v>0.15</v>
      </c>
      <c r="L289">
        <v>101</v>
      </c>
      <c r="M289">
        <f t="shared" si="57"/>
        <v>87.826086956521749</v>
      </c>
      <c r="N289">
        <f t="shared" si="58"/>
        <v>0.40696534815299112</v>
      </c>
      <c r="O289">
        <v>8.3140000000000001</v>
      </c>
      <c r="P289">
        <f t="shared" si="63"/>
        <v>1.577195998968528E-2</v>
      </c>
      <c r="Q289">
        <f t="shared" si="55"/>
        <v>445.02171770071982</v>
      </c>
      <c r="R289">
        <f t="shared" si="64"/>
        <v>4.450217177007198E-4</v>
      </c>
      <c r="S289">
        <f t="shared" si="65"/>
        <v>5.3402606124086371E-3</v>
      </c>
      <c r="T289">
        <f t="shared" si="66"/>
        <v>5340.2606124086369</v>
      </c>
      <c r="U289">
        <v>0.15</v>
      </c>
      <c r="V289">
        <v>101</v>
      </c>
      <c r="W289">
        <f t="shared" si="59"/>
        <v>87.826086956521749</v>
      </c>
      <c r="X289">
        <f t="shared" si="67"/>
        <v>5.0670789639190863</v>
      </c>
      <c r="Y289">
        <f t="shared" si="60"/>
        <v>60.804947567029025</v>
      </c>
    </row>
    <row r="290" spans="1:27" x14ac:dyDescent="0.25">
      <c r="A290" t="s">
        <v>26</v>
      </c>
      <c r="B290" t="s">
        <v>27</v>
      </c>
      <c r="C290">
        <v>54</v>
      </c>
      <c r="D290">
        <v>45052.306000000004</v>
      </c>
      <c r="E290">
        <f>D290-673.04</f>
        <v>44379.266000000003</v>
      </c>
      <c r="F290">
        <v>30</v>
      </c>
      <c r="G290">
        <f t="shared" si="56"/>
        <v>304.14999999999998</v>
      </c>
      <c r="H290">
        <v>98</v>
      </c>
      <c r="I290">
        <v>0.47299999999999998</v>
      </c>
      <c r="J290">
        <f t="shared" si="62"/>
        <v>6.6034651847008838E-2</v>
      </c>
      <c r="K290">
        <v>0.15</v>
      </c>
      <c r="L290">
        <v>101</v>
      </c>
      <c r="M290">
        <f t="shared" si="57"/>
        <v>87.826086956521749</v>
      </c>
      <c r="N290">
        <f t="shared" si="58"/>
        <v>0.40696534815299112</v>
      </c>
      <c r="O290">
        <v>8.3140000000000001</v>
      </c>
      <c r="P290">
        <f t="shared" si="63"/>
        <v>1.577195998968528E-2</v>
      </c>
      <c r="Q290">
        <f t="shared" si="55"/>
        <v>710.56316767505814</v>
      </c>
      <c r="R290">
        <f t="shared" si="64"/>
        <v>7.1056316767505818E-4</v>
      </c>
      <c r="S290">
        <f t="shared" si="65"/>
        <v>8.5267580121006978E-3</v>
      </c>
      <c r="T290">
        <f t="shared" si="66"/>
        <v>8526.7580121006977</v>
      </c>
      <c r="U290">
        <v>0.15</v>
      </c>
      <c r="V290">
        <v>101</v>
      </c>
      <c r="W290">
        <f t="shared" si="59"/>
        <v>87.826086956521749</v>
      </c>
      <c r="X290">
        <f t="shared" si="67"/>
        <v>8.0905707210526412</v>
      </c>
      <c r="Y290">
        <f t="shared" si="60"/>
        <v>97.086848652631701</v>
      </c>
      <c r="Z290">
        <f>AVERAGE(Y290:Y292)</f>
        <v>94.604405737800846</v>
      </c>
      <c r="AA290">
        <f>_xlfn.STDEV.S(Y290:Y292)/SQRT(COUNT(Y290:Y292))</f>
        <v>5.2700944210503664</v>
      </c>
    </row>
    <row r="291" spans="1:27" x14ac:dyDescent="0.25">
      <c r="A291" t="s">
        <v>28</v>
      </c>
      <c r="B291" t="s">
        <v>27</v>
      </c>
      <c r="C291">
        <v>54</v>
      </c>
      <c r="D291">
        <v>39207.726999999999</v>
      </c>
      <c r="E291">
        <f t="shared" ref="E291:E313" si="68">D291-673.04</f>
        <v>38534.686999999998</v>
      </c>
      <c r="F291">
        <v>30</v>
      </c>
      <c r="G291">
        <f t="shared" si="56"/>
        <v>304.14999999999998</v>
      </c>
      <c r="H291">
        <v>98</v>
      </c>
      <c r="I291">
        <v>0.47299999999999998</v>
      </c>
      <c r="J291">
        <f t="shared" si="62"/>
        <v>6.6034651847008838E-2</v>
      </c>
      <c r="K291">
        <v>0.15</v>
      </c>
      <c r="L291">
        <v>101</v>
      </c>
      <c r="M291">
        <f t="shared" si="57"/>
        <v>87.826086956521749</v>
      </c>
      <c r="N291">
        <f t="shared" si="58"/>
        <v>0.40696534815299112</v>
      </c>
      <c r="O291">
        <v>8.3140000000000001</v>
      </c>
      <c r="P291">
        <f t="shared" si="63"/>
        <v>1.577195998968528E-2</v>
      </c>
      <c r="Q291">
        <f t="shared" si="55"/>
        <v>618.38270153050325</v>
      </c>
      <c r="R291">
        <f t="shared" si="64"/>
        <v>6.1838270153050329E-4</v>
      </c>
      <c r="S291">
        <f t="shared" si="65"/>
        <v>7.420592418366039E-3</v>
      </c>
      <c r="T291">
        <f t="shared" si="66"/>
        <v>7420.5924183660391</v>
      </c>
      <c r="U291">
        <v>0.15</v>
      </c>
      <c r="V291">
        <v>101</v>
      </c>
      <c r="W291">
        <f t="shared" si="59"/>
        <v>87.826086956521749</v>
      </c>
      <c r="X291">
        <f t="shared" si="67"/>
        <v>7.0409911560403824</v>
      </c>
      <c r="Y291">
        <f t="shared" si="60"/>
        <v>84.491893872484596</v>
      </c>
    </row>
    <row r="292" spans="1:27" x14ac:dyDescent="0.25">
      <c r="A292" t="s">
        <v>29</v>
      </c>
      <c r="B292" t="s">
        <v>27</v>
      </c>
      <c r="C292">
        <v>54</v>
      </c>
      <c r="D292">
        <v>47441.016999999993</v>
      </c>
      <c r="E292">
        <f t="shared" si="68"/>
        <v>46767.976999999992</v>
      </c>
      <c r="F292">
        <v>30</v>
      </c>
      <c r="G292">
        <f t="shared" si="56"/>
        <v>304.14999999999998</v>
      </c>
      <c r="H292">
        <v>98</v>
      </c>
      <c r="I292">
        <v>0.47299999999999998</v>
      </c>
      <c r="J292">
        <f t="shared" si="62"/>
        <v>6.6034651847008838E-2</v>
      </c>
      <c r="K292">
        <v>0.15</v>
      </c>
      <c r="L292">
        <v>101</v>
      </c>
      <c r="M292">
        <f t="shared" si="57"/>
        <v>87.826086956521749</v>
      </c>
      <c r="N292">
        <f t="shared" si="58"/>
        <v>0.40696534815299112</v>
      </c>
      <c r="O292">
        <v>8.3140000000000001</v>
      </c>
      <c r="P292">
        <f t="shared" si="63"/>
        <v>1.577195998968528E-2</v>
      </c>
      <c r="Q292">
        <f t="shared" si="55"/>
        <v>748.23782199397908</v>
      </c>
      <c r="R292">
        <f t="shared" si="64"/>
        <v>7.4823782199397908E-4</v>
      </c>
      <c r="S292">
        <f t="shared" si="65"/>
        <v>8.978853863927749E-3</v>
      </c>
      <c r="T292">
        <f t="shared" si="66"/>
        <v>8978.8538639277485</v>
      </c>
      <c r="U292">
        <v>0.15</v>
      </c>
      <c r="V292">
        <v>101</v>
      </c>
      <c r="W292">
        <f t="shared" si="59"/>
        <v>87.826086956521749</v>
      </c>
      <c r="X292">
        <f t="shared" si="67"/>
        <v>8.5195395573571862</v>
      </c>
      <c r="Y292">
        <f t="shared" si="60"/>
        <v>102.23447468828624</v>
      </c>
    </row>
    <row r="293" spans="1:27" x14ac:dyDescent="0.25">
      <c r="A293" t="s">
        <v>30</v>
      </c>
      <c r="B293" t="s">
        <v>27</v>
      </c>
      <c r="C293">
        <v>54</v>
      </c>
      <c r="D293">
        <v>23922.755999999994</v>
      </c>
      <c r="E293">
        <f t="shared" si="68"/>
        <v>23249.715999999993</v>
      </c>
      <c r="F293">
        <v>30</v>
      </c>
      <c r="G293">
        <f t="shared" si="56"/>
        <v>304.14999999999998</v>
      </c>
      <c r="H293">
        <v>98</v>
      </c>
      <c r="I293">
        <v>0.47299999999999998</v>
      </c>
      <c r="J293">
        <f t="shared" si="62"/>
        <v>6.6034651847008838E-2</v>
      </c>
      <c r="K293">
        <v>0.15</v>
      </c>
      <c r="L293">
        <v>101</v>
      </c>
      <c r="M293">
        <f t="shared" si="57"/>
        <v>87.826086956521749</v>
      </c>
      <c r="N293">
        <f t="shared" si="58"/>
        <v>0.40696534815299112</v>
      </c>
      <c r="O293">
        <v>8.3140000000000001</v>
      </c>
      <c r="P293">
        <f t="shared" si="63"/>
        <v>1.577195998968528E-2</v>
      </c>
      <c r="Q293">
        <f t="shared" si="55"/>
        <v>377.30875047500336</v>
      </c>
      <c r="R293">
        <f t="shared" si="64"/>
        <v>3.7730875047500335E-4</v>
      </c>
      <c r="S293">
        <f t="shared" si="65"/>
        <v>4.5277050057000402E-3</v>
      </c>
      <c r="T293">
        <f t="shared" si="66"/>
        <v>4527.7050057000406</v>
      </c>
      <c r="U293">
        <v>0.15</v>
      </c>
      <c r="V293">
        <v>101</v>
      </c>
      <c r="W293">
        <f t="shared" si="59"/>
        <v>87.826086956521749</v>
      </c>
      <c r="X293">
        <f t="shared" si="67"/>
        <v>4.2960897331312262</v>
      </c>
      <c r="Y293">
        <f t="shared" si="60"/>
        <v>51.553076797574711</v>
      </c>
      <c r="Z293">
        <f>AVERAGE(Y293:Y295)</f>
        <v>53.473964074029446</v>
      </c>
      <c r="AA293">
        <f>_xlfn.STDEV.S(Y293:Y295)/SQRT(COUNT(Y293:Y295))</f>
        <v>1.1111578164766833</v>
      </c>
    </row>
    <row r="294" spans="1:27" x14ac:dyDescent="0.25">
      <c r="A294" t="s">
        <v>31</v>
      </c>
      <c r="B294" t="s">
        <v>27</v>
      </c>
      <c r="C294">
        <v>54</v>
      </c>
      <c r="D294">
        <v>24810.707999999995</v>
      </c>
      <c r="E294">
        <f t="shared" si="68"/>
        <v>24137.667999999994</v>
      </c>
      <c r="F294">
        <v>30</v>
      </c>
      <c r="G294">
        <f t="shared" si="56"/>
        <v>304.14999999999998</v>
      </c>
      <c r="H294">
        <v>98</v>
      </c>
      <c r="I294">
        <v>0.47299999999999998</v>
      </c>
      <c r="J294">
        <f t="shared" si="62"/>
        <v>6.6034651847008838E-2</v>
      </c>
      <c r="K294">
        <v>0.15</v>
      </c>
      <c r="L294">
        <v>101</v>
      </c>
      <c r="M294">
        <f t="shared" si="57"/>
        <v>87.826086956521749</v>
      </c>
      <c r="N294">
        <f t="shared" si="58"/>
        <v>0.40696534815299112</v>
      </c>
      <c r="O294">
        <v>8.3140000000000001</v>
      </c>
      <c r="P294">
        <f t="shared" si="63"/>
        <v>1.577195998968528E-2</v>
      </c>
      <c r="Q294">
        <f t="shared" si="55"/>
        <v>391.31349389176444</v>
      </c>
      <c r="R294">
        <f t="shared" si="64"/>
        <v>3.9131349389176441E-4</v>
      </c>
      <c r="S294">
        <f t="shared" si="65"/>
        <v>4.6957619267011729E-3</v>
      </c>
      <c r="T294">
        <f t="shared" si="66"/>
        <v>4695.7619267011733</v>
      </c>
      <c r="U294">
        <v>0.15</v>
      </c>
      <c r="V294">
        <v>101</v>
      </c>
      <c r="W294">
        <f t="shared" si="59"/>
        <v>87.826086956521749</v>
      </c>
      <c r="X294">
        <f t="shared" si="67"/>
        <v>4.4555496829260299</v>
      </c>
      <c r="Y294">
        <f t="shared" si="60"/>
        <v>53.466596195112359</v>
      </c>
    </row>
    <row r="295" spans="1:27" x14ac:dyDescent="0.25">
      <c r="A295" t="s">
        <v>32</v>
      </c>
      <c r="B295" t="s">
        <v>27</v>
      </c>
      <c r="C295">
        <v>54</v>
      </c>
      <c r="D295">
        <v>25708.916999999998</v>
      </c>
      <c r="E295">
        <f t="shared" si="68"/>
        <v>25035.876999999997</v>
      </c>
      <c r="F295">
        <v>30</v>
      </c>
      <c r="G295">
        <f t="shared" si="56"/>
        <v>304.14999999999998</v>
      </c>
      <c r="H295">
        <v>98</v>
      </c>
      <c r="I295">
        <v>0.47299999999999998</v>
      </c>
      <c r="J295">
        <f t="shared" si="62"/>
        <v>6.6034651847008838E-2</v>
      </c>
      <c r="K295">
        <v>0.15</v>
      </c>
      <c r="L295">
        <v>101</v>
      </c>
      <c r="M295">
        <f t="shared" si="57"/>
        <v>87.826086956521749</v>
      </c>
      <c r="N295">
        <f t="shared" si="58"/>
        <v>0.40696534815299112</v>
      </c>
      <c r="O295">
        <v>8.3140000000000001</v>
      </c>
      <c r="P295">
        <f t="shared" si="63"/>
        <v>1.577195998968528E-2</v>
      </c>
      <c r="Q295">
        <f t="shared" si="55"/>
        <v>405.4800103021397</v>
      </c>
      <c r="R295">
        <f t="shared" si="64"/>
        <v>4.0548001030213973E-4</v>
      </c>
      <c r="S295">
        <f t="shared" si="65"/>
        <v>4.8657601236256759E-3</v>
      </c>
      <c r="T295">
        <f t="shared" si="66"/>
        <v>4865.760123625676</v>
      </c>
      <c r="U295">
        <v>0.15</v>
      </c>
      <c r="V295">
        <v>101</v>
      </c>
      <c r="W295">
        <f t="shared" si="59"/>
        <v>87.826086956521749</v>
      </c>
      <c r="X295">
        <f t="shared" si="67"/>
        <v>4.6168516024501054</v>
      </c>
      <c r="Y295">
        <f t="shared" si="60"/>
        <v>55.402219229401254</v>
      </c>
    </row>
    <row r="296" spans="1:27" x14ac:dyDescent="0.25">
      <c r="A296" t="s">
        <v>33</v>
      </c>
      <c r="B296" t="s">
        <v>27</v>
      </c>
      <c r="C296">
        <v>54</v>
      </c>
      <c r="D296">
        <v>65784.627999999997</v>
      </c>
      <c r="E296">
        <f t="shared" si="68"/>
        <v>65111.587999999996</v>
      </c>
      <c r="F296">
        <v>30</v>
      </c>
      <c r="G296">
        <f t="shared" si="56"/>
        <v>304.14999999999998</v>
      </c>
      <c r="H296">
        <v>98</v>
      </c>
      <c r="I296">
        <v>0.47299999999999998</v>
      </c>
      <c r="J296">
        <f t="shared" si="62"/>
        <v>6.6034651847008838E-2</v>
      </c>
      <c r="K296">
        <v>0.15</v>
      </c>
      <c r="L296">
        <v>101</v>
      </c>
      <c r="M296">
        <f t="shared" si="57"/>
        <v>87.826086956521749</v>
      </c>
      <c r="N296">
        <f t="shared" si="58"/>
        <v>0.40696534815299112</v>
      </c>
      <c r="O296">
        <v>8.3140000000000001</v>
      </c>
      <c r="P296">
        <f t="shared" si="63"/>
        <v>1.577195998968528E-2</v>
      </c>
      <c r="Q296">
        <f t="shared" si="55"/>
        <v>1037.5525207523299</v>
      </c>
      <c r="R296">
        <f t="shared" si="64"/>
        <v>1.0375525207523299E-3</v>
      </c>
      <c r="S296">
        <f t="shared" si="65"/>
        <v>1.2450630249027957E-2</v>
      </c>
      <c r="T296">
        <f t="shared" si="66"/>
        <v>12450.630249027958</v>
      </c>
      <c r="U296">
        <v>0.15</v>
      </c>
      <c r="V296">
        <v>101</v>
      </c>
      <c r="W296">
        <f t="shared" si="59"/>
        <v>87.826086956521749</v>
      </c>
      <c r="X296">
        <f t="shared" si="67"/>
        <v>11.813716820447318</v>
      </c>
      <c r="Y296">
        <f t="shared" si="60"/>
        <v>141.76460184536782</v>
      </c>
      <c r="Z296">
        <f>AVERAGE(Y296:Y298)</f>
        <v>141.73482216746342</v>
      </c>
      <c r="AA296">
        <f>_xlfn.STDEV.S(Y296:Y298)/SQRT(COUNT(Y296:Y298))</f>
        <v>0.50903774896689546</v>
      </c>
    </row>
    <row r="297" spans="1:27" x14ac:dyDescent="0.25">
      <c r="A297" t="s">
        <v>34</v>
      </c>
      <c r="B297" t="s">
        <v>27</v>
      </c>
      <c r="C297">
        <v>54</v>
      </c>
      <c r="D297">
        <v>66172.86</v>
      </c>
      <c r="E297">
        <f t="shared" si="68"/>
        <v>65499.82</v>
      </c>
      <c r="F297">
        <v>30</v>
      </c>
      <c r="G297">
        <f t="shared" si="56"/>
        <v>304.14999999999998</v>
      </c>
      <c r="H297">
        <v>98</v>
      </c>
      <c r="I297">
        <v>0.47299999999999998</v>
      </c>
      <c r="J297">
        <f t="shared" si="62"/>
        <v>6.6034651847008838E-2</v>
      </c>
      <c r="K297">
        <v>0.15</v>
      </c>
      <c r="L297">
        <v>101</v>
      </c>
      <c r="M297">
        <f t="shared" si="57"/>
        <v>87.826086956521749</v>
      </c>
      <c r="N297">
        <f t="shared" si="58"/>
        <v>0.40696534815299112</v>
      </c>
      <c r="O297">
        <v>8.3140000000000001</v>
      </c>
      <c r="P297">
        <f t="shared" si="63"/>
        <v>1.577195998968528E-2</v>
      </c>
      <c r="Q297">
        <f t="shared" si="55"/>
        <v>1043.6757003230455</v>
      </c>
      <c r="R297">
        <f t="shared" si="64"/>
        <v>1.0436757003230454E-3</v>
      </c>
      <c r="S297">
        <f t="shared" si="65"/>
        <v>1.2524108403876544E-2</v>
      </c>
      <c r="T297">
        <f t="shared" si="66"/>
        <v>12524.108403876544</v>
      </c>
      <c r="U297">
        <v>0.15</v>
      </c>
      <c r="V297">
        <v>101</v>
      </c>
      <c r="W297">
        <f t="shared" si="59"/>
        <v>87.826086956521749</v>
      </c>
      <c r="X297">
        <f t="shared" si="67"/>
        <v>11.883436191797051</v>
      </c>
      <c r="Y297">
        <f t="shared" si="60"/>
        <v>142.6012343015646</v>
      </c>
    </row>
    <row r="298" spans="1:27" x14ac:dyDescent="0.25">
      <c r="A298" t="s">
        <v>35</v>
      </c>
      <c r="B298" t="s">
        <v>27</v>
      </c>
      <c r="C298">
        <v>54</v>
      </c>
      <c r="D298">
        <v>65354.938999999998</v>
      </c>
      <c r="E298">
        <f t="shared" si="68"/>
        <v>64681.898999999998</v>
      </c>
      <c r="F298">
        <v>30</v>
      </c>
      <c r="G298">
        <f t="shared" si="56"/>
        <v>304.14999999999998</v>
      </c>
      <c r="H298">
        <v>98</v>
      </c>
      <c r="I298">
        <v>0.47299999999999998</v>
      </c>
      <c r="J298">
        <f t="shared" si="62"/>
        <v>6.6034651847008838E-2</v>
      </c>
      <c r="K298">
        <v>0.15</v>
      </c>
      <c r="L298">
        <v>101</v>
      </c>
      <c r="M298">
        <f t="shared" si="57"/>
        <v>87.826086956521749</v>
      </c>
      <c r="N298">
        <f t="shared" si="58"/>
        <v>0.40696534815299112</v>
      </c>
      <c r="O298">
        <v>8.3140000000000001</v>
      </c>
      <c r="P298">
        <f t="shared" si="63"/>
        <v>1.577195998968528E-2</v>
      </c>
      <c r="Q298">
        <f t="shared" si="55"/>
        <v>1030.7754830363222</v>
      </c>
      <c r="R298">
        <f t="shared" si="64"/>
        <v>1.0307754830363221E-3</v>
      </c>
      <c r="S298">
        <f t="shared" si="65"/>
        <v>1.2369305796435864E-2</v>
      </c>
      <c r="T298">
        <f t="shared" si="66"/>
        <v>12369.305796435863</v>
      </c>
      <c r="U298">
        <v>0.15</v>
      </c>
      <c r="V298">
        <v>101</v>
      </c>
      <c r="W298">
        <f t="shared" si="59"/>
        <v>87.826086956521749</v>
      </c>
      <c r="X298">
        <f t="shared" si="67"/>
        <v>11.736552529621489</v>
      </c>
      <c r="Y298">
        <f t="shared" si="60"/>
        <v>140.83863035545784</v>
      </c>
    </row>
    <row r="299" spans="1:27" x14ac:dyDescent="0.25">
      <c r="A299" t="s">
        <v>36</v>
      </c>
      <c r="B299" t="s">
        <v>27</v>
      </c>
      <c r="C299">
        <v>54</v>
      </c>
      <c r="D299">
        <v>34882.002999999997</v>
      </c>
      <c r="E299">
        <f t="shared" si="68"/>
        <v>34208.962999999996</v>
      </c>
      <c r="F299">
        <v>30</v>
      </c>
      <c r="G299">
        <f t="shared" si="56"/>
        <v>304.14999999999998</v>
      </c>
      <c r="H299">
        <v>98</v>
      </c>
      <c r="I299">
        <v>0.47299999999999998</v>
      </c>
      <c r="J299">
        <f t="shared" si="62"/>
        <v>6.6034651847008838E-2</v>
      </c>
      <c r="K299">
        <v>0.15</v>
      </c>
      <c r="L299">
        <v>101</v>
      </c>
      <c r="M299">
        <f t="shared" si="57"/>
        <v>87.826086956521749</v>
      </c>
      <c r="N299">
        <f t="shared" si="58"/>
        <v>0.40696534815299112</v>
      </c>
      <c r="O299">
        <v>8.3140000000000001</v>
      </c>
      <c r="P299">
        <f t="shared" si="63"/>
        <v>1.577195998968528E-2</v>
      </c>
      <c r="Q299">
        <f t="shared" si="55"/>
        <v>550.15755567608187</v>
      </c>
      <c r="R299">
        <f t="shared" si="64"/>
        <v>5.5015755567608187E-4</v>
      </c>
      <c r="S299">
        <f t="shared" si="65"/>
        <v>6.6018906681129816E-3</v>
      </c>
      <c r="T299">
        <f t="shared" si="66"/>
        <v>6601.890668112982</v>
      </c>
      <c r="U299">
        <v>0.15</v>
      </c>
      <c r="V299">
        <v>101</v>
      </c>
      <c r="W299">
        <f t="shared" si="59"/>
        <v>87.826086956521749</v>
      </c>
      <c r="X299">
        <f t="shared" si="67"/>
        <v>6.2641701883910308</v>
      </c>
      <c r="Y299">
        <f t="shared" si="60"/>
        <v>75.170042260692355</v>
      </c>
      <c r="Z299">
        <f>AVERAGE(Y299:Y301)</f>
        <v>74.961687236106883</v>
      </c>
      <c r="AA299">
        <f>_xlfn.STDEV.S(Y299:Y301)/SQRT(COUNT(Y299:Y301))</f>
        <v>1.3320243502913278</v>
      </c>
    </row>
    <row r="300" spans="1:27" x14ac:dyDescent="0.25">
      <c r="A300" t="s">
        <v>37</v>
      </c>
      <c r="B300" t="s">
        <v>27</v>
      </c>
      <c r="C300">
        <v>54</v>
      </c>
      <c r="D300">
        <v>33669.649000000005</v>
      </c>
      <c r="E300">
        <f t="shared" si="68"/>
        <v>32996.609000000004</v>
      </c>
      <c r="F300">
        <v>30</v>
      </c>
      <c r="G300">
        <f t="shared" si="56"/>
        <v>304.14999999999998</v>
      </c>
      <c r="H300">
        <v>98</v>
      </c>
      <c r="I300">
        <v>0.47299999999999998</v>
      </c>
      <c r="J300">
        <f t="shared" si="62"/>
        <v>6.6034651847008838E-2</v>
      </c>
      <c r="K300">
        <v>0.15</v>
      </c>
      <c r="L300">
        <v>101</v>
      </c>
      <c r="M300">
        <f t="shared" si="57"/>
        <v>87.826086956521749</v>
      </c>
      <c r="N300">
        <f t="shared" si="58"/>
        <v>0.40696534815299112</v>
      </c>
      <c r="O300">
        <v>8.3140000000000001</v>
      </c>
      <c r="P300">
        <f t="shared" si="63"/>
        <v>1.577195998968528E-2</v>
      </c>
      <c r="Q300">
        <f t="shared" si="55"/>
        <v>531.03635689474709</v>
      </c>
      <c r="R300">
        <f t="shared" si="64"/>
        <v>5.3103635689474708E-4</v>
      </c>
      <c r="S300">
        <f t="shared" si="65"/>
        <v>6.3724362827369645E-3</v>
      </c>
      <c r="T300">
        <f t="shared" si="66"/>
        <v>6372.4362827369641</v>
      </c>
      <c r="U300">
        <v>0.15</v>
      </c>
      <c r="V300">
        <v>101</v>
      </c>
      <c r="W300">
        <f t="shared" si="59"/>
        <v>87.826086956521749</v>
      </c>
      <c r="X300">
        <f t="shared" si="67"/>
        <v>6.046453568603555</v>
      </c>
      <c r="Y300">
        <f t="shared" si="60"/>
        <v>72.557442823242653</v>
      </c>
    </row>
    <row r="301" spans="1:27" x14ac:dyDescent="0.25">
      <c r="A301" t="s">
        <v>38</v>
      </c>
      <c r="B301" t="s">
        <v>27</v>
      </c>
      <c r="C301">
        <v>54</v>
      </c>
      <c r="D301">
        <v>35804.301000000007</v>
      </c>
      <c r="E301">
        <f t="shared" si="68"/>
        <v>35131.261000000006</v>
      </c>
      <c r="F301">
        <v>30</v>
      </c>
      <c r="G301">
        <f t="shared" si="56"/>
        <v>304.14999999999998</v>
      </c>
      <c r="H301">
        <v>98</v>
      </c>
      <c r="I301">
        <v>0.47299999999999998</v>
      </c>
      <c r="J301">
        <f t="shared" si="62"/>
        <v>6.6034651847008838E-2</v>
      </c>
      <c r="K301">
        <v>0.15</v>
      </c>
      <c r="L301">
        <v>101</v>
      </c>
      <c r="M301">
        <f t="shared" si="57"/>
        <v>87.826086956521749</v>
      </c>
      <c r="N301">
        <f t="shared" si="58"/>
        <v>0.40696534815299112</v>
      </c>
      <c r="O301">
        <v>8.3140000000000001</v>
      </c>
      <c r="P301">
        <f t="shared" si="63"/>
        <v>1.577195998968528E-2</v>
      </c>
      <c r="Q301">
        <f t="shared" si="55"/>
        <v>564.70400283064873</v>
      </c>
      <c r="R301">
        <f t="shared" si="64"/>
        <v>5.6470400283064877E-4</v>
      </c>
      <c r="S301">
        <f t="shared" si="65"/>
        <v>6.7764480339677843E-3</v>
      </c>
      <c r="T301">
        <f t="shared" si="66"/>
        <v>6776.4480339677839</v>
      </c>
      <c r="U301">
        <v>0.15</v>
      </c>
      <c r="V301">
        <v>101</v>
      </c>
      <c r="W301">
        <f t="shared" si="59"/>
        <v>87.826086956521749</v>
      </c>
      <c r="X301">
        <f t="shared" si="67"/>
        <v>6.4297980520321385</v>
      </c>
      <c r="Y301">
        <f t="shared" si="60"/>
        <v>77.157576624385655</v>
      </c>
    </row>
    <row r="302" spans="1:27" x14ac:dyDescent="0.25">
      <c r="A302" t="s">
        <v>39</v>
      </c>
      <c r="B302" t="s">
        <v>27</v>
      </c>
      <c r="C302">
        <v>54</v>
      </c>
      <c r="D302">
        <v>42472.612000000001</v>
      </c>
      <c r="E302">
        <f t="shared" si="68"/>
        <v>41799.572</v>
      </c>
      <c r="F302">
        <v>30</v>
      </c>
      <c r="G302">
        <f t="shared" si="56"/>
        <v>304.14999999999998</v>
      </c>
      <c r="H302">
        <v>98</v>
      </c>
      <c r="I302">
        <v>0.47299999999999998</v>
      </c>
      <c r="J302">
        <f t="shared" si="62"/>
        <v>6.6034651847008838E-2</v>
      </c>
      <c r="K302">
        <v>0.15</v>
      </c>
      <c r="L302">
        <v>101</v>
      </c>
      <c r="M302">
        <f t="shared" si="57"/>
        <v>87.826086956521749</v>
      </c>
      <c r="N302">
        <f t="shared" si="58"/>
        <v>0.40696534815299112</v>
      </c>
      <c r="O302">
        <v>8.3140000000000001</v>
      </c>
      <c r="P302">
        <f t="shared" si="63"/>
        <v>1.577195998968528E-2</v>
      </c>
      <c r="Q302">
        <f t="shared" si="55"/>
        <v>669.8763371214269</v>
      </c>
      <c r="R302">
        <f t="shared" si="64"/>
        <v>6.6987633712142693E-4</v>
      </c>
      <c r="S302">
        <f t="shared" si="65"/>
        <v>8.0385160454571232E-3</v>
      </c>
      <c r="T302">
        <f t="shared" si="66"/>
        <v>8038.5160454571233</v>
      </c>
      <c r="U302">
        <v>0.15</v>
      </c>
      <c r="V302">
        <v>101</v>
      </c>
      <c r="W302">
        <f t="shared" si="59"/>
        <v>87.826086956521749</v>
      </c>
      <c r="X302">
        <f t="shared" si="67"/>
        <v>7.6273048286103053</v>
      </c>
      <c r="Y302">
        <f t="shared" si="60"/>
        <v>91.527657943323675</v>
      </c>
      <c r="Z302">
        <f>AVERAGE(Y302:Y304)</f>
        <v>103.46610576338502</v>
      </c>
      <c r="AA302">
        <f>_xlfn.STDEV.S(Y302:Y304)/SQRT(COUNT(Y302:Y304))</f>
        <v>7.9078550730116595</v>
      </c>
    </row>
    <row r="303" spans="1:27" x14ac:dyDescent="0.25">
      <c r="A303" t="s">
        <v>40</v>
      </c>
      <c r="B303" t="s">
        <v>27</v>
      </c>
      <c r="C303">
        <v>54</v>
      </c>
      <c r="D303">
        <v>46613.684000000001</v>
      </c>
      <c r="E303">
        <f t="shared" si="68"/>
        <v>45940.644</v>
      </c>
      <c r="F303">
        <v>30</v>
      </c>
      <c r="G303">
        <f t="shared" si="56"/>
        <v>304.14999999999998</v>
      </c>
      <c r="H303">
        <v>98</v>
      </c>
      <c r="I303">
        <v>0.47299999999999998</v>
      </c>
      <c r="J303">
        <f t="shared" si="62"/>
        <v>6.6034651847008838E-2</v>
      </c>
      <c r="K303">
        <v>0.15</v>
      </c>
      <c r="L303">
        <v>101</v>
      </c>
      <c r="M303">
        <f t="shared" si="57"/>
        <v>87.826086956521749</v>
      </c>
      <c r="N303">
        <f t="shared" si="58"/>
        <v>0.40696534815299112</v>
      </c>
      <c r="O303">
        <v>8.3140000000000001</v>
      </c>
      <c r="P303">
        <f t="shared" si="63"/>
        <v>1.577195998968528E-2</v>
      </c>
      <c r="Q303">
        <f t="shared" si="55"/>
        <v>735.18915901983291</v>
      </c>
      <c r="R303">
        <f t="shared" si="64"/>
        <v>7.3518915901983292E-4</v>
      </c>
      <c r="S303">
        <f t="shared" si="65"/>
        <v>8.8222699082379941E-3</v>
      </c>
      <c r="T303">
        <f t="shared" si="66"/>
        <v>8822.269908237995</v>
      </c>
      <c r="U303">
        <v>0.15</v>
      </c>
      <c r="V303">
        <v>101</v>
      </c>
      <c r="W303">
        <f t="shared" si="59"/>
        <v>87.826086956521749</v>
      </c>
      <c r="X303">
        <f t="shared" si="67"/>
        <v>8.3709656720079977</v>
      </c>
      <c r="Y303">
        <f t="shared" si="60"/>
        <v>100.45158806409597</v>
      </c>
    </row>
    <row r="304" spans="1:27" x14ac:dyDescent="0.25">
      <c r="A304" t="s">
        <v>41</v>
      </c>
      <c r="B304" t="s">
        <v>27</v>
      </c>
      <c r="C304">
        <v>54</v>
      </c>
      <c r="D304">
        <v>54951.337999999996</v>
      </c>
      <c r="E304">
        <f t="shared" si="68"/>
        <v>54278.297999999995</v>
      </c>
      <c r="F304">
        <v>30</v>
      </c>
      <c r="G304">
        <f t="shared" si="56"/>
        <v>304.14999999999998</v>
      </c>
      <c r="H304">
        <v>98</v>
      </c>
      <c r="I304">
        <v>0.47299999999999998</v>
      </c>
      <c r="J304">
        <f t="shared" si="62"/>
        <v>6.6034651847008838E-2</v>
      </c>
      <c r="K304">
        <v>0.15</v>
      </c>
      <c r="L304">
        <v>101</v>
      </c>
      <c r="M304">
        <f t="shared" si="57"/>
        <v>87.826086956521749</v>
      </c>
      <c r="N304">
        <f t="shared" si="58"/>
        <v>0.40696534815299112</v>
      </c>
      <c r="O304">
        <v>8.3140000000000001</v>
      </c>
      <c r="P304">
        <f t="shared" si="63"/>
        <v>1.577195998968528E-2</v>
      </c>
      <c r="Q304">
        <f t="shared" si="55"/>
        <v>866.69030431567228</v>
      </c>
      <c r="R304">
        <f t="shared" si="64"/>
        <v>8.6669030431567231E-4</v>
      </c>
      <c r="S304">
        <f t="shared" si="65"/>
        <v>1.0400283651788066E-2</v>
      </c>
      <c r="T304">
        <f t="shared" si="66"/>
        <v>10400.283651788066</v>
      </c>
      <c r="U304">
        <v>0.15</v>
      </c>
      <c r="V304">
        <v>101</v>
      </c>
      <c r="W304">
        <f t="shared" si="59"/>
        <v>87.826086956521749</v>
      </c>
      <c r="X304">
        <f t="shared" si="67"/>
        <v>9.8682559402279502</v>
      </c>
      <c r="Y304">
        <f t="shared" si="60"/>
        <v>118.41907128273539</v>
      </c>
    </row>
    <row r="305" spans="1:27" x14ac:dyDescent="0.25">
      <c r="A305" t="s">
        <v>42</v>
      </c>
      <c r="B305" t="s">
        <v>27</v>
      </c>
      <c r="C305">
        <v>54</v>
      </c>
      <c r="D305">
        <v>21518.146000000004</v>
      </c>
      <c r="E305">
        <f t="shared" si="68"/>
        <v>20845.106000000003</v>
      </c>
      <c r="F305">
        <v>30</v>
      </c>
      <c r="G305">
        <f t="shared" si="56"/>
        <v>304.14999999999998</v>
      </c>
      <c r="H305">
        <v>98</v>
      </c>
      <c r="I305">
        <v>0.47299999999999998</v>
      </c>
      <c r="J305">
        <f t="shared" si="62"/>
        <v>6.6034651847008838E-2</v>
      </c>
      <c r="K305">
        <v>0.15</v>
      </c>
      <c r="L305">
        <v>101</v>
      </c>
      <c r="M305">
        <f t="shared" si="57"/>
        <v>87.826086956521749</v>
      </c>
      <c r="N305">
        <f t="shared" si="58"/>
        <v>0.40696534815299112</v>
      </c>
      <c r="O305">
        <v>8.3140000000000001</v>
      </c>
      <c r="P305">
        <f t="shared" si="63"/>
        <v>1.577195998968528E-2</v>
      </c>
      <c r="Q305">
        <f t="shared" si="55"/>
        <v>339.38333776420643</v>
      </c>
      <c r="R305">
        <f t="shared" si="64"/>
        <v>3.3938333776420643E-4</v>
      </c>
      <c r="S305">
        <f t="shared" si="65"/>
        <v>4.0726000531704767E-3</v>
      </c>
      <c r="T305">
        <f t="shared" si="66"/>
        <v>4072.6000531704767</v>
      </c>
      <c r="U305">
        <v>0.15</v>
      </c>
      <c r="V305">
        <v>101</v>
      </c>
      <c r="W305">
        <f t="shared" si="59"/>
        <v>87.826086956521749</v>
      </c>
      <c r="X305">
        <f t="shared" si="67"/>
        <v>3.8642657270181915</v>
      </c>
      <c r="Y305">
        <f t="shared" si="60"/>
        <v>46.371188724218293</v>
      </c>
      <c r="Z305">
        <f>AVERAGE(Y305:Y307)</f>
        <v>47.387479764047193</v>
      </c>
      <c r="AA305">
        <f>_xlfn.STDEV.S(Y305:Y307)/SQRT(COUNT(Y305:Y307))</f>
        <v>0.5081456744278734</v>
      </c>
    </row>
    <row r="306" spans="1:27" x14ac:dyDescent="0.25">
      <c r="A306" t="s">
        <v>43</v>
      </c>
      <c r="B306" t="s">
        <v>27</v>
      </c>
      <c r="C306">
        <v>54</v>
      </c>
      <c r="D306">
        <v>22225.229000000003</v>
      </c>
      <c r="E306">
        <f t="shared" si="68"/>
        <v>21552.189000000002</v>
      </c>
      <c r="F306">
        <v>30</v>
      </c>
      <c r="G306">
        <f t="shared" si="56"/>
        <v>304.14999999999998</v>
      </c>
      <c r="H306">
        <v>98</v>
      </c>
      <c r="I306">
        <v>0.47299999999999998</v>
      </c>
      <c r="J306">
        <f t="shared" si="62"/>
        <v>6.6034651847008838E-2</v>
      </c>
      <c r="K306">
        <v>0.15</v>
      </c>
      <c r="L306">
        <v>101</v>
      </c>
      <c r="M306">
        <f t="shared" si="57"/>
        <v>87.826086956521749</v>
      </c>
      <c r="N306">
        <f t="shared" si="58"/>
        <v>0.40696534815299112</v>
      </c>
      <c r="O306">
        <v>8.3140000000000001</v>
      </c>
      <c r="P306">
        <f t="shared" si="63"/>
        <v>1.577195998968528E-2</v>
      </c>
      <c r="Q306">
        <f t="shared" si="55"/>
        <v>350.53542254959302</v>
      </c>
      <c r="R306">
        <f t="shared" si="64"/>
        <v>3.5053542254959304E-4</v>
      </c>
      <c r="S306">
        <f t="shared" si="65"/>
        <v>4.2064250705951163E-3</v>
      </c>
      <c r="T306">
        <f t="shared" si="66"/>
        <v>4206.4250705951163</v>
      </c>
      <c r="U306">
        <v>0.15</v>
      </c>
      <c r="V306">
        <v>101</v>
      </c>
      <c r="W306">
        <f t="shared" si="59"/>
        <v>87.826086956521749</v>
      </c>
      <c r="X306">
        <f t="shared" si="67"/>
        <v>3.9912449102181378</v>
      </c>
      <c r="Y306">
        <f t="shared" si="60"/>
        <v>47.894938922617655</v>
      </c>
    </row>
    <row r="307" spans="1:27" x14ac:dyDescent="0.25">
      <c r="A307" t="s">
        <v>44</v>
      </c>
      <c r="B307" t="s">
        <v>27</v>
      </c>
      <c r="C307">
        <v>54</v>
      </c>
      <c r="D307">
        <v>22225.866000000005</v>
      </c>
      <c r="E307">
        <f t="shared" si="68"/>
        <v>21552.826000000005</v>
      </c>
      <c r="F307">
        <v>30</v>
      </c>
      <c r="G307">
        <f t="shared" si="56"/>
        <v>304.14999999999998</v>
      </c>
      <c r="H307">
        <v>98</v>
      </c>
      <c r="I307">
        <v>0.47299999999999998</v>
      </c>
      <c r="J307">
        <f t="shared" si="62"/>
        <v>6.6034651847008838E-2</v>
      </c>
      <c r="K307">
        <v>0.15</v>
      </c>
      <c r="L307">
        <v>101</v>
      </c>
      <c r="M307">
        <f t="shared" si="57"/>
        <v>87.826086956521749</v>
      </c>
      <c r="N307">
        <f t="shared" si="58"/>
        <v>0.40696534815299112</v>
      </c>
      <c r="O307">
        <v>8.3140000000000001</v>
      </c>
      <c r="P307">
        <f t="shared" si="63"/>
        <v>1.577195998968528E-2</v>
      </c>
      <c r="Q307">
        <f t="shared" ref="Q307:Q370" si="69">P307*D307</f>
        <v>350.54546928810652</v>
      </c>
      <c r="R307">
        <f t="shared" si="64"/>
        <v>3.5054546928810654E-4</v>
      </c>
      <c r="S307">
        <f t="shared" si="65"/>
        <v>4.2065456314572779E-3</v>
      </c>
      <c r="T307">
        <f t="shared" si="66"/>
        <v>4206.5456314572775</v>
      </c>
      <c r="U307">
        <v>0.15</v>
      </c>
      <c r="V307">
        <v>101</v>
      </c>
      <c r="W307">
        <f t="shared" si="59"/>
        <v>87.826086956521749</v>
      </c>
      <c r="X307">
        <f t="shared" si="67"/>
        <v>3.9913593037754698</v>
      </c>
      <c r="Y307">
        <f t="shared" si="60"/>
        <v>47.89631164530563</v>
      </c>
    </row>
    <row r="308" spans="1:27" x14ac:dyDescent="0.25">
      <c r="A308" t="s">
        <v>45</v>
      </c>
      <c r="B308" t="s">
        <v>27</v>
      </c>
      <c r="C308">
        <v>54</v>
      </c>
      <c r="D308">
        <v>78044.511999999988</v>
      </c>
      <c r="E308">
        <f t="shared" si="68"/>
        <v>77371.471999999994</v>
      </c>
      <c r="F308">
        <v>30</v>
      </c>
      <c r="G308">
        <f t="shared" si="56"/>
        <v>304.14999999999998</v>
      </c>
      <c r="H308">
        <v>98</v>
      </c>
      <c r="I308">
        <v>0.47299999999999998</v>
      </c>
      <c r="J308">
        <f t="shared" si="62"/>
        <v>6.6034651847008838E-2</v>
      </c>
      <c r="K308">
        <v>0.15</v>
      </c>
      <c r="L308">
        <v>101</v>
      </c>
      <c r="M308">
        <f t="shared" si="57"/>
        <v>87.826086956521749</v>
      </c>
      <c r="N308">
        <f t="shared" si="58"/>
        <v>0.40696534815299112</v>
      </c>
      <c r="O308">
        <v>8.3140000000000001</v>
      </c>
      <c r="P308">
        <f t="shared" si="63"/>
        <v>1.577195998968528E-2</v>
      </c>
      <c r="Q308">
        <f t="shared" si="69"/>
        <v>1230.9149206785125</v>
      </c>
      <c r="R308">
        <f t="shared" si="64"/>
        <v>1.2309149206785126E-3</v>
      </c>
      <c r="S308">
        <f t="shared" si="65"/>
        <v>1.4770979048142152E-2</v>
      </c>
      <c r="T308">
        <f t="shared" si="66"/>
        <v>14770.979048142151</v>
      </c>
      <c r="U308">
        <v>0.15</v>
      </c>
      <c r="V308">
        <v>101</v>
      </c>
      <c r="W308">
        <f t="shared" si="59"/>
        <v>87.826086956521749</v>
      </c>
      <c r="X308">
        <f t="shared" si="67"/>
        <v>14.015367908715735</v>
      </c>
      <c r="Y308">
        <f t="shared" si="60"/>
        <v>168.18441490458883</v>
      </c>
      <c r="Z308">
        <f>AVERAGE(Y308:Y310)</f>
        <v>168.42523902295719</v>
      </c>
      <c r="AA308">
        <f>_xlfn.STDEV.S(Y308:Y310)/SQRT(COUNT(Y308:Y310))</f>
        <v>0.22837474498662347</v>
      </c>
    </row>
    <row r="309" spans="1:27" x14ac:dyDescent="0.25">
      <c r="A309" t="s">
        <v>46</v>
      </c>
      <c r="B309" t="s">
        <v>27</v>
      </c>
      <c r="C309">
        <v>54</v>
      </c>
      <c r="D309">
        <v>78368.108000000007</v>
      </c>
      <c r="E309">
        <f t="shared" si="68"/>
        <v>77695.068000000014</v>
      </c>
      <c r="F309">
        <v>30</v>
      </c>
      <c r="G309">
        <f t="shared" si="56"/>
        <v>304.14999999999998</v>
      </c>
      <c r="H309">
        <v>98</v>
      </c>
      <c r="I309">
        <v>0.47299999999999998</v>
      </c>
      <c r="J309">
        <f t="shared" si="62"/>
        <v>6.6034651847008838E-2</v>
      </c>
      <c r="K309">
        <v>0.15</v>
      </c>
      <c r="L309">
        <v>101</v>
      </c>
      <c r="M309">
        <f t="shared" si="57"/>
        <v>87.826086956521749</v>
      </c>
      <c r="N309">
        <f t="shared" si="58"/>
        <v>0.40696534815299112</v>
      </c>
      <c r="O309">
        <v>8.3140000000000001</v>
      </c>
      <c r="P309">
        <f t="shared" si="63"/>
        <v>1.577195998968528E-2</v>
      </c>
      <c r="Q309">
        <f t="shared" si="69"/>
        <v>1236.0186638433349</v>
      </c>
      <c r="R309">
        <f t="shared" si="64"/>
        <v>1.2360186638433349E-3</v>
      </c>
      <c r="S309">
        <f t="shared" si="65"/>
        <v>1.4832223966120016E-2</v>
      </c>
      <c r="T309">
        <f t="shared" si="66"/>
        <v>14832.223966120016</v>
      </c>
      <c r="U309">
        <v>0.15</v>
      </c>
      <c r="V309">
        <v>101</v>
      </c>
      <c r="W309">
        <f t="shared" si="59"/>
        <v>87.826086956521749</v>
      </c>
      <c r="X309">
        <f t="shared" si="67"/>
        <v>14.073479835839951</v>
      </c>
      <c r="Y309">
        <f t="shared" si="60"/>
        <v>168.88175803007937</v>
      </c>
    </row>
    <row r="310" spans="1:27" x14ac:dyDescent="0.25">
      <c r="A310" t="s">
        <v>47</v>
      </c>
      <c r="B310" t="s">
        <v>27</v>
      </c>
      <c r="C310">
        <v>54</v>
      </c>
      <c r="D310">
        <v>78056.17300000001</v>
      </c>
      <c r="E310">
        <f t="shared" si="68"/>
        <v>77383.133000000016</v>
      </c>
      <c r="F310">
        <v>30</v>
      </c>
      <c r="G310">
        <f t="shared" si="56"/>
        <v>304.14999999999998</v>
      </c>
      <c r="H310">
        <v>98</v>
      </c>
      <c r="I310">
        <v>0.47299999999999998</v>
      </c>
      <c r="J310">
        <f t="shared" si="62"/>
        <v>6.6034651847008838E-2</v>
      </c>
      <c r="K310">
        <v>0.15</v>
      </c>
      <c r="L310">
        <v>101</v>
      </c>
      <c r="M310">
        <f t="shared" si="57"/>
        <v>87.826086956521749</v>
      </c>
      <c r="N310">
        <f t="shared" si="58"/>
        <v>0.40696534815299112</v>
      </c>
      <c r="O310">
        <v>8.3140000000000001</v>
      </c>
      <c r="P310">
        <f t="shared" si="63"/>
        <v>1.577195998968528E-2</v>
      </c>
      <c r="Q310">
        <f t="shared" si="69"/>
        <v>1231.0988375039526</v>
      </c>
      <c r="R310">
        <f t="shared" si="64"/>
        <v>1.2310988375039526E-3</v>
      </c>
      <c r="S310">
        <f t="shared" si="65"/>
        <v>1.477318605004743E-2</v>
      </c>
      <c r="T310">
        <f t="shared" si="66"/>
        <v>14773.18605004743</v>
      </c>
      <c r="U310">
        <v>0.15</v>
      </c>
      <c r="V310">
        <v>101</v>
      </c>
      <c r="W310">
        <f t="shared" si="59"/>
        <v>87.826086956521749</v>
      </c>
      <c r="X310">
        <f t="shared" si="67"/>
        <v>14.017462011183618</v>
      </c>
      <c r="Y310">
        <f t="shared" si="60"/>
        <v>168.20954413420338</v>
      </c>
    </row>
    <row r="311" spans="1:27" x14ac:dyDescent="0.25">
      <c r="A311" t="s">
        <v>48</v>
      </c>
      <c r="B311" t="s">
        <v>27</v>
      </c>
      <c r="C311">
        <v>54</v>
      </c>
      <c r="D311">
        <v>29446.143999999997</v>
      </c>
      <c r="E311">
        <f t="shared" si="68"/>
        <v>28773.103999999996</v>
      </c>
      <c r="F311">
        <v>30</v>
      </c>
      <c r="G311">
        <f t="shared" si="56"/>
        <v>304.14999999999998</v>
      </c>
      <c r="H311">
        <v>98</v>
      </c>
      <c r="I311">
        <v>0.47299999999999998</v>
      </c>
      <c r="J311">
        <f t="shared" si="62"/>
        <v>6.6034651847008838E-2</v>
      </c>
      <c r="K311">
        <v>0.15</v>
      </c>
      <c r="L311">
        <v>101</v>
      </c>
      <c r="M311">
        <f t="shared" si="57"/>
        <v>87.826086956521749</v>
      </c>
      <c r="N311">
        <f t="shared" si="58"/>
        <v>0.40696534815299112</v>
      </c>
      <c r="O311">
        <v>8.3140000000000001</v>
      </c>
      <c r="P311">
        <f t="shared" si="63"/>
        <v>1.577195998968528E-2</v>
      </c>
      <c r="Q311">
        <f t="shared" si="69"/>
        <v>464.42340501851123</v>
      </c>
      <c r="R311">
        <f t="shared" si="64"/>
        <v>4.6442340501851124E-4</v>
      </c>
      <c r="S311">
        <f t="shared" si="65"/>
        <v>5.5730808602221351E-3</v>
      </c>
      <c r="T311">
        <f t="shared" si="66"/>
        <v>5573.080860222135</v>
      </c>
      <c r="U311">
        <v>0.15</v>
      </c>
      <c r="V311">
        <v>101</v>
      </c>
      <c r="W311">
        <f t="shared" si="59"/>
        <v>87.826086956521749</v>
      </c>
      <c r="X311">
        <f t="shared" si="67"/>
        <v>5.2879892650622562</v>
      </c>
      <c r="Y311">
        <f t="shared" si="60"/>
        <v>63.455871180747074</v>
      </c>
      <c r="Z311">
        <f>AVERAGE(Y311:Y313)</f>
        <v>64.235437593772374</v>
      </c>
      <c r="AA311">
        <f>_xlfn.STDEV.S(Y311:Y313)/SQRT(COUNT(Y311:Y313))</f>
        <v>0.52476229808633101</v>
      </c>
    </row>
    <row r="312" spans="1:27" x14ac:dyDescent="0.25">
      <c r="A312" t="s">
        <v>49</v>
      </c>
      <c r="B312" t="s">
        <v>27</v>
      </c>
      <c r="C312">
        <v>54</v>
      </c>
      <c r="D312">
        <v>29706.378000000001</v>
      </c>
      <c r="E312">
        <f t="shared" si="68"/>
        <v>29033.338</v>
      </c>
      <c r="F312">
        <v>30</v>
      </c>
      <c r="G312">
        <f t="shared" si="56"/>
        <v>304.14999999999998</v>
      </c>
      <c r="H312">
        <v>98</v>
      </c>
      <c r="I312">
        <v>0.47299999999999998</v>
      </c>
      <c r="J312">
        <f t="shared" si="62"/>
        <v>6.6034651847008838E-2</v>
      </c>
      <c r="K312">
        <v>0.15</v>
      </c>
      <c r="L312">
        <v>101</v>
      </c>
      <c r="M312">
        <f t="shared" si="57"/>
        <v>87.826086956521749</v>
      </c>
      <c r="N312">
        <f t="shared" si="58"/>
        <v>0.40696534815299112</v>
      </c>
      <c r="O312">
        <v>8.3140000000000001</v>
      </c>
      <c r="P312">
        <f t="shared" si="63"/>
        <v>1.577195998968528E-2</v>
      </c>
      <c r="Q312">
        <f t="shared" si="69"/>
        <v>468.52780525446707</v>
      </c>
      <c r="R312">
        <f t="shared" si="64"/>
        <v>4.6852780525446705E-4</v>
      </c>
      <c r="S312">
        <f t="shared" si="65"/>
        <v>5.6223336630536035E-3</v>
      </c>
      <c r="T312">
        <f t="shared" si="66"/>
        <v>5622.3336630536032</v>
      </c>
      <c r="U312">
        <v>0.15</v>
      </c>
      <c r="V312">
        <v>101</v>
      </c>
      <c r="W312">
        <f t="shared" si="59"/>
        <v>87.826086956521749</v>
      </c>
      <c r="X312">
        <f t="shared" si="67"/>
        <v>5.3347225350756142</v>
      </c>
      <c r="Y312">
        <f t="shared" si="60"/>
        <v>64.01667042090736</v>
      </c>
    </row>
    <row r="313" spans="1:27" x14ac:dyDescent="0.25">
      <c r="A313" t="s">
        <v>50</v>
      </c>
      <c r="B313" t="s">
        <v>27</v>
      </c>
      <c r="C313">
        <v>54</v>
      </c>
      <c r="D313">
        <v>30271.163</v>
      </c>
      <c r="E313">
        <f t="shared" si="68"/>
        <v>29598.123</v>
      </c>
      <c r="F313">
        <v>30</v>
      </c>
      <c r="G313">
        <f t="shared" si="56"/>
        <v>304.14999999999998</v>
      </c>
      <c r="H313">
        <v>98</v>
      </c>
      <c r="I313">
        <v>0.47299999999999998</v>
      </c>
      <c r="J313">
        <f t="shared" si="62"/>
        <v>6.6034651847008838E-2</v>
      </c>
      <c r="K313">
        <v>0.15</v>
      </c>
      <c r="L313">
        <v>101</v>
      </c>
      <c r="M313">
        <f t="shared" si="57"/>
        <v>87.826086956521749</v>
      </c>
      <c r="N313">
        <f t="shared" si="58"/>
        <v>0.40696534815299112</v>
      </c>
      <c r="O313">
        <v>8.3140000000000001</v>
      </c>
      <c r="P313">
        <f t="shared" si="63"/>
        <v>1.577195998968528E-2</v>
      </c>
      <c r="Q313">
        <f t="shared" si="69"/>
        <v>477.43557167724146</v>
      </c>
      <c r="R313">
        <f t="shared" si="64"/>
        <v>4.7743557167724147E-4</v>
      </c>
      <c r="S313">
        <f t="shared" si="65"/>
        <v>5.7292268601268972E-3</v>
      </c>
      <c r="T313">
        <f t="shared" si="66"/>
        <v>5729.226860126897</v>
      </c>
      <c r="U313">
        <v>0.15</v>
      </c>
      <c r="V313">
        <v>101</v>
      </c>
      <c r="W313">
        <f t="shared" si="59"/>
        <v>87.826086956521749</v>
      </c>
      <c r="X313">
        <f t="shared" si="67"/>
        <v>5.4361475983052241</v>
      </c>
      <c r="Y313">
        <f t="shared" si="60"/>
        <v>65.233771179662682</v>
      </c>
    </row>
    <row r="314" spans="1:27" x14ac:dyDescent="0.25">
      <c r="A314" s="1" t="s">
        <v>26</v>
      </c>
      <c r="B314" s="1" t="s">
        <v>27</v>
      </c>
      <c r="C314">
        <v>61</v>
      </c>
      <c r="D314">
        <v>48267.843000000008</v>
      </c>
      <c r="E314">
        <f>D314-1545.04</f>
        <v>46722.803000000007</v>
      </c>
      <c r="F314">
        <v>30</v>
      </c>
      <c r="G314">
        <f t="shared" si="56"/>
        <v>304.14999999999998</v>
      </c>
      <c r="H314">
        <v>98</v>
      </c>
      <c r="I314">
        <v>0.47299999999999998</v>
      </c>
      <c r="J314">
        <f t="shared" si="62"/>
        <v>6.6034651847008838E-2</v>
      </c>
      <c r="K314">
        <v>0.15</v>
      </c>
      <c r="L314">
        <v>101</v>
      </c>
      <c r="M314">
        <f t="shared" si="57"/>
        <v>87.826086956521749</v>
      </c>
      <c r="N314">
        <f t="shared" si="58"/>
        <v>0.40696534815299112</v>
      </c>
      <c r="O314">
        <v>8.3140000000000001</v>
      </c>
      <c r="P314">
        <f t="shared" si="63"/>
        <v>1.577195998968528E-2</v>
      </c>
      <c r="Q314">
        <f t="shared" si="69"/>
        <v>761.27848858441087</v>
      </c>
      <c r="R314">
        <f t="shared" si="64"/>
        <v>7.6127848858441088E-4</v>
      </c>
      <c r="S314">
        <f t="shared" si="65"/>
        <v>9.1353418630129302E-3</v>
      </c>
      <c r="T314">
        <f t="shared" si="66"/>
        <v>9135.3418630129308</v>
      </c>
      <c r="U314">
        <v>0.15</v>
      </c>
      <c r="V314">
        <v>101</v>
      </c>
      <c r="W314">
        <f t="shared" si="59"/>
        <v>87.826086956521749</v>
      </c>
      <c r="X314">
        <f t="shared" si="67"/>
        <v>8.6680223947729935</v>
      </c>
      <c r="Y314">
        <f t="shared" si="60"/>
        <v>104.01626873727594</v>
      </c>
      <c r="Z314">
        <f>AVERAGE(Y314:Y316)</f>
        <v>101.68673032103608</v>
      </c>
      <c r="AA314">
        <f>_xlfn.STDEV.S(Y314:Y316)/SQRT(COUNT(Y314:Y316))</f>
        <v>5.6293223936603312</v>
      </c>
    </row>
    <row r="315" spans="1:27" x14ac:dyDescent="0.25">
      <c r="A315" s="2" t="s">
        <v>28</v>
      </c>
      <c r="B315" s="1" t="s">
        <v>27</v>
      </c>
      <c r="C315">
        <v>61</v>
      </c>
      <c r="D315">
        <v>42219.722999999998</v>
      </c>
      <c r="E315">
        <f t="shared" ref="E315:E337" si="70">D315-1545.04</f>
        <v>40674.682999999997</v>
      </c>
      <c r="F315">
        <v>30</v>
      </c>
      <c r="G315">
        <f t="shared" si="56"/>
        <v>304.14999999999998</v>
      </c>
      <c r="H315">
        <v>98</v>
      </c>
      <c r="I315">
        <v>0.47299999999999998</v>
      </c>
      <c r="J315">
        <f t="shared" si="62"/>
        <v>6.6034651847008838E-2</v>
      </c>
      <c r="K315">
        <v>0.15</v>
      </c>
      <c r="L315">
        <v>101</v>
      </c>
      <c r="M315">
        <f t="shared" si="57"/>
        <v>87.826086956521749</v>
      </c>
      <c r="N315">
        <f t="shared" si="58"/>
        <v>0.40696534815299112</v>
      </c>
      <c r="O315">
        <v>8.3140000000000001</v>
      </c>
      <c r="P315">
        <f t="shared" si="63"/>
        <v>1.577195998968528E-2</v>
      </c>
      <c r="Q315">
        <f t="shared" si="69"/>
        <v>665.88778193159533</v>
      </c>
      <c r="R315">
        <f t="shared" si="64"/>
        <v>6.6588778193159531E-4</v>
      </c>
      <c r="S315">
        <f t="shared" si="65"/>
        <v>7.9906533831791433E-3</v>
      </c>
      <c r="T315">
        <f t="shared" si="66"/>
        <v>7990.653383179143</v>
      </c>
      <c r="U315">
        <v>0.15</v>
      </c>
      <c r="V315">
        <v>101</v>
      </c>
      <c r="W315">
        <f t="shared" si="59"/>
        <v>87.826086956521749</v>
      </c>
      <c r="X315">
        <f t="shared" si="67"/>
        <v>7.5818905863498474</v>
      </c>
      <c r="Y315">
        <f t="shared" si="60"/>
        <v>90.982687036198158</v>
      </c>
    </row>
    <row r="316" spans="1:27" x14ac:dyDescent="0.25">
      <c r="A316" s="2" t="s">
        <v>29</v>
      </c>
      <c r="B316" s="1" t="s">
        <v>27</v>
      </c>
      <c r="C316">
        <v>61</v>
      </c>
      <c r="D316">
        <v>51072.956999999995</v>
      </c>
      <c r="E316">
        <f t="shared" si="70"/>
        <v>49527.916999999994</v>
      </c>
      <c r="F316">
        <v>30</v>
      </c>
      <c r="G316">
        <f t="shared" si="56"/>
        <v>304.14999999999998</v>
      </c>
      <c r="H316">
        <v>98</v>
      </c>
      <c r="I316">
        <v>0.47299999999999998</v>
      </c>
      <c r="J316">
        <f t="shared" si="62"/>
        <v>6.6034651847008838E-2</v>
      </c>
      <c r="K316">
        <v>0.15</v>
      </c>
      <c r="L316">
        <v>101</v>
      </c>
      <c r="M316">
        <f t="shared" si="57"/>
        <v>87.826086956521749</v>
      </c>
      <c r="N316">
        <f t="shared" si="58"/>
        <v>0.40696534815299112</v>
      </c>
      <c r="O316">
        <v>8.3140000000000001</v>
      </c>
      <c r="P316">
        <f t="shared" si="63"/>
        <v>1.577195998968528E-2</v>
      </c>
      <c r="Q316">
        <f t="shared" si="69"/>
        <v>805.52063435891671</v>
      </c>
      <c r="R316">
        <f t="shared" si="64"/>
        <v>8.0552063435891674E-4</v>
      </c>
      <c r="S316">
        <f t="shared" si="65"/>
        <v>9.6662476123070013E-3</v>
      </c>
      <c r="T316">
        <f t="shared" si="66"/>
        <v>9666.247612307001</v>
      </c>
      <c r="U316">
        <v>0.15</v>
      </c>
      <c r="V316">
        <v>101</v>
      </c>
      <c r="W316">
        <f t="shared" si="59"/>
        <v>87.826086956521749</v>
      </c>
      <c r="X316">
        <f t="shared" si="67"/>
        <v>9.1717695991361801</v>
      </c>
      <c r="Y316">
        <f t="shared" si="60"/>
        <v>110.06123518963416</v>
      </c>
    </row>
    <row r="317" spans="1:27" x14ac:dyDescent="0.25">
      <c r="A317" s="2" t="s">
        <v>30</v>
      </c>
      <c r="B317" s="1" t="s">
        <v>27</v>
      </c>
      <c r="C317">
        <v>61</v>
      </c>
      <c r="D317">
        <v>25691.574999999993</v>
      </c>
      <c r="E317">
        <f t="shared" si="70"/>
        <v>24146.534999999993</v>
      </c>
      <c r="F317">
        <v>30</v>
      </c>
      <c r="G317">
        <f t="shared" si="56"/>
        <v>304.14999999999998</v>
      </c>
      <c r="H317">
        <v>98</v>
      </c>
      <c r="I317">
        <v>0.47299999999999998</v>
      </c>
      <c r="J317">
        <f t="shared" si="62"/>
        <v>6.6034651847008838E-2</v>
      </c>
      <c r="K317">
        <v>0.15</v>
      </c>
      <c r="L317">
        <v>101</v>
      </c>
      <c r="M317">
        <f t="shared" si="57"/>
        <v>87.826086956521749</v>
      </c>
      <c r="N317">
        <f t="shared" si="58"/>
        <v>0.40696534815299112</v>
      </c>
      <c r="O317">
        <v>8.3140000000000001</v>
      </c>
      <c r="P317">
        <f t="shared" si="63"/>
        <v>1.577195998968528E-2</v>
      </c>
      <c r="Q317">
        <f t="shared" si="69"/>
        <v>405.2064929719985</v>
      </c>
      <c r="R317">
        <f t="shared" si="64"/>
        <v>4.0520649297199848E-4</v>
      </c>
      <c r="S317">
        <f t="shared" si="65"/>
        <v>4.8624779156639817E-3</v>
      </c>
      <c r="T317">
        <f t="shared" si="66"/>
        <v>4862.4779156639815</v>
      </c>
      <c r="U317">
        <v>0.15</v>
      </c>
      <c r="V317">
        <v>101</v>
      </c>
      <c r="W317">
        <f t="shared" si="59"/>
        <v>87.826086956521749</v>
      </c>
      <c r="X317">
        <f t="shared" si="67"/>
        <v>4.6137372962158238</v>
      </c>
      <c r="Y317">
        <f t="shared" si="60"/>
        <v>55.364847554589886</v>
      </c>
      <c r="Z317">
        <f>AVERAGE(Y317:Y319)</f>
        <v>58.344981818932546</v>
      </c>
      <c r="AA317">
        <f>_xlfn.STDEV.S(Y317:Y319)/SQRT(COUNT(Y317:Y319))</f>
        <v>1.5250481503338775</v>
      </c>
    </row>
    <row r="318" spans="1:27" x14ac:dyDescent="0.25">
      <c r="A318" s="2" t="s">
        <v>31</v>
      </c>
      <c r="B318" s="1" t="s">
        <v>27</v>
      </c>
      <c r="C318">
        <v>61</v>
      </c>
      <c r="D318">
        <v>28026.959999999995</v>
      </c>
      <c r="E318">
        <f t="shared" si="70"/>
        <v>26481.919999999995</v>
      </c>
      <c r="F318">
        <v>30</v>
      </c>
      <c r="G318">
        <f t="shared" si="56"/>
        <v>304.14999999999998</v>
      </c>
      <c r="H318">
        <v>98</v>
      </c>
      <c r="I318">
        <v>0.47299999999999998</v>
      </c>
      <c r="J318">
        <f t="shared" si="62"/>
        <v>6.6034651847008838E-2</v>
      </c>
      <c r="K318">
        <v>0.15</v>
      </c>
      <c r="L318">
        <v>101</v>
      </c>
      <c r="M318">
        <f t="shared" si="57"/>
        <v>87.826086956521749</v>
      </c>
      <c r="N318">
        <f t="shared" si="58"/>
        <v>0.40696534815299112</v>
      </c>
      <c r="O318">
        <v>8.3140000000000001</v>
      </c>
      <c r="P318">
        <f t="shared" si="63"/>
        <v>1.577195998968528E-2</v>
      </c>
      <c r="Q318">
        <f t="shared" si="69"/>
        <v>442.04009175250968</v>
      </c>
      <c r="R318">
        <f t="shared" si="64"/>
        <v>4.4204009175250966E-4</v>
      </c>
      <c r="S318">
        <f t="shared" si="65"/>
        <v>5.3044811010301155E-3</v>
      </c>
      <c r="T318">
        <f t="shared" si="66"/>
        <v>5304.4811010301155</v>
      </c>
      <c r="U318">
        <v>0.15</v>
      </c>
      <c r="V318">
        <v>101</v>
      </c>
      <c r="W318">
        <f t="shared" si="59"/>
        <v>87.826086956521749</v>
      </c>
      <c r="X318">
        <f t="shared" si="67"/>
        <v>5.03312975757808</v>
      </c>
      <c r="Y318">
        <f t="shared" si="60"/>
        <v>60.397557090936949</v>
      </c>
    </row>
    <row r="319" spans="1:27" x14ac:dyDescent="0.25">
      <c r="A319" s="2" t="s">
        <v>32</v>
      </c>
      <c r="B319" s="1" t="s">
        <v>27</v>
      </c>
      <c r="C319">
        <v>61</v>
      </c>
      <c r="D319">
        <v>27504.905999999995</v>
      </c>
      <c r="E319">
        <f t="shared" si="70"/>
        <v>25959.865999999995</v>
      </c>
      <c r="F319">
        <v>30</v>
      </c>
      <c r="G319">
        <f t="shared" si="56"/>
        <v>304.14999999999998</v>
      </c>
      <c r="H319">
        <v>98</v>
      </c>
      <c r="I319">
        <v>0.47299999999999998</v>
      </c>
      <c r="J319">
        <f t="shared" si="62"/>
        <v>6.6034651847008838E-2</v>
      </c>
      <c r="K319">
        <v>0.15</v>
      </c>
      <c r="L319">
        <v>101</v>
      </c>
      <c r="M319">
        <f t="shared" si="57"/>
        <v>87.826086956521749</v>
      </c>
      <c r="N319">
        <f t="shared" si="58"/>
        <v>0.40696534815299112</v>
      </c>
      <c r="O319">
        <v>8.3140000000000001</v>
      </c>
      <c r="P319">
        <f t="shared" si="63"/>
        <v>1.577195998968528E-2</v>
      </c>
      <c r="Q319">
        <f t="shared" si="69"/>
        <v>433.80627695205453</v>
      </c>
      <c r="R319">
        <f t="shared" si="64"/>
        <v>4.3380627695205451E-4</v>
      </c>
      <c r="S319">
        <f t="shared" si="65"/>
        <v>5.2056753234246541E-3</v>
      </c>
      <c r="T319">
        <f t="shared" si="66"/>
        <v>5205.6753234246544</v>
      </c>
      <c r="U319">
        <v>0.15</v>
      </c>
      <c r="V319">
        <v>101</v>
      </c>
      <c r="W319">
        <f t="shared" si="59"/>
        <v>87.826086956521749</v>
      </c>
      <c r="X319">
        <f t="shared" si="67"/>
        <v>4.9393784009392343</v>
      </c>
      <c r="Y319">
        <f t="shared" si="60"/>
        <v>59.272540811270808</v>
      </c>
    </row>
    <row r="320" spans="1:27" x14ac:dyDescent="0.25">
      <c r="A320" s="2" t="s">
        <v>33</v>
      </c>
      <c r="B320" s="1" t="s">
        <v>27</v>
      </c>
      <c r="C320">
        <v>61</v>
      </c>
      <c r="D320">
        <v>68392.154999999999</v>
      </c>
      <c r="E320">
        <f t="shared" si="70"/>
        <v>66847.115000000005</v>
      </c>
      <c r="F320">
        <v>30</v>
      </c>
      <c r="G320">
        <f t="shared" si="56"/>
        <v>304.14999999999998</v>
      </c>
      <c r="H320">
        <v>98</v>
      </c>
      <c r="I320">
        <v>0.47299999999999998</v>
      </c>
      <c r="J320">
        <f t="shared" si="62"/>
        <v>6.6034651847008838E-2</v>
      </c>
      <c r="K320">
        <v>0.15</v>
      </c>
      <c r="L320">
        <v>101</v>
      </c>
      <c r="M320">
        <f t="shared" si="57"/>
        <v>87.826086956521749</v>
      </c>
      <c r="N320">
        <f t="shared" si="58"/>
        <v>0.40696534815299112</v>
      </c>
      <c r="O320">
        <v>8.3140000000000001</v>
      </c>
      <c r="P320">
        <f t="shared" si="63"/>
        <v>1.577195998968528E-2</v>
      </c>
      <c r="Q320">
        <f t="shared" si="69"/>
        <v>1078.6783322683541</v>
      </c>
      <c r="R320">
        <f t="shared" si="64"/>
        <v>1.0786783322683541E-3</v>
      </c>
      <c r="S320">
        <f t="shared" si="65"/>
        <v>1.2944139987220249E-2</v>
      </c>
      <c r="T320">
        <f t="shared" si="66"/>
        <v>12944.139987220249</v>
      </c>
      <c r="U320">
        <v>0.15</v>
      </c>
      <c r="V320">
        <v>101</v>
      </c>
      <c r="W320">
        <f t="shared" si="59"/>
        <v>87.826086956521749</v>
      </c>
      <c r="X320">
        <f t="shared" si="67"/>
        <v>12.281981010976308</v>
      </c>
      <c r="Y320">
        <f t="shared" si="60"/>
        <v>147.38377213171569</v>
      </c>
      <c r="Z320">
        <f>AVERAGE(Y320:Y322)</f>
        <v>148.55207119817609</v>
      </c>
      <c r="AA320">
        <f>_xlfn.STDEV.S(Y320:Y322)/SQRT(COUNT(Y320:Y322))</f>
        <v>0.82060266743372046</v>
      </c>
    </row>
    <row r="321" spans="1:27" x14ac:dyDescent="0.25">
      <c r="A321" s="2" t="s">
        <v>34</v>
      </c>
      <c r="B321" s="1" t="s">
        <v>27</v>
      </c>
      <c r="C321">
        <v>61</v>
      </c>
      <c r="D321">
        <v>69668.585999999996</v>
      </c>
      <c r="E321">
        <f t="shared" si="70"/>
        <v>68123.546000000002</v>
      </c>
      <c r="F321">
        <v>30</v>
      </c>
      <c r="G321">
        <f t="shared" si="56"/>
        <v>304.14999999999998</v>
      </c>
      <c r="H321">
        <v>98</v>
      </c>
      <c r="I321">
        <v>0.47299999999999998</v>
      </c>
      <c r="J321">
        <f t="shared" si="62"/>
        <v>6.6034651847008838E-2</v>
      </c>
      <c r="K321">
        <v>0.15</v>
      </c>
      <c r="L321">
        <v>101</v>
      </c>
      <c r="M321">
        <f t="shared" si="57"/>
        <v>87.826086956521749</v>
      </c>
      <c r="N321">
        <f t="shared" si="58"/>
        <v>0.40696534815299112</v>
      </c>
      <c r="O321">
        <v>8.3140000000000001</v>
      </c>
      <c r="P321">
        <f t="shared" si="63"/>
        <v>1.577195998968528E-2</v>
      </c>
      <c r="Q321">
        <f t="shared" si="69"/>
        <v>1098.8101509299479</v>
      </c>
      <c r="R321">
        <f t="shared" si="64"/>
        <v>1.098810150929948E-3</v>
      </c>
      <c r="S321">
        <f t="shared" si="65"/>
        <v>1.3185721811159375E-2</v>
      </c>
      <c r="T321">
        <f t="shared" si="66"/>
        <v>13185.721811159376</v>
      </c>
      <c r="U321">
        <v>0.15</v>
      </c>
      <c r="V321">
        <v>101</v>
      </c>
      <c r="W321">
        <f t="shared" si="59"/>
        <v>87.826086956521749</v>
      </c>
      <c r="X321">
        <f t="shared" si="67"/>
        <v>12.511204688806336</v>
      </c>
      <c r="Y321">
        <f t="shared" si="60"/>
        <v>150.13445626567605</v>
      </c>
    </row>
    <row r="322" spans="1:27" x14ac:dyDescent="0.25">
      <c r="A322" s="2" t="s">
        <v>35</v>
      </c>
      <c r="B322" s="1" t="s">
        <v>27</v>
      </c>
      <c r="C322">
        <v>61</v>
      </c>
      <c r="D322">
        <v>68742.141000000003</v>
      </c>
      <c r="E322">
        <f t="shared" si="70"/>
        <v>67197.10100000001</v>
      </c>
      <c r="F322">
        <v>30</v>
      </c>
      <c r="G322">
        <f t="shared" ref="G322:G385" si="71">F322+274.15</f>
        <v>304.14999999999998</v>
      </c>
      <c r="H322">
        <v>98</v>
      </c>
      <c r="I322">
        <v>0.47299999999999998</v>
      </c>
      <c r="J322">
        <f t="shared" si="62"/>
        <v>6.6034651847008838E-2</v>
      </c>
      <c r="K322">
        <v>0.15</v>
      </c>
      <c r="L322">
        <v>101</v>
      </c>
      <c r="M322">
        <f t="shared" ref="M322:M385" si="72">L322/(1+K322)</f>
        <v>87.826086956521749</v>
      </c>
      <c r="N322">
        <f t="shared" ref="N322:N385" si="73">I322-J322</f>
        <v>0.40696534815299112</v>
      </c>
      <c r="O322">
        <v>8.3140000000000001</v>
      </c>
      <c r="P322">
        <f t="shared" si="63"/>
        <v>1.577195998968528E-2</v>
      </c>
      <c r="Q322">
        <f t="shared" si="69"/>
        <v>1084.1982974573041</v>
      </c>
      <c r="R322">
        <f t="shared" si="64"/>
        <v>1.084198297457304E-3</v>
      </c>
      <c r="S322">
        <f t="shared" si="65"/>
        <v>1.3010379569487647E-2</v>
      </c>
      <c r="T322">
        <f t="shared" si="66"/>
        <v>13010.379569487646</v>
      </c>
      <c r="U322">
        <v>0.15</v>
      </c>
      <c r="V322">
        <v>101</v>
      </c>
      <c r="W322">
        <f t="shared" ref="W322:W385" si="74">V322/(1+U322)</f>
        <v>87.826086956521749</v>
      </c>
      <c r="X322">
        <f t="shared" si="67"/>
        <v>12.344832099761382</v>
      </c>
      <c r="Y322">
        <f t="shared" ref="Y322:Y385" si="75">T322/W322</f>
        <v>148.13798519713654</v>
      </c>
    </row>
    <row r="323" spans="1:27" x14ac:dyDescent="0.25">
      <c r="A323" s="3" t="s">
        <v>36</v>
      </c>
      <c r="B323" s="1" t="s">
        <v>27</v>
      </c>
      <c r="C323">
        <v>61</v>
      </c>
      <c r="D323">
        <v>36470.992999999995</v>
      </c>
      <c r="E323">
        <f t="shared" si="70"/>
        <v>34925.952999999994</v>
      </c>
      <c r="F323">
        <v>30</v>
      </c>
      <c r="G323">
        <f t="shared" si="71"/>
        <v>304.14999999999998</v>
      </c>
      <c r="H323">
        <v>98</v>
      </c>
      <c r="I323">
        <v>0.47299999999999998</v>
      </c>
      <c r="J323">
        <f t="shared" ref="J323:J386" si="76">(M323/(1.33))/1000</f>
        <v>6.6034651847008838E-2</v>
      </c>
      <c r="K323">
        <v>0.15</v>
      </c>
      <c r="L323">
        <v>101</v>
      </c>
      <c r="M323">
        <f t="shared" si="72"/>
        <v>87.826086956521749</v>
      </c>
      <c r="N323">
        <f t="shared" si="73"/>
        <v>0.40696534815299112</v>
      </c>
      <c r="O323">
        <v>8.3140000000000001</v>
      </c>
      <c r="P323">
        <f t="shared" ref="P323:P386" si="77">(H323*N323)/(O323*G323)</f>
        <v>1.577195998968528E-2</v>
      </c>
      <c r="Q323">
        <f t="shared" si="69"/>
        <v>575.21904238009188</v>
      </c>
      <c r="R323">
        <f t="shared" ref="R323:R386" si="78">Q323/1000000</f>
        <v>5.7521904238009192E-4</v>
      </c>
      <c r="S323">
        <f t="shared" ref="S323:S386" si="79">R323*(44/1)*(12/44)</f>
        <v>6.902628508561103E-3</v>
      </c>
      <c r="T323">
        <f t="shared" ref="T323:T386" si="80">S323*1000000</f>
        <v>6902.6285085611034</v>
      </c>
      <c r="U323">
        <v>0.15</v>
      </c>
      <c r="V323">
        <v>101</v>
      </c>
      <c r="W323">
        <f t="shared" si="74"/>
        <v>87.826086956521749</v>
      </c>
      <c r="X323">
        <f t="shared" si="67"/>
        <v>6.5495237498723329</v>
      </c>
      <c r="Y323">
        <f t="shared" si="75"/>
        <v>78.594284998467998</v>
      </c>
      <c r="Z323">
        <f>AVERAGE(Y323:Y325)</f>
        <v>78.42177951401267</v>
      </c>
      <c r="AA323">
        <f>_xlfn.STDEV.S(Y323:Y325)/SQRT(COUNT(Y323:Y325))</f>
        <v>1.2316980821607042</v>
      </c>
    </row>
    <row r="324" spans="1:27" x14ac:dyDescent="0.25">
      <c r="A324" s="3" t="s">
        <v>37</v>
      </c>
      <c r="B324" s="1" t="s">
        <v>27</v>
      </c>
      <c r="C324">
        <v>61</v>
      </c>
      <c r="D324">
        <v>35363.380000000005</v>
      </c>
      <c r="E324">
        <f t="shared" si="70"/>
        <v>33818.340000000004</v>
      </c>
      <c r="F324">
        <v>30</v>
      </c>
      <c r="G324">
        <f t="shared" si="71"/>
        <v>304.14999999999998</v>
      </c>
      <c r="H324">
        <v>98</v>
      </c>
      <c r="I324">
        <v>0.47299999999999998</v>
      </c>
      <c r="J324">
        <f t="shared" si="76"/>
        <v>6.6034651847008838E-2</v>
      </c>
      <c r="K324">
        <v>0.15</v>
      </c>
      <c r="L324">
        <v>101</v>
      </c>
      <c r="M324">
        <f t="shared" si="72"/>
        <v>87.826086956521749</v>
      </c>
      <c r="N324">
        <f t="shared" si="73"/>
        <v>0.40696534815299112</v>
      </c>
      <c r="O324">
        <v>8.3140000000000001</v>
      </c>
      <c r="P324">
        <f t="shared" si="77"/>
        <v>1.577195998968528E-2</v>
      </c>
      <c r="Q324">
        <f t="shared" si="69"/>
        <v>557.74981446003676</v>
      </c>
      <c r="R324">
        <f t="shared" si="78"/>
        <v>5.5774981446003681E-4</v>
      </c>
      <c r="S324">
        <f t="shared" si="79"/>
        <v>6.6929977735204413E-3</v>
      </c>
      <c r="T324">
        <f t="shared" si="80"/>
        <v>6692.9977735204411</v>
      </c>
      <c r="U324">
        <v>0.15</v>
      </c>
      <c r="V324">
        <v>101</v>
      </c>
      <c r="W324">
        <f t="shared" si="74"/>
        <v>87.826086956521749</v>
      </c>
      <c r="X324">
        <f t="shared" si="67"/>
        <v>6.3506166992974471</v>
      </c>
      <c r="Y324">
        <f t="shared" si="75"/>
        <v>76.207400391569365</v>
      </c>
    </row>
    <row r="325" spans="1:27" x14ac:dyDescent="0.25">
      <c r="A325" s="3" t="s">
        <v>38</v>
      </c>
      <c r="B325" s="1" t="s">
        <v>27</v>
      </c>
      <c r="C325">
        <v>61</v>
      </c>
      <c r="D325">
        <v>37338.457000000009</v>
      </c>
      <c r="E325">
        <f t="shared" si="70"/>
        <v>35793.417000000009</v>
      </c>
      <c r="F325">
        <v>30</v>
      </c>
      <c r="G325">
        <f t="shared" si="71"/>
        <v>304.14999999999998</v>
      </c>
      <c r="H325">
        <v>98</v>
      </c>
      <c r="I325">
        <v>0.47299999999999998</v>
      </c>
      <c r="J325">
        <f t="shared" si="76"/>
        <v>6.6034651847008838E-2</v>
      </c>
      <c r="K325">
        <v>0.15</v>
      </c>
      <c r="L325">
        <v>101</v>
      </c>
      <c r="M325">
        <f t="shared" si="72"/>
        <v>87.826086956521749</v>
      </c>
      <c r="N325">
        <f t="shared" si="73"/>
        <v>0.40696534815299112</v>
      </c>
      <c r="O325">
        <v>8.3140000000000001</v>
      </c>
      <c r="P325">
        <f t="shared" si="77"/>
        <v>1.577195998968528E-2</v>
      </c>
      <c r="Q325">
        <f t="shared" si="69"/>
        <v>588.90064988058441</v>
      </c>
      <c r="R325">
        <f t="shared" si="78"/>
        <v>5.8890064988058441E-4</v>
      </c>
      <c r="S325">
        <f t="shared" si="79"/>
        <v>7.0668077985670125E-3</v>
      </c>
      <c r="T325">
        <f t="shared" si="80"/>
        <v>7066.8077985670125</v>
      </c>
      <c r="U325">
        <v>0.15</v>
      </c>
      <c r="V325">
        <v>101</v>
      </c>
      <c r="W325">
        <f t="shared" si="74"/>
        <v>87.826086956521749</v>
      </c>
      <c r="X325">
        <f t="shared" si="67"/>
        <v>6.7053044293333857</v>
      </c>
      <c r="Y325">
        <f t="shared" si="75"/>
        <v>80.463653152000632</v>
      </c>
    </row>
    <row r="326" spans="1:27" x14ac:dyDescent="0.25">
      <c r="A326" s="3" t="s">
        <v>39</v>
      </c>
      <c r="B326" s="1" t="s">
        <v>27</v>
      </c>
      <c r="C326">
        <v>61</v>
      </c>
      <c r="D326">
        <v>45695.533000000003</v>
      </c>
      <c r="E326">
        <f t="shared" si="70"/>
        <v>44150.493000000002</v>
      </c>
      <c r="F326">
        <v>30</v>
      </c>
      <c r="G326">
        <f t="shared" si="71"/>
        <v>304.14999999999998</v>
      </c>
      <c r="H326">
        <v>98</v>
      </c>
      <c r="I326">
        <v>0.47299999999999998</v>
      </c>
      <c r="J326">
        <f t="shared" si="76"/>
        <v>6.6034651847008838E-2</v>
      </c>
      <c r="K326">
        <v>0.15</v>
      </c>
      <c r="L326">
        <v>101</v>
      </c>
      <c r="M326">
        <f t="shared" si="72"/>
        <v>87.826086956521749</v>
      </c>
      <c r="N326">
        <f t="shared" si="73"/>
        <v>0.40696534815299112</v>
      </c>
      <c r="O326">
        <v>8.3140000000000001</v>
      </c>
      <c r="P326">
        <f t="shared" si="77"/>
        <v>1.577195998968528E-2</v>
      </c>
      <c r="Q326">
        <f t="shared" si="69"/>
        <v>720.70811818334346</v>
      </c>
      <c r="R326">
        <f t="shared" si="78"/>
        <v>7.2070811818334345E-4</v>
      </c>
      <c r="S326">
        <f t="shared" si="79"/>
        <v>8.6484974182001201E-3</v>
      </c>
      <c r="T326">
        <f t="shared" si="80"/>
        <v>8648.4974182001206</v>
      </c>
      <c r="U326">
        <v>0.15</v>
      </c>
      <c r="V326">
        <v>101</v>
      </c>
      <c r="W326">
        <f t="shared" si="74"/>
        <v>87.826086956521749</v>
      </c>
      <c r="X326">
        <f t="shared" si="67"/>
        <v>8.2060825337707417</v>
      </c>
      <c r="Y326">
        <f t="shared" si="75"/>
        <v>98.472990405248893</v>
      </c>
      <c r="Z326">
        <f>AVERAGE(Y326:Y328)</f>
        <v>111.69879063564122</v>
      </c>
      <c r="AA326">
        <f>_xlfn.STDEV.S(Y326:Y328)/SQRT(COUNT(Y326:Y328))</f>
        <v>9.0149283090293117</v>
      </c>
    </row>
    <row r="327" spans="1:27" x14ac:dyDescent="0.25">
      <c r="A327" s="3" t="s">
        <v>40</v>
      </c>
      <c r="B327" s="1" t="s">
        <v>27</v>
      </c>
      <c r="C327">
        <v>61</v>
      </c>
      <c r="D327">
        <v>49977.082999999999</v>
      </c>
      <c r="E327">
        <f t="shared" si="70"/>
        <v>48432.042999999998</v>
      </c>
      <c r="F327">
        <v>30</v>
      </c>
      <c r="G327">
        <f t="shared" si="71"/>
        <v>304.14999999999998</v>
      </c>
      <c r="H327">
        <v>98</v>
      </c>
      <c r="I327">
        <v>0.47299999999999998</v>
      </c>
      <c r="J327">
        <f t="shared" si="76"/>
        <v>6.6034651847008838E-2</v>
      </c>
      <c r="K327">
        <v>0.15</v>
      </c>
      <c r="L327">
        <v>101</v>
      </c>
      <c r="M327">
        <f t="shared" si="72"/>
        <v>87.826086956521749</v>
      </c>
      <c r="N327">
        <f t="shared" si="73"/>
        <v>0.40696534815299112</v>
      </c>
      <c r="O327">
        <v>8.3140000000000001</v>
      </c>
      <c r="P327">
        <f t="shared" si="77"/>
        <v>1.577195998968528E-2</v>
      </c>
      <c r="Q327">
        <f t="shared" si="69"/>
        <v>788.23655347718034</v>
      </c>
      <c r="R327">
        <f t="shared" si="78"/>
        <v>7.8823655347718031E-4</v>
      </c>
      <c r="S327">
        <f t="shared" si="79"/>
        <v>9.4588386417261642E-3</v>
      </c>
      <c r="T327">
        <f t="shared" si="80"/>
        <v>9458.8386417261645</v>
      </c>
      <c r="U327">
        <v>0.15</v>
      </c>
      <c r="V327">
        <v>101</v>
      </c>
      <c r="W327">
        <f t="shared" si="74"/>
        <v>87.826086956521749</v>
      </c>
      <c r="X327">
        <f t="shared" si="67"/>
        <v>8.9749706584035369</v>
      </c>
      <c r="Y327">
        <f t="shared" si="75"/>
        <v>107.69964790084245</v>
      </c>
    </row>
    <row r="328" spans="1:27" x14ac:dyDescent="0.25">
      <c r="A328" s="3" t="s">
        <v>41</v>
      </c>
      <c r="B328" s="1" t="s">
        <v>27</v>
      </c>
      <c r="C328">
        <v>61</v>
      </c>
      <c r="D328">
        <v>59825.934999999998</v>
      </c>
      <c r="E328">
        <f t="shared" si="70"/>
        <v>58280.894999999997</v>
      </c>
      <c r="F328">
        <v>30</v>
      </c>
      <c r="G328">
        <f t="shared" si="71"/>
        <v>304.14999999999998</v>
      </c>
      <c r="H328">
        <v>98</v>
      </c>
      <c r="I328">
        <v>0.47299999999999998</v>
      </c>
      <c r="J328">
        <f t="shared" si="76"/>
        <v>6.6034651847008838E-2</v>
      </c>
      <c r="K328">
        <v>0.15</v>
      </c>
      <c r="L328">
        <v>101</v>
      </c>
      <c r="M328">
        <f t="shared" si="72"/>
        <v>87.826086956521749</v>
      </c>
      <c r="N328">
        <f t="shared" si="73"/>
        <v>0.40696534815299112</v>
      </c>
      <c r="O328">
        <v>8.3140000000000001</v>
      </c>
      <c r="P328">
        <f t="shared" si="77"/>
        <v>1.577195998968528E-2</v>
      </c>
      <c r="Q328">
        <f t="shared" si="69"/>
        <v>943.57225316551217</v>
      </c>
      <c r="R328">
        <f t="shared" si="78"/>
        <v>9.4357225316551215E-4</v>
      </c>
      <c r="S328">
        <f t="shared" si="79"/>
        <v>1.1322867037986144E-2</v>
      </c>
      <c r="T328">
        <f t="shared" si="80"/>
        <v>11322.867037986143</v>
      </c>
      <c r="U328">
        <v>0.15</v>
      </c>
      <c r="V328">
        <v>101</v>
      </c>
      <c r="W328">
        <f t="shared" si="74"/>
        <v>87.826086956521749</v>
      </c>
      <c r="X328">
        <f t="shared" si="67"/>
        <v>10.743644466736029</v>
      </c>
      <c r="Y328">
        <f t="shared" si="75"/>
        <v>128.92373360083232</v>
      </c>
    </row>
    <row r="329" spans="1:27" x14ac:dyDescent="0.25">
      <c r="A329" s="3" t="s">
        <v>42</v>
      </c>
      <c r="B329" s="1" t="s">
        <v>27</v>
      </c>
      <c r="C329">
        <v>61</v>
      </c>
      <c r="D329">
        <v>20949.396000000004</v>
      </c>
      <c r="E329">
        <f t="shared" si="70"/>
        <v>19404.356000000003</v>
      </c>
      <c r="F329">
        <v>30</v>
      </c>
      <c r="G329">
        <f t="shared" si="71"/>
        <v>304.14999999999998</v>
      </c>
      <c r="H329">
        <v>98</v>
      </c>
      <c r="I329">
        <v>0.47299999999999998</v>
      </c>
      <c r="J329">
        <f t="shared" si="76"/>
        <v>6.6034651847008838E-2</v>
      </c>
      <c r="K329">
        <v>0.15</v>
      </c>
      <c r="L329">
        <v>101</v>
      </c>
      <c r="M329">
        <f t="shared" si="72"/>
        <v>87.826086956521749</v>
      </c>
      <c r="N329">
        <f t="shared" si="73"/>
        <v>0.40696534815299112</v>
      </c>
      <c r="O329">
        <v>8.3140000000000001</v>
      </c>
      <c r="P329">
        <f t="shared" si="77"/>
        <v>1.577195998968528E-2</v>
      </c>
      <c r="Q329">
        <f t="shared" si="69"/>
        <v>330.41303552007292</v>
      </c>
      <c r="R329">
        <f t="shared" si="78"/>
        <v>3.3041303552007294E-4</v>
      </c>
      <c r="S329">
        <f t="shared" si="79"/>
        <v>3.9649564262408746E-3</v>
      </c>
      <c r="T329">
        <f t="shared" si="80"/>
        <v>3964.9564262408744</v>
      </c>
      <c r="U329">
        <v>0.15</v>
      </c>
      <c r="V329">
        <v>101</v>
      </c>
      <c r="W329">
        <f t="shared" si="74"/>
        <v>87.826086956521749</v>
      </c>
      <c r="X329">
        <f t="shared" si="67"/>
        <v>3.7621286222582557</v>
      </c>
      <c r="Y329">
        <f t="shared" si="75"/>
        <v>45.14554346709906</v>
      </c>
      <c r="Z329">
        <f>AVERAGE(Y329:Y331)</f>
        <v>46.759902701154253</v>
      </c>
      <c r="AA329">
        <f>_xlfn.STDEV.S(Y329:Y331)/SQRT(COUNT(Y329:Y331))</f>
        <v>0.82936981201168014</v>
      </c>
    </row>
    <row r="330" spans="1:27" x14ac:dyDescent="0.25">
      <c r="A330" s="3" t="s">
        <v>43</v>
      </c>
      <c r="B330" s="1" t="s">
        <v>27</v>
      </c>
      <c r="C330">
        <v>61</v>
      </c>
      <c r="D330">
        <v>22226.256000000001</v>
      </c>
      <c r="E330">
        <f t="shared" si="70"/>
        <v>20681.216</v>
      </c>
      <c r="F330">
        <v>30</v>
      </c>
      <c r="G330">
        <f t="shared" si="71"/>
        <v>304.14999999999998</v>
      </c>
      <c r="H330">
        <v>98</v>
      </c>
      <c r="I330">
        <v>0.47299999999999998</v>
      </c>
      <c r="J330">
        <f t="shared" si="76"/>
        <v>6.6034651847008838E-2</v>
      </c>
      <c r="K330">
        <v>0.15</v>
      </c>
      <c r="L330">
        <v>101</v>
      </c>
      <c r="M330">
        <f t="shared" si="72"/>
        <v>87.826086956521749</v>
      </c>
      <c r="N330">
        <f t="shared" si="73"/>
        <v>0.40696534815299112</v>
      </c>
      <c r="O330">
        <v>8.3140000000000001</v>
      </c>
      <c r="P330">
        <f t="shared" si="77"/>
        <v>1.577195998968528E-2</v>
      </c>
      <c r="Q330">
        <f t="shared" si="69"/>
        <v>350.55162035250243</v>
      </c>
      <c r="R330">
        <f t="shared" si="78"/>
        <v>3.5055162035250244E-4</v>
      </c>
      <c r="S330">
        <f t="shared" si="79"/>
        <v>4.2066194442300286E-3</v>
      </c>
      <c r="T330">
        <f t="shared" si="80"/>
        <v>4206.6194442300284</v>
      </c>
      <c r="U330">
        <v>0.15</v>
      </c>
      <c r="V330">
        <v>101</v>
      </c>
      <c r="W330">
        <f t="shared" si="74"/>
        <v>87.826086956521749</v>
      </c>
      <c r="X330">
        <f t="shared" si="67"/>
        <v>3.9914293406473043</v>
      </c>
      <c r="Y330">
        <f t="shared" si="75"/>
        <v>47.897152087767644</v>
      </c>
    </row>
    <row r="331" spans="1:27" x14ac:dyDescent="0.25">
      <c r="A331" s="3" t="s">
        <v>44</v>
      </c>
      <c r="B331" s="1" t="s">
        <v>27</v>
      </c>
      <c r="C331">
        <v>61</v>
      </c>
      <c r="D331">
        <v>21919.924000000006</v>
      </c>
      <c r="E331">
        <f t="shared" si="70"/>
        <v>20374.884000000005</v>
      </c>
      <c r="F331">
        <v>30</v>
      </c>
      <c r="G331">
        <f t="shared" si="71"/>
        <v>304.14999999999998</v>
      </c>
      <c r="H331">
        <v>98</v>
      </c>
      <c r="I331">
        <v>0.47299999999999998</v>
      </c>
      <c r="J331">
        <f t="shared" si="76"/>
        <v>6.6034651847008838E-2</v>
      </c>
      <c r="K331">
        <v>0.15</v>
      </c>
      <c r="L331">
        <v>101</v>
      </c>
      <c r="M331">
        <f t="shared" si="72"/>
        <v>87.826086956521749</v>
      </c>
      <c r="N331">
        <f t="shared" si="73"/>
        <v>0.40696534815299112</v>
      </c>
      <c r="O331">
        <v>8.3140000000000001</v>
      </c>
      <c r="P331">
        <f t="shared" si="77"/>
        <v>1.577195998968528E-2</v>
      </c>
      <c r="Q331">
        <f t="shared" si="69"/>
        <v>345.72016430494222</v>
      </c>
      <c r="R331">
        <f t="shared" si="78"/>
        <v>3.457201643049422E-4</v>
      </c>
      <c r="S331">
        <f t="shared" si="79"/>
        <v>4.1486419716593058E-3</v>
      </c>
      <c r="T331">
        <f t="shared" si="80"/>
        <v>4148.6419716593055</v>
      </c>
      <c r="U331">
        <v>0.15</v>
      </c>
      <c r="V331">
        <v>101</v>
      </c>
      <c r="W331">
        <f t="shared" si="74"/>
        <v>87.826086956521749</v>
      </c>
      <c r="X331">
        <f t="shared" si="67"/>
        <v>3.9364177123830051</v>
      </c>
      <c r="Y331">
        <f t="shared" si="75"/>
        <v>47.237012548596049</v>
      </c>
    </row>
    <row r="332" spans="1:27" x14ac:dyDescent="0.25">
      <c r="A332" s="3" t="s">
        <v>45</v>
      </c>
      <c r="B332" s="1" t="s">
        <v>27</v>
      </c>
      <c r="C332">
        <v>61</v>
      </c>
      <c r="D332">
        <v>82822.77899999998</v>
      </c>
      <c r="E332">
        <f t="shared" si="70"/>
        <v>81277.738999999987</v>
      </c>
      <c r="F332">
        <v>30</v>
      </c>
      <c r="G332">
        <f t="shared" si="71"/>
        <v>304.14999999999998</v>
      </c>
      <c r="H332">
        <v>98</v>
      </c>
      <c r="I332">
        <v>0.47299999999999998</v>
      </c>
      <c r="J332">
        <f t="shared" si="76"/>
        <v>6.6034651847008838E-2</v>
      </c>
      <c r="K332">
        <v>0.15</v>
      </c>
      <c r="L332">
        <v>101</v>
      </c>
      <c r="M332">
        <f t="shared" si="72"/>
        <v>87.826086956521749</v>
      </c>
      <c r="N332">
        <f t="shared" si="73"/>
        <v>0.40696534815299112</v>
      </c>
      <c r="O332">
        <v>8.3140000000000001</v>
      </c>
      <c r="P332">
        <f t="shared" si="77"/>
        <v>1.577195998968528E-2</v>
      </c>
      <c r="Q332">
        <f t="shared" si="69"/>
        <v>1306.2775566225459</v>
      </c>
      <c r="R332">
        <f t="shared" si="78"/>
        <v>1.306277556622546E-3</v>
      </c>
      <c r="S332">
        <f t="shared" si="79"/>
        <v>1.567533067947055E-2</v>
      </c>
      <c r="T332">
        <f t="shared" si="80"/>
        <v>15675.330679470551</v>
      </c>
      <c r="U332">
        <v>0.15</v>
      </c>
      <c r="V332">
        <v>101</v>
      </c>
      <c r="W332">
        <f t="shared" si="74"/>
        <v>87.826086956521749</v>
      </c>
      <c r="X332">
        <f t="shared" si="67"/>
        <v>14.873457327880471</v>
      </c>
      <c r="Y332">
        <f t="shared" si="75"/>
        <v>178.48148793456565</v>
      </c>
      <c r="Z332">
        <f>AVERAGE(Y332:Y334)</f>
        <v>178.75256798156693</v>
      </c>
      <c r="AA332">
        <f>_xlfn.STDEV.S(Y332:Y334)/SQRT(COUNT(Y332:Y334))</f>
        <v>0.54642234812747559</v>
      </c>
    </row>
    <row r="333" spans="1:27" x14ac:dyDescent="0.25">
      <c r="A333" s="3" t="s">
        <v>46</v>
      </c>
      <c r="B333" s="1" t="s">
        <v>27</v>
      </c>
      <c r="C333">
        <v>61</v>
      </c>
      <c r="D333">
        <v>83436.925000000003</v>
      </c>
      <c r="E333">
        <f t="shared" si="70"/>
        <v>81891.885000000009</v>
      </c>
      <c r="F333">
        <v>30</v>
      </c>
      <c r="G333">
        <f t="shared" si="71"/>
        <v>304.14999999999998</v>
      </c>
      <c r="H333">
        <v>98</v>
      </c>
      <c r="I333">
        <v>0.47299999999999998</v>
      </c>
      <c r="J333">
        <f t="shared" si="76"/>
        <v>6.6034651847008838E-2</v>
      </c>
      <c r="K333">
        <v>0.15</v>
      </c>
      <c r="L333">
        <v>101</v>
      </c>
      <c r="M333">
        <f t="shared" si="72"/>
        <v>87.826086956521749</v>
      </c>
      <c r="N333">
        <f t="shared" si="73"/>
        <v>0.40696534815299112</v>
      </c>
      <c r="O333">
        <v>8.3140000000000001</v>
      </c>
      <c r="P333">
        <f t="shared" si="77"/>
        <v>1.577195998968528E-2</v>
      </c>
      <c r="Q333">
        <f t="shared" si="69"/>
        <v>1315.9638427623715</v>
      </c>
      <c r="R333">
        <f t="shared" si="78"/>
        <v>1.3159638427623715E-3</v>
      </c>
      <c r="S333">
        <f t="shared" si="79"/>
        <v>1.5791566113148456E-2</v>
      </c>
      <c r="T333">
        <f t="shared" si="80"/>
        <v>15791.566113148456</v>
      </c>
      <c r="U333">
        <v>0.15</v>
      </c>
      <c r="V333">
        <v>101</v>
      </c>
      <c r="W333">
        <f t="shared" si="74"/>
        <v>87.826086956521749</v>
      </c>
      <c r="X333">
        <f t="shared" si="67"/>
        <v>14.983746724522051</v>
      </c>
      <c r="Y333">
        <f t="shared" si="75"/>
        <v>179.80496069426457</v>
      </c>
    </row>
    <row r="334" spans="1:27" x14ac:dyDescent="0.25">
      <c r="A334" s="3" t="s">
        <v>47</v>
      </c>
      <c r="B334" s="1" t="s">
        <v>27</v>
      </c>
      <c r="C334">
        <v>61</v>
      </c>
      <c r="D334">
        <v>82586.010000000009</v>
      </c>
      <c r="E334">
        <f t="shared" si="70"/>
        <v>81040.970000000016</v>
      </c>
      <c r="F334">
        <v>30</v>
      </c>
      <c r="G334">
        <f t="shared" si="71"/>
        <v>304.14999999999998</v>
      </c>
      <c r="H334">
        <v>98</v>
      </c>
      <c r="I334">
        <v>0.47299999999999998</v>
      </c>
      <c r="J334">
        <f t="shared" si="76"/>
        <v>6.6034651847008838E-2</v>
      </c>
      <c r="K334">
        <v>0.15</v>
      </c>
      <c r="L334">
        <v>101</v>
      </c>
      <c r="M334">
        <f t="shared" si="72"/>
        <v>87.826086956521749</v>
      </c>
      <c r="N334">
        <f t="shared" si="73"/>
        <v>0.40696534815299112</v>
      </c>
      <c r="O334">
        <v>8.3140000000000001</v>
      </c>
      <c r="P334">
        <f t="shared" si="77"/>
        <v>1.577195998968528E-2</v>
      </c>
      <c r="Q334">
        <f t="shared" si="69"/>
        <v>1302.5432454277486</v>
      </c>
      <c r="R334">
        <f t="shared" si="78"/>
        <v>1.3025432454277486E-3</v>
      </c>
      <c r="S334">
        <f t="shared" si="79"/>
        <v>1.5630518945132982E-2</v>
      </c>
      <c r="T334">
        <f t="shared" si="80"/>
        <v>15630.518945132982</v>
      </c>
      <c r="U334">
        <v>0.15</v>
      </c>
      <c r="V334">
        <v>101</v>
      </c>
      <c r="W334">
        <f t="shared" si="74"/>
        <v>87.826086956521749</v>
      </c>
      <c r="X334">
        <f t="shared" si="67"/>
        <v>14.830937942989216</v>
      </c>
      <c r="Y334">
        <f t="shared" si="75"/>
        <v>177.97125531587056</v>
      </c>
    </row>
    <row r="335" spans="1:27" x14ac:dyDescent="0.25">
      <c r="A335" s="3" t="s">
        <v>48</v>
      </c>
      <c r="B335" s="1" t="s">
        <v>27</v>
      </c>
      <c r="C335">
        <v>61</v>
      </c>
      <c r="D335">
        <v>31350.682999999997</v>
      </c>
      <c r="E335">
        <f t="shared" si="70"/>
        <v>29805.642999999996</v>
      </c>
      <c r="F335">
        <v>30</v>
      </c>
      <c r="G335">
        <f t="shared" si="71"/>
        <v>304.14999999999998</v>
      </c>
      <c r="H335">
        <v>98</v>
      </c>
      <c r="I335">
        <v>0.47299999999999998</v>
      </c>
      <c r="J335">
        <f t="shared" si="76"/>
        <v>6.6034651847008838E-2</v>
      </c>
      <c r="K335">
        <v>0.15</v>
      </c>
      <c r="L335">
        <v>101</v>
      </c>
      <c r="M335">
        <f t="shared" si="72"/>
        <v>87.826086956521749</v>
      </c>
      <c r="N335">
        <f t="shared" si="73"/>
        <v>0.40696534815299112</v>
      </c>
      <c r="O335">
        <v>8.3140000000000001</v>
      </c>
      <c r="P335">
        <f t="shared" si="77"/>
        <v>1.577195998968528E-2</v>
      </c>
      <c r="Q335">
        <f t="shared" si="69"/>
        <v>494.46171792530646</v>
      </c>
      <c r="R335">
        <f t="shared" si="78"/>
        <v>4.9446171792530641E-4</v>
      </c>
      <c r="S335">
        <f t="shared" si="79"/>
        <v>5.9335406151036765E-3</v>
      </c>
      <c r="T335">
        <f t="shared" si="80"/>
        <v>5933.5406151036768</v>
      </c>
      <c r="U335">
        <v>0.15</v>
      </c>
      <c r="V335">
        <v>101</v>
      </c>
      <c r="W335">
        <f t="shared" si="74"/>
        <v>87.826086956521749</v>
      </c>
      <c r="X335">
        <f t="shared" si="67"/>
        <v>5.6300096595455678</v>
      </c>
      <c r="Y335">
        <f t="shared" si="75"/>
        <v>67.560115914546813</v>
      </c>
      <c r="Z335">
        <f>AVERAGE(Y335:Y337)</f>
        <v>68.796378761436287</v>
      </c>
      <c r="AA335">
        <f>_xlfn.STDEV.S(Y335:Y337)/SQRT(COUNT(Y335:Y337))</f>
        <v>0.64778816764544433</v>
      </c>
    </row>
    <row r="336" spans="1:27" x14ac:dyDescent="0.25">
      <c r="A336" s="3" t="s">
        <v>49</v>
      </c>
      <c r="B336" s="1" t="s">
        <v>27</v>
      </c>
      <c r="C336">
        <v>61</v>
      </c>
      <c r="D336">
        <v>32055.465</v>
      </c>
      <c r="E336">
        <f t="shared" si="70"/>
        <v>30510.424999999999</v>
      </c>
      <c r="F336">
        <v>30</v>
      </c>
      <c r="G336">
        <f t="shared" si="71"/>
        <v>304.14999999999998</v>
      </c>
      <c r="H336">
        <v>98</v>
      </c>
      <c r="I336">
        <v>0.47299999999999998</v>
      </c>
      <c r="J336">
        <f t="shared" si="76"/>
        <v>6.6034651847008838E-2</v>
      </c>
      <c r="K336">
        <v>0.15</v>
      </c>
      <c r="L336">
        <v>101</v>
      </c>
      <c r="M336">
        <f t="shared" si="72"/>
        <v>87.826086956521749</v>
      </c>
      <c r="N336">
        <f t="shared" si="73"/>
        <v>0.40696534815299112</v>
      </c>
      <c r="O336">
        <v>8.3140000000000001</v>
      </c>
      <c r="P336">
        <f t="shared" si="77"/>
        <v>1.577195998968528E-2</v>
      </c>
      <c r="Q336">
        <f t="shared" si="69"/>
        <v>505.57751143075689</v>
      </c>
      <c r="R336">
        <f t="shared" si="78"/>
        <v>5.055775114307569E-4</v>
      </c>
      <c r="S336">
        <f t="shared" si="79"/>
        <v>6.0669301371690824E-3</v>
      </c>
      <c r="T336">
        <f t="shared" si="80"/>
        <v>6066.9301371690826</v>
      </c>
      <c r="U336">
        <v>0.15</v>
      </c>
      <c r="V336">
        <v>101</v>
      </c>
      <c r="W336">
        <f t="shared" si="74"/>
        <v>87.826086956521749</v>
      </c>
      <c r="X336">
        <f t="shared" si="67"/>
        <v>5.7565756252016866</v>
      </c>
      <c r="Y336">
        <f t="shared" si="75"/>
        <v>69.078907502420236</v>
      </c>
    </row>
    <row r="337" spans="1:27" x14ac:dyDescent="0.25">
      <c r="A337" s="3" t="s">
        <v>50</v>
      </c>
      <c r="B337" s="1" t="s">
        <v>27</v>
      </c>
      <c r="C337">
        <v>61</v>
      </c>
      <c r="D337">
        <v>32366.932000000001</v>
      </c>
      <c r="E337">
        <f t="shared" si="70"/>
        <v>30821.892</v>
      </c>
      <c r="F337">
        <v>30</v>
      </c>
      <c r="G337">
        <f t="shared" si="71"/>
        <v>304.14999999999998</v>
      </c>
      <c r="H337">
        <v>98</v>
      </c>
      <c r="I337">
        <v>0.47299999999999998</v>
      </c>
      <c r="J337">
        <f t="shared" si="76"/>
        <v>6.6034651847008838E-2</v>
      </c>
      <c r="K337">
        <v>0.15</v>
      </c>
      <c r="L337">
        <v>101</v>
      </c>
      <c r="M337">
        <f t="shared" si="72"/>
        <v>87.826086956521749</v>
      </c>
      <c r="N337">
        <f t="shared" si="73"/>
        <v>0.40696534815299112</v>
      </c>
      <c r="O337">
        <v>8.3140000000000001</v>
      </c>
      <c r="P337">
        <f t="shared" si="77"/>
        <v>1.577195998968528E-2</v>
      </c>
      <c r="Q337">
        <f t="shared" si="69"/>
        <v>510.48995649286417</v>
      </c>
      <c r="R337">
        <f t="shared" si="78"/>
        <v>5.1048995649286412E-4</v>
      </c>
      <c r="S337">
        <f t="shared" si="79"/>
        <v>6.1258794779143685E-3</v>
      </c>
      <c r="T337">
        <f t="shared" si="80"/>
        <v>6125.8794779143682</v>
      </c>
      <c r="U337">
        <v>0.15</v>
      </c>
      <c r="V337">
        <v>101</v>
      </c>
      <c r="W337">
        <f t="shared" si="74"/>
        <v>87.826086956521749</v>
      </c>
      <c r="X337">
        <f t="shared" si="67"/>
        <v>5.8125094056118192</v>
      </c>
      <c r="Y337">
        <f t="shared" si="75"/>
        <v>69.750112867341812</v>
      </c>
    </row>
    <row r="338" spans="1:27" x14ac:dyDescent="0.25">
      <c r="A338" s="1" t="s">
        <v>26</v>
      </c>
      <c r="B338" s="1" t="s">
        <v>27</v>
      </c>
      <c r="C338">
        <v>68</v>
      </c>
      <c r="D338">
        <v>50625.432000000008</v>
      </c>
      <c r="E338">
        <f>D338-1345.47</f>
        <v>49279.962000000007</v>
      </c>
      <c r="F338">
        <v>30</v>
      </c>
      <c r="G338">
        <f t="shared" si="71"/>
        <v>304.14999999999998</v>
      </c>
      <c r="H338">
        <v>98</v>
      </c>
      <c r="I338">
        <v>0.47299999999999998</v>
      </c>
      <c r="J338">
        <f t="shared" si="76"/>
        <v>6.6034651847008838E-2</v>
      </c>
      <c r="K338">
        <v>0.15</v>
      </c>
      <c r="L338">
        <v>101</v>
      </c>
      <c r="M338">
        <f t="shared" si="72"/>
        <v>87.826086956521749</v>
      </c>
      <c r="N338">
        <f t="shared" si="73"/>
        <v>0.40696534815299112</v>
      </c>
      <c r="O338">
        <v>8.3140000000000001</v>
      </c>
      <c r="P338">
        <f t="shared" si="77"/>
        <v>1.577195998968528E-2</v>
      </c>
      <c r="Q338">
        <f t="shared" si="69"/>
        <v>798.46228796453295</v>
      </c>
      <c r="R338">
        <f t="shared" si="78"/>
        <v>7.9846228796453297E-4</v>
      </c>
      <c r="S338">
        <f t="shared" si="79"/>
        <v>9.5815474555743952E-3</v>
      </c>
      <c r="T338">
        <f t="shared" si="80"/>
        <v>9581.5474555743949</v>
      </c>
      <c r="U338">
        <v>0.15</v>
      </c>
      <c r="V338">
        <v>101</v>
      </c>
      <c r="W338">
        <f t="shared" si="74"/>
        <v>87.826086956521749</v>
      </c>
      <c r="X338">
        <f t="shared" si="67"/>
        <v>9.0914022887050763</v>
      </c>
      <c r="Y338">
        <f t="shared" si="75"/>
        <v>109.09682746446092</v>
      </c>
      <c r="Z338">
        <f>AVERAGE(Y338:Y340)</f>
        <v>105.92328871310723</v>
      </c>
      <c r="AA338">
        <f>_xlfn.STDEV.S(Y338:Y340)/SQRT(COUNT(Y338:Y340))</f>
        <v>4.9887040016553659</v>
      </c>
    </row>
    <row r="339" spans="1:27" x14ac:dyDescent="0.25">
      <c r="A339" s="2" t="s">
        <v>28</v>
      </c>
      <c r="B339" s="1" t="s">
        <v>27</v>
      </c>
      <c r="C339">
        <v>68</v>
      </c>
      <c r="D339">
        <v>44615.050999999999</v>
      </c>
      <c r="E339">
        <f t="shared" ref="E339:E361" si="81">D339-1345.47</f>
        <v>43269.580999999998</v>
      </c>
      <c r="F339">
        <v>30</v>
      </c>
      <c r="G339">
        <f t="shared" si="71"/>
        <v>304.14999999999998</v>
      </c>
      <c r="H339">
        <v>98</v>
      </c>
      <c r="I339">
        <v>0.47299999999999998</v>
      </c>
      <c r="J339">
        <f t="shared" si="76"/>
        <v>6.6034651847008838E-2</v>
      </c>
      <c r="K339">
        <v>0.15</v>
      </c>
      <c r="L339">
        <v>101</v>
      </c>
      <c r="M339">
        <f t="shared" si="72"/>
        <v>87.826086956521749</v>
      </c>
      <c r="N339">
        <f t="shared" si="73"/>
        <v>0.40696534815299112</v>
      </c>
      <c r="O339">
        <v>8.3140000000000001</v>
      </c>
      <c r="P339">
        <f t="shared" si="77"/>
        <v>1.577195998968528E-2</v>
      </c>
      <c r="Q339">
        <f t="shared" si="69"/>
        <v>703.66679930976829</v>
      </c>
      <c r="R339">
        <f t="shared" si="78"/>
        <v>7.0366679930976826E-4</v>
      </c>
      <c r="S339">
        <f t="shared" si="79"/>
        <v>8.4440015917172182E-3</v>
      </c>
      <c r="T339">
        <f t="shared" si="80"/>
        <v>8444.0015917172186</v>
      </c>
      <c r="U339">
        <v>0.15</v>
      </c>
      <c r="V339">
        <v>101</v>
      </c>
      <c r="W339">
        <f t="shared" si="74"/>
        <v>87.826086956521749</v>
      </c>
      <c r="X339">
        <f t="shared" si="67"/>
        <v>8.0120477149132032</v>
      </c>
      <c r="Y339">
        <f t="shared" si="75"/>
        <v>96.144572578958417</v>
      </c>
    </row>
    <row r="340" spans="1:27" x14ac:dyDescent="0.25">
      <c r="A340" s="2" t="s">
        <v>29</v>
      </c>
      <c r="B340" s="1" t="s">
        <v>27</v>
      </c>
      <c r="C340">
        <v>68</v>
      </c>
      <c r="D340">
        <v>52217.853999999992</v>
      </c>
      <c r="E340">
        <f t="shared" si="81"/>
        <v>50872.383999999991</v>
      </c>
      <c r="F340">
        <v>30</v>
      </c>
      <c r="G340">
        <f t="shared" si="71"/>
        <v>304.14999999999998</v>
      </c>
      <c r="H340">
        <v>98</v>
      </c>
      <c r="I340">
        <v>0.47299999999999998</v>
      </c>
      <c r="J340">
        <f t="shared" si="76"/>
        <v>6.6034651847008838E-2</v>
      </c>
      <c r="K340">
        <v>0.15</v>
      </c>
      <c r="L340">
        <v>101</v>
      </c>
      <c r="M340">
        <f t="shared" si="72"/>
        <v>87.826086956521749</v>
      </c>
      <c r="N340">
        <f t="shared" si="73"/>
        <v>0.40696534815299112</v>
      </c>
      <c r="O340">
        <v>8.3140000000000001</v>
      </c>
      <c r="P340">
        <f t="shared" si="77"/>
        <v>1.577195998968528E-2</v>
      </c>
      <c r="Q340">
        <f t="shared" si="69"/>
        <v>823.57790403522733</v>
      </c>
      <c r="R340">
        <f t="shared" si="78"/>
        <v>8.2357790403522735E-4</v>
      </c>
      <c r="S340">
        <f t="shared" si="79"/>
        <v>9.8829348484227274E-3</v>
      </c>
      <c r="T340">
        <f t="shared" si="80"/>
        <v>9882.9348484227266</v>
      </c>
      <c r="U340">
        <v>0.15</v>
      </c>
      <c r="V340">
        <v>101</v>
      </c>
      <c r="W340">
        <f t="shared" si="74"/>
        <v>87.826086956521749</v>
      </c>
      <c r="X340">
        <f t="shared" si="67"/>
        <v>9.3773721746585288</v>
      </c>
      <c r="Y340">
        <f t="shared" si="75"/>
        <v>112.52846609590232</v>
      </c>
    </row>
    <row r="341" spans="1:27" x14ac:dyDescent="0.25">
      <c r="A341" s="2" t="s">
        <v>30</v>
      </c>
      <c r="B341" s="1" t="s">
        <v>27</v>
      </c>
      <c r="C341">
        <v>68</v>
      </c>
      <c r="D341">
        <v>27755.350999999995</v>
      </c>
      <c r="E341">
        <f t="shared" si="81"/>
        <v>26409.880999999994</v>
      </c>
      <c r="F341">
        <v>30</v>
      </c>
      <c r="G341">
        <f t="shared" si="71"/>
        <v>304.14999999999998</v>
      </c>
      <c r="H341">
        <v>98</v>
      </c>
      <c r="I341">
        <v>0.47299999999999998</v>
      </c>
      <c r="J341">
        <f t="shared" si="76"/>
        <v>6.6034651847008838E-2</v>
      </c>
      <c r="K341">
        <v>0.15</v>
      </c>
      <c r="L341">
        <v>101</v>
      </c>
      <c r="M341">
        <f t="shared" si="72"/>
        <v>87.826086956521749</v>
      </c>
      <c r="N341">
        <f t="shared" si="73"/>
        <v>0.40696534815299112</v>
      </c>
      <c r="O341">
        <v>8.3140000000000001</v>
      </c>
      <c r="P341">
        <f t="shared" si="77"/>
        <v>1.577195998968528E-2</v>
      </c>
      <c r="Q341">
        <f t="shared" si="69"/>
        <v>437.75628547167128</v>
      </c>
      <c r="R341">
        <f t="shared" si="78"/>
        <v>4.3775628547167129E-4</v>
      </c>
      <c r="S341">
        <f t="shared" si="79"/>
        <v>5.2530754256600552E-3</v>
      </c>
      <c r="T341">
        <f t="shared" si="80"/>
        <v>5253.0754256600549</v>
      </c>
      <c r="U341">
        <v>0.15</v>
      </c>
      <c r="V341">
        <v>101</v>
      </c>
      <c r="W341">
        <f t="shared" si="74"/>
        <v>87.826086956521749</v>
      </c>
      <c r="X341">
        <f t="shared" si="67"/>
        <v>4.9843537454695239</v>
      </c>
      <c r="Y341">
        <f t="shared" si="75"/>
        <v>59.812244945634284</v>
      </c>
      <c r="Z341">
        <f>AVERAGE(Y341:Y343)</f>
        <v>61.709170273671724</v>
      </c>
      <c r="AA341">
        <f>_xlfn.STDEV.S(Y341:Y343)/SQRT(COUNT(Y341:Y343))</f>
        <v>0.98245004235290478</v>
      </c>
    </row>
    <row r="342" spans="1:27" x14ac:dyDescent="0.25">
      <c r="A342" s="2" t="s">
        <v>31</v>
      </c>
      <c r="B342" s="1" t="s">
        <v>27</v>
      </c>
      <c r="C342">
        <v>68</v>
      </c>
      <c r="D342">
        <v>28869.827999999994</v>
      </c>
      <c r="E342">
        <f t="shared" si="81"/>
        <v>27524.357999999993</v>
      </c>
      <c r="F342">
        <v>30</v>
      </c>
      <c r="G342">
        <f t="shared" si="71"/>
        <v>304.14999999999998</v>
      </c>
      <c r="H342">
        <v>98</v>
      </c>
      <c r="I342">
        <v>0.47299999999999998</v>
      </c>
      <c r="J342">
        <f t="shared" si="76"/>
        <v>6.6034651847008838E-2</v>
      </c>
      <c r="K342">
        <v>0.15</v>
      </c>
      <c r="L342">
        <v>101</v>
      </c>
      <c r="M342">
        <f t="shared" si="72"/>
        <v>87.826086956521749</v>
      </c>
      <c r="N342">
        <f t="shared" si="73"/>
        <v>0.40696534815299112</v>
      </c>
      <c r="O342">
        <v>8.3140000000000001</v>
      </c>
      <c r="P342">
        <f t="shared" si="77"/>
        <v>1.577195998968528E-2</v>
      </c>
      <c r="Q342">
        <f t="shared" si="69"/>
        <v>455.33377212509572</v>
      </c>
      <c r="R342">
        <f t="shared" si="78"/>
        <v>4.5533377212509573E-4</v>
      </c>
      <c r="S342">
        <f t="shared" si="79"/>
        <v>5.4640052655011481E-3</v>
      </c>
      <c r="T342">
        <f t="shared" si="80"/>
        <v>5464.0052655011477</v>
      </c>
      <c r="U342">
        <v>0.15</v>
      </c>
      <c r="V342">
        <v>101</v>
      </c>
      <c r="W342">
        <f t="shared" si="74"/>
        <v>87.826086956521749</v>
      </c>
      <c r="X342">
        <f t="shared" si="67"/>
        <v>5.1844934449887132</v>
      </c>
      <c r="Y342">
        <f t="shared" si="75"/>
        <v>62.213921339864548</v>
      </c>
    </row>
    <row r="343" spans="1:27" x14ac:dyDescent="0.25">
      <c r="A343" s="2" t="s">
        <v>32</v>
      </c>
      <c r="B343" s="1" t="s">
        <v>27</v>
      </c>
      <c r="C343">
        <v>68</v>
      </c>
      <c r="D343">
        <v>29281.628999999994</v>
      </c>
      <c r="E343">
        <f t="shared" si="81"/>
        <v>27936.158999999992</v>
      </c>
      <c r="F343">
        <v>30</v>
      </c>
      <c r="G343">
        <f t="shared" si="71"/>
        <v>304.14999999999998</v>
      </c>
      <c r="H343">
        <v>98</v>
      </c>
      <c r="I343">
        <v>0.47299999999999998</v>
      </c>
      <c r="J343">
        <f t="shared" si="76"/>
        <v>6.6034651847008838E-2</v>
      </c>
      <c r="K343">
        <v>0.15</v>
      </c>
      <c r="L343">
        <v>101</v>
      </c>
      <c r="M343">
        <f t="shared" si="72"/>
        <v>87.826086956521749</v>
      </c>
      <c r="N343">
        <f t="shared" si="73"/>
        <v>0.40696534815299112</v>
      </c>
      <c r="O343">
        <v>8.3140000000000001</v>
      </c>
      <c r="P343">
        <f t="shared" si="77"/>
        <v>1.577195998968528E-2</v>
      </c>
      <c r="Q343">
        <f t="shared" si="69"/>
        <v>461.82868102080812</v>
      </c>
      <c r="R343">
        <f t="shared" si="78"/>
        <v>4.6182868102080812E-4</v>
      </c>
      <c r="S343">
        <f t="shared" si="79"/>
        <v>5.5419441722496972E-3</v>
      </c>
      <c r="T343">
        <f t="shared" si="80"/>
        <v>5541.9441722496967</v>
      </c>
      <c r="U343">
        <v>0.15</v>
      </c>
      <c r="V343">
        <v>101</v>
      </c>
      <c r="W343">
        <f t="shared" si="74"/>
        <v>87.826086956521749</v>
      </c>
      <c r="X343">
        <f t="shared" si="67"/>
        <v>5.2584453779596956</v>
      </c>
      <c r="Y343">
        <f t="shared" si="75"/>
        <v>63.10134453551634</v>
      </c>
    </row>
    <row r="344" spans="1:27" x14ac:dyDescent="0.25">
      <c r="A344" s="2" t="s">
        <v>33</v>
      </c>
      <c r="B344" s="1" t="s">
        <v>27</v>
      </c>
      <c r="C344">
        <v>68</v>
      </c>
      <c r="D344">
        <v>70507.150999999998</v>
      </c>
      <c r="E344">
        <f t="shared" si="81"/>
        <v>69161.680999999997</v>
      </c>
      <c r="F344">
        <v>30</v>
      </c>
      <c r="G344">
        <f t="shared" si="71"/>
        <v>304.14999999999998</v>
      </c>
      <c r="H344">
        <v>98</v>
      </c>
      <c r="I344">
        <v>0.47299999999999998</v>
      </c>
      <c r="J344">
        <f t="shared" si="76"/>
        <v>6.6034651847008838E-2</v>
      </c>
      <c r="K344">
        <v>0.15</v>
      </c>
      <c r="L344">
        <v>101</v>
      </c>
      <c r="M344">
        <f t="shared" si="72"/>
        <v>87.826086956521749</v>
      </c>
      <c r="N344">
        <f t="shared" si="73"/>
        <v>0.40696534815299112</v>
      </c>
      <c r="O344">
        <v>8.3140000000000001</v>
      </c>
      <c r="P344">
        <f t="shared" si="77"/>
        <v>1.577195998968528E-2</v>
      </c>
      <c r="Q344">
        <f t="shared" si="69"/>
        <v>1112.0359645586984</v>
      </c>
      <c r="R344">
        <f t="shared" si="78"/>
        <v>1.1120359645586985E-3</v>
      </c>
      <c r="S344">
        <f t="shared" si="79"/>
        <v>1.3344431574704382E-2</v>
      </c>
      <c r="T344">
        <f t="shared" si="80"/>
        <v>13344.431574704382</v>
      </c>
      <c r="U344">
        <v>0.15</v>
      </c>
      <c r="V344">
        <v>101</v>
      </c>
      <c r="W344">
        <f t="shared" si="74"/>
        <v>87.826086956521749</v>
      </c>
      <c r="X344">
        <f t="shared" si="67"/>
        <v>12.661795636064387</v>
      </c>
      <c r="Y344">
        <f t="shared" si="75"/>
        <v>151.94154763277265</v>
      </c>
      <c r="Z344">
        <f>AVERAGE(Y344:Y346)</f>
        <v>153.72404205048065</v>
      </c>
      <c r="AA344">
        <f>_xlfn.STDEV.S(Y344:Y346)/SQRT(COUNT(Y344:Y346))</f>
        <v>1.0703966856611129</v>
      </c>
    </row>
    <row r="345" spans="1:27" x14ac:dyDescent="0.25">
      <c r="A345" s="2" t="s">
        <v>34</v>
      </c>
      <c r="B345" s="1" t="s">
        <v>27</v>
      </c>
      <c r="C345">
        <v>68</v>
      </c>
      <c r="D345">
        <v>72224.346999999994</v>
      </c>
      <c r="E345">
        <f t="shared" si="81"/>
        <v>70878.876999999993</v>
      </c>
      <c r="F345">
        <v>30</v>
      </c>
      <c r="G345">
        <f t="shared" si="71"/>
        <v>304.14999999999998</v>
      </c>
      <c r="H345">
        <v>98</v>
      </c>
      <c r="I345">
        <v>0.47299999999999998</v>
      </c>
      <c r="J345">
        <f t="shared" si="76"/>
        <v>6.6034651847008838E-2</v>
      </c>
      <c r="K345">
        <v>0.15</v>
      </c>
      <c r="L345">
        <v>101</v>
      </c>
      <c r="M345">
        <f t="shared" si="72"/>
        <v>87.826086956521749</v>
      </c>
      <c r="N345">
        <f t="shared" si="73"/>
        <v>0.40696534815299112</v>
      </c>
      <c r="O345">
        <v>8.3140000000000001</v>
      </c>
      <c r="P345">
        <f t="shared" si="77"/>
        <v>1.577195998968528E-2</v>
      </c>
      <c r="Q345">
        <f t="shared" si="69"/>
        <v>1139.1195111651459</v>
      </c>
      <c r="R345">
        <f t="shared" si="78"/>
        <v>1.1391195111651459E-3</v>
      </c>
      <c r="S345">
        <f t="shared" si="79"/>
        <v>1.3669434133981749E-2</v>
      </c>
      <c r="T345">
        <f t="shared" si="80"/>
        <v>13669.434133981749</v>
      </c>
      <c r="U345">
        <v>0.15</v>
      </c>
      <c r="V345">
        <v>101</v>
      </c>
      <c r="W345">
        <f t="shared" si="74"/>
        <v>87.826086956521749</v>
      </c>
      <c r="X345">
        <f t="shared" si="67"/>
        <v>12.970172651880373</v>
      </c>
      <c r="Y345">
        <f t="shared" si="75"/>
        <v>155.64207182256445</v>
      </c>
    </row>
    <row r="346" spans="1:27" x14ac:dyDescent="0.25">
      <c r="A346" s="2" t="s">
        <v>35</v>
      </c>
      <c r="B346" s="1" t="s">
        <v>27</v>
      </c>
      <c r="C346">
        <v>68</v>
      </c>
      <c r="D346">
        <v>71271.407999999996</v>
      </c>
      <c r="E346">
        <f t="shared" si="81"/>
        <v>69925.937999999995</v>
      </c>
      <c r="F346">
        <v>30</v>
      </c>
      <c r="G346">
        <f t="shared" si="71"/>
        <v>304.14999999999998</v>
      </c>
      <c r="H346">
        <v>98</v>
      </c>
      <c r="I346">
        <v>0.47299999999999998</v>
      </c>
      <c r="J346">
        <f t="shared" si="76"/>
        <v>6.6034651847008838E-2</v>
      </c>
      <c r="K346">
        <v>0.15</v>
      </c>
      <c r="L346">
        <v>101</v>
      </c>
      <c r="M346">
        <f t="shared" si="72"/>
        <v>87.826086956521749</v>
      </c>
      <c r="N346">
        <f t="shared" si="73"/>
        <v>0.40696534815299112</v>
      </c>
      <c r="O346">
        <v>8.3140000000000001</v>
      </c>
      <c r="P346">
        <f t="shared" si="77"/>
        <v>1.577195998968528E-2</v>
      </c>
      <c r="Q346">
        <f t="shared" si="69"/>
        <v>1124.0897953845354</v>
      </c>
      <c r="R346">
        <f t="shared" si="78"/>
        <v>1.1240897953845354E-3</v>
      </c>
      <c r="S346">
        <f t="shared" si="79"/>
        <v>1.3489077544614423E-2</v>
      </c>
      <c r="T346">
        <f t="shared" si="80"/>
        <v>13489.077544614423</v>
      </c>
      <c r="U346">
        <v>0.15</v>
      </c>
      <c r="V346">
        <v>101</v>
      </c>
      <c r="W346">
        <f t="shared" si="74"/>
        <v>87.826086956521749</v>
      </c>
      <c r="X346">
        <f t="shared" si="67"/>
        <v>12.799042224675402</v>
      </c>
      <c r="Y346">
        <f t="shared" si="75"/>
        <v>153.58850669610482</v>
      </c>
    </row>
    <row r="347" spans="1:27" x14ac:dyDescent="0.25">
      <c r="A347" s="3" t="s">
        <v>36</v>
      </c>
      <c r="B347" s="1" t="s">
        <v>27</v>
      </c>
      <c r="C347">
        <v>68</v>
      </c>
      <c r="D347">
        <v>38033.215999999993</v>
      </c>
      <c r="E347">
        <f t="shared" si="81"/>
        <v>36687.745999999992</v>
      </c>
      <c r="F347">
        <v>30</v>
      </c>
      <c r="G347">
        <f t="shared" si="71"/>
        <v>304.14999999999998</v>
      </c>
      <c r="H347">
        <v>98</v>
      </c>
      <c r="I347">
        <v>0.47299999999999998</v>
      </c>
      <c r="J347">
        <f t="shared" si="76"/>
        <v>6.6034651847008838E-2</v>
      </c>
      <c r="K347">
        <v>0.15</v>
      </c>
      <c r="L347">
        <v>101</v>
      </c>
      <c r="M347">
        <f t="shared" si="72"/>
        <v>87.826086956521749</v>
      </c>
      <c r="N347">
        <f t="shared" si="73"/>
        <v>0.40696534815299112</v>
      </c>
      <c r="O347">
        <v>8.3140000000000001</v>
      </c>
      <c r="P347">
        <f t="shared" si="77"/>
        <v>1.577195998968528E-2</v>
      </c>
      <c r="Q347">
        <f t="shared" si="69"/>
        <v>599.85836103105794</v>
      </c>
      <c r="R347">
        <f t="shared" si="78"/>
        <v>5.998583610310579E-4</v>
      </c>
      <c r="S347">
        <f t="shared" si="79"/>
        <v>7.1983003323726948E-3</v>
      </c>
      <c r="T347">
        <f t="shared" si="80"/>
        <v>7198.3003323726953</v>
      </c>
      <c r="U347">
        <v>0.15</v>
      </c>
      <c r="V347">
        <v>101</v>
      </c>
      <c r="W347">
        <f t="shared" si="74"/>
        <v>87.826086956521749</v>
      </c>
      <c r="X347">
        <f t="shared" ref="X347:X410" si="82">Q347/W347</f>
        <v>6.8300704473833322</v>
      </c>
      <c r="Y347">
        <f t="shared" si="75"/>
        <v>81.96084536859999</v>
      </c>
      <c r="Z347">
        <f>AVERAGE(Y347:Y349)</f>
        <v>82.236389098899565</v>
      </c>
      <c r="AA347">
        <f>_xlfn.STDEV.S(Y347:Y349)/SQRT(COUNT(Y347:Y349))</f>
        <v>1.873957680970908</v>
      </c>
    </row>
    <row r="348" spans="1:27" x14ac:dyDescent="0.25">
      <c r="A348" s="3" t="s">
        <v>37</v>
      </c>
      <c r="B348" s="1" t="s">
        <v>27</v>
      </c>
      <c r="C348">
        <v>68</v>
      </c>
      <c r="D348">
        <v>36722.907000000007</v>
      </c>
      <c r="E348">
        <f t="shared" si="81"/>
        <v>35377.437000000005</v>
      </c>
      <c r="F348">
        <v>30</v>
      </c>
      <c r="G348">
        <f t="shared" si="71"/>
        <v>304.14999999999998</v>
      </c>
      <c r="H348">
        <v>98</v>
      </c>
      <c r="I348">
        <v>0.47299999999999998</v>
      </c>
      <c r="J348">
        <f t="shared" si="76"/>
        <v>6.6034651847008838E-2</v>
      </c>
      <c r="K348">
        <v>0.15</v>
      </c>
      <c r="L348">
        <v>101</v>
      </c>
      <c r="M348">
        <f t="shared" si="72"/>
        <v>87.826086956521749</v>
      </c>
      <c r="N348">
        <f t="shared" si="73"/>
        <v>0.40696534815299112</v>
      </c>
      <c r="O348">
        <v>8.3140000000000001</v>
      </c>
      <c r="P348">
        <f t="shared" si="77"/>
        <v>1.577195998968528E-2</v>
      </c>
      <c r="Q348">
        <f t="shared" si="69"/>
        <v>579.19221990893357</v>
      </c>
      <c r="R348">
        <f t="shared" si="78"/>
        <v>5.7919221990893359E-4</v>
      </c>
      <c r="S348">
        <f t="shared" si="79"/>
        <v>6.9503066389072022E-3</v>
      </c>
      <c r="T348">
        <f t="shared" si="80"/>
        <v>6950.3066389072019</v>
      </c>
      <c r="U348">
        <v>0.15</v>
      </c>
      <c r="V348">
        <v>101</v>
      </c>
      <c r="W348">
        <f t="shared" si="74"/>
        <v>87.826086956521749</v>
      </c>
      <c r="X348">
        <f t="shared" si="82"/>
        <v>6.5947628999532029</v>
      </c>
      <c r="Y348">
        <f t="shared" si="75"/>
        <v>79.137154799438434</v>
      </c>
    </row>
    <row r="349" spans="1:27" x14ac:dyDescent="0.25">
      <c r="A349" s="3" t="s">
        <v>38</v>
      </c>
      <c r="B349" s="1" t="s">
        <v>27</v>
      </c>
      <c r="C349">
        <v>68</v>
      </c>
      <c r="D349">
        <v>39727.116000000009</v>
      </c>
      <c r="E349">
        <f t="shared" si="81"/>
        <v>38381.646000000008</v>
      </c>
      <c r="F349">
        <v>30</v>
      </c>
      <c r="G349">
        <f t="shared" si="71"/>
        <v>304.14999999999998</v>
      </c>
      <c r="H349">
        <v>98</v>
      </c>
      <c r="I349">
        <v>0.47299999999999998</v>
      </c>
      <c r="J349">
        <f t="shared" si="76"/>
        <v>6.6034651847008838E-2</v>
      </c>
      <c r="K349">
        <v>0.15</v>
      </c>
      <c r="L349">
        <v>101</v>
      </c>
      <c r="M349">
        <f t="shared" si="72"/>
        <v>87.826086956521749</v>
      </c>
      <c r="N349">
        <f t="shared" si="73"/>
        <v>0.40696534815299112</v>
      </c>
      <c r="O349">
        <v>8.3140000000000001</v>
      </c>
      <c r="P349">
        <f t="shared" si="77"/>
        <v>1.577195998968528E-2</v>
      </c>
      <c r="Q349">
        <f t="shared" si="69"/>
        <v>626.57448405758612</v>
      </c>
      <c r="R349">
        <f t="shared" si="78"/>
        <v>6.2657448405758608E-4</v>
      </c>
      <c r="S349">
        <f t="shared" si="79"/>
        <v>7.5188938086910321E-3</v>
      </c>
      <c r="T349">
        <f t="shared" si="80"/>
        <v>7518.8938086910321</v>
      </c>
      <c r="U349">
        <v>0.15</v>
      </c>
      <c r="V349">
        <v>101</v>
      </c>
      <c r="W349">
        <f t="shared" si="74"/>
        <v>87.826086956521749</v>
      </c>
      <c r="X349">
        <f t="shared" si="82"/>
        <v>7.1342639273883561</v>
      </c>
      <c r="Y349">
        <f t="shared" si="75"/>
        <v>85.611167128660256</v>
      </c>
    </row>
    <row r="350" spans="1:27" x14ac:dyDescent="0.25">
      <c r="A350" s="3" t="s">
        <v>39</v>
      </c>
      <c r="B350" s="1" t="s">
        <v>27</v>
      </c>
      <c r="C350">
        <v>68</v>
      </c>
      <c r="D350">
        <v>47822.372000000003</v>
      </c>
      <c r="E350">
        <f t="shared" si="81"/>
        <v>46476.902000000002</v>
      </c>
      <c r="F350">
        <v>30</v>
      </c>
      <c r="G350">
        <f t="shared" si="71"/>
        <v>304.14999999999998</v>
      </c>
      <c r="H350">
        <v>98</v>
      </c>
      <c r="I350">
        <v>0.47299999999999998</v>
      </c>
      <c r="J350">
        <f t="shared" si="76"/>
        <v>6.6034651847008838E-2</v>
      </c>
      <c r="K350">
        <v>0.15</v>
      </c>
      <c r="L350">
        <v>101</v>
      </c>
      <c r="M350">
        <f t="shared" si="72"/>
        <v>87.826086956521749</v>
      </c>
      <c r="N350">
        <f t="shared" si="73"/>
        <v>0.40696534815299112</v>
      </c>
      <c r="O350">
        <v>8.3140000000000001</v>
      </c>
      <c r="P350">
        <f t="shared" si="77"/>
        <v>1.577195998968528E-2</v>
      </c>
      <c r="Q350">
        <f t="shared" si="69"/>
        <v>754.25253779584568</v>
      </c>
      <c r="R350">
        <f t="shared" si="78"/>
        <v>7.5425253779584569E-4</v>
      </c>
      <c r="S350">
        <f t="shared" si="79"/>
        <v>9.0510304535501469E-3</v>
      </c>
      <c r="T350">
        <f t="shared" si="80"/>
        <v>9051.0304535501473</v>
      </c>
      <c r="U350">
        <v>0.15</v>
      </c>
      <c r="V350">
        <v>101</v>
      </c>
      <c r="W350">
        <f t="shared" si="74"/>
        <v>87.826086956521749</v>
      </c>
      <c r="X350">
        <f t="shared" si="82"/>
        <v>8.5880239452002218</v>
      </c>
      <c r="Y350">
        <f t="shared" si="75"/>
        <v>103.05628734240265</v>
      </c>
      <c r="Z350">
        <f>AVERAGE(Y350:Y352)</f>
        <v>117.60151687042658</v>
      </c>
      <c r="AA350">
        <f>_xlfn.STDEV.S(Y350:Y352)/SQRT(COUNT(Y350:Y352))</f>
        <v>9.5895042978919669</v>
      </c>
    </row>
    <row r="351" spans="1:27" x14ac:dyDescent="0.25">
      <c r="A351" s="3" t="s">
        <v>40</v>
      </c>
      <c r="B351" s="1" t="s">
        <v>27</v>
      </c>
      <c r="C351">
        <v>68</v>
      </c>
      <c r="D351">
        <v>52923.025999999998</v>
      </c>
      <c r="E351">
        <f t="shared" si="81"/>
        <v>51577.555999999997</v>
      </c>
      <c r="F351">
        <v>30</v>
      </c>
      <c r="G351">
        <f t="shared" si="71"/>
        <v>304.14999999999998</v>
      </c>
      <c r="H351">
        <v>98</v>
      </c>
      <c r="I351">
        <v>0.47299999999999998</v>
      </c>
      <c r="J351">
        <f t="shared" si="76"/>
        <v>6.6034651847008838E-2</v>
      </c>
      <c r="K351">
        <v>0.15</v>
      </c>
      <c r="L351">
        <v>101</v>
      </c>
      <c r="M351">
        <f t="shared" si="72"/>
        <v>87.826086956521749</v>
      </c>
      <c r="N351">
        <f t="shared" si="73"/>
        <v>0.40696534815299112</v>
      </c>
      <c r="O351">
        <v>8.3140000000000001</v>
      </c>
      <c r="P351">
        <f t="shared" si="77"/>
        <v>1.577195998968528E-2</v>
      </c>
      <c r="Q351">
        <f t="shared" si="69"/>
        <v>834.69984860507384</v>
      </c>
      <c r="R351">
        <f t="shared" si="78"/>
        <v>8.3469984860507385E-4</v>
      </c>
      <c r="S351">
        <f t="shared" si="79"/>
        <v>1.0016398183260885E-2</v>
      </c>
      <c r="T351">
        <f t="shared" si="80"/>
        <v>10016.398183260884</v>
      </c>
      <c r="U351">
        <v>0.15</v>
      </c>
      <c r="V351">
        <v>101</v>
      </c>
      <c r="W351">
        <f t="shared" si="74"/>
        <v>87.826086956521749</v>
      </c>
      <c r="X351">
        <f t="shared" si="82"/>
        <v>9.5040081771864831</v>
      </c>
      <c r="Y351">
        <f t="shared" si="75"/>
        <v>114.04809812623778</v>
      </c>
    </row>
    <row r="352" spans="1:27" x14ac:dyDescent="0.25">
      <c r="A352" s="3" t="s">
        <v>41</v>
      </c>
      <c r="B352" s="1" t="s">
        <v>27</v>
      </c>
      <c r="C352">
        <v>68</v>
      </c>
      <c r="D352">
        <v>62970.478999999999</v>
      </c>
      <c r="E352">
        <f t="shared" si="81"/>
        <v>61625.008999999998</v>
      </c>
      <c r="F352">
        <v>30</v>
      </c>
      <c r="G352">
        <f t="shared" si="71"/>
        <v>304.14999999999998</v>
      </c>
      <c r="H352">
        <v>98</v>
      </c>
      <c r="I352">
        <v>0.47299999999999998</v>
      </c>
      <c r="J352">
        <f t="shared" si="76"/>
        <v>6.6034651847008838E-2</v>
      </c>
      <c r="K352">
        <v>0.15</v>
      </c>
      <c r="L352">
        <v>101</v>
      </c>
      <c r="M352">
        <f t="shared" si="72"/>
        <v>87.826086956521749</v>
      </c>
      <c r="N352">
        <f t="shared" si="73"/>
        <v>0.40696534815299112</v>
      </c>
      <c r="O352">
        <v>8.3140000000000001</v>
      </c>
      <c r="P352">
        <f t="shared" si="77"/>
        <v>1.577195998968528E-2</v>
      </c>
      <c r="Q352">
        <f t="shared" si="69"/>
        <v>993.16787531931709</v>
      </c>
      <c r="R352">
        <f t="shared" si="78"/>
        <v>9.9316787531931712E-4</v>
      </c>
      <c r="S352">
        <f t="shared" si="79"/>
        <v>1.1918014503831805E-2</v>
      </c>
      <c r="T352">
        <f t="shared" si="80"/>
        <v>11918.014503831806</v>
      </c>
      <c r="U352">
        <v>0.15</v>
      </c>
      <c r="V352">
        <v>101</v>
      </c>
      <c r="W352">
        <f t="shared" si="74"/>
        <v>87.826086956521749</v>
      </c>
      <c r="X352">
        <f t="shared" si="82"/>
        <v>11.308347095219945</v>
      </c>
      <c r="Y352">
        <f t="shared" si="75"/>
        <v>135.70016514263935</v>
      </c>
    </row>
    <row r="353" spans="1:27" x14ac:dyDescent="0.25">
      <c r="A353" s="3" t="s">
        <v>42</v>
      </c>
      <c r="B353" s="1" t="s">
        <v>27</v>
      </c>
      <c r="C353">
        <v>68</v>
      </c>
      <c r="D353">
        <v>21986.640000000003</v>
      </c>
      <c r="E353">
        <f t="shared" si="81"/>
        <v>20641.170000000002</v>
      </c>
      <c r="F353">
        <v>30</v>
      </c>
      <c r="G353">
        <f t="shared" si="71"/>
        <v>304.14999999999998</v>
      </c>
      <c r="H353">
        <v>98</v>
      </c>
      <c r="I353">
        <v>0.47299999999999998</v>
      </c>
      <c r="J353">
        <f t="shared" si="76"/>
        <v>6.6034651847008838E-2</v>
      </c>
      <c r="K353">
        <v>0.15</v>
      </c>
      <c r="L353">
        <v>101</v>
      </c>
      <c r="M353">
        <f t="shared" si="72"/>
        <v>87.826086956521749</v>
      </c>
      <c r="N353">
        <f t="shared" si="73"/>
        <v>0.40696534815299112</v>
      </c>
      <c r="O353">
        <v>8.3140000000000001</v>
      </c>
      <c r="P353">
        <f t="shared" si="77"/>
        <v>1.577195998968528E-2</v>
      </c>
      <c r="Q353">
        <f t="shared" si="69"/>
        <v>346.77240638761401</v>
      </c>
      <c r="R353">
        <f t="shared" si="78"/>
        <v>3.4677240638761401E-4</v>
      </c>
      <c r="S353">
        <f t="shared" si="79"/>
        <v>4.1612688766513679E-3</v>
      </c>
      <c r="T353">
        <f t="shared" si="80"/>
        <v>4161.2688766513675</v>
      </c>
      <c r="U353">
        <v>0.15</v>
      </c>
      <c r="V353">
        <v>101</v>
      </c>
      <c r="W353">
        <f t="shared" si="74"/>
        <v>87.826086956521749</v>
      </c>
      <c r="X353">
        <f t="shared" si="82"/>
        <v>3.9483986865916441</v>
      </c>
      <c r="Y353">
        <f t="shared" si="75"/>
        <v>47.380784239099725</v>
      </c>
      <c r="Z353">
        <f>AVERAGE(Y353:Y355)</f>
        <v>49.094913331646815</v>
      </c>
      <c r="AA353">
        <f>_xlfn.STDEV.S(Y353:Y355)/SQRT(COUNT(Y353:Y355))</f>
        <v>0.86068547219995717</v>
      </c>
    </row>
    <row r="354" spans="1:27" x14ac:dyDescent="0.25">
      <c r="A354" s="3" t="s">
        <v>43</v>
      </c>
      <c r="B354" s="1" t="s">
        <v>27</v>
      </c>
      <c r="C354">
        <v>68</v>
      </c>
      <c r="D354">
        <v>23116.392</v>
      </c>
      <c r="E354">
        <f t="shared" si="81"/>
        <v>21770.921999999999</v>
      </c>
      <c r="F354">
        <v>30</v>
      </c>
      <c r="G354">
        <f t="shared" si="71"/>
        <v>304.14999999999998</v>
      </c>
      <c r="H354">
        <v>98</v>
      </c>
      <c r="I354">
        <v>0.47299999999999998</v>
      </c>
      <c r="J354">
        <f t="shared" si="76"/>
        <v>6.6034651847008838E-2</v>
      </c>
      <c r="K354">
        <v>0.15</v>
      </c>
      <c r="L354">
        <v>101</v>
      </c>
      <c r="M354">
        <f t="shared" si="72"/>
        <v>87.826086956521749</v>
      </c>
      <c r="N354">
        <f t="shared" si="73"/>
        <v>0.40696534815299112</v>
      </c>
      <c r="O354">
        <v>8.3140000000000001</v>
      </c>
      <c r="P354">
        <f t="shared" si="77"/>
        <v>1.577195998968528E-2</v>
      </c>
      <c r="Q354">
        <f t="shared" si="69"/>
        <v>364.5908097298809</v>
      </c>
      <c r="R354">
        <f t="shared" si="78"/>
        <v>3.6459080972988089E-4</v>
      </c>
      <c r="S354">
        <f t="shared" si="79"/>
        <v>4.3750897167585704E-3</v>
      </c>
      <c r="T354">
        <f t="shared" si="80"/>
        <v>4375.0897167585708</v>
      </c>
      <c r="U354">
        <v>0.15</v>
      </c>
      <c r="V354">
        <v>101</v>
      </c>
      <c r="W354">
        <f t="shared" si="74"/>
        <v>87.826086956521749</v>
      </c>
      <c r="X354">
        <f t="shared" si="82"/>
        <v>4.1512814969243861</v>
      </c>
      <c r="Y354">
        <f t="shared" si="75"/>
        <v>49.815377963092629</v>
      </c>
    </row>
    <row r="355" spans="1:27" x14ac:dyDescent="0.25">
      <c r="A355" s="3" t="s">
        <v>44</v>
      </c>
      <c r="B355" s="1" t="s">
        <v>27</v>
      </c>
      <c r="C355">
        <v>68</v>
      </c>
      <c r="D355">
        <v>23243.168000000005</v>
      </c>
      <c r="E355">
        <f t="shared" si="81"/>
        <v>21897.698000000004</v>
      </c>
      <c r="F355">
        <v>30</v>
      </c>
      <c r="G355">
        <f t="shared" si="71"/>
        <v>304.14999999999998</v>
      </c>
      <c r="H355">
        <v>98</v>
      </c>
      <c r="I355">
        <v>0.47299999999999998</v>
      </c>
      <c r="J355">
        <f t="shared" si="76"/>
        <v>6.6034651847008838E-2</v>
      </c>
      <c r="K355">
        <v>0.15</v>
      </c>
      <c r="L355">
        <v>101</v>
      </c>
      <c r="M355">
        <f t="shared" si="72"/>
        <v>87.826086956521749</v>
      </c>
      <c r="N355">
        <f t="shared" si="73"/>
        <v>0.40696534815299112</v>
      </c>
      <c r="O355">
        <v>8.3140000000000001</v>
      </c>
      <c r="P355">
        <f t="shared" si="77"/>
        <v>1.577195998968528E-2</v>
      </c>
      <c r="Q355">
        <f t="shared" si="69"/>
        <v>366.5903157295333</v>
      </c>
      <c r="R355">
        <f t="shared" si="78"/>
        <v>3.6659031572953331E-4</v>
      </c>
      <c r="S355">
        <f t="shared" si="79"/>
        <v>4.3990837887543993E-3</v>
      </c>
      <c r="T355">
        <f t="shared" si="80"/>
        <v>4399.0837887543994</v>
      </c>
      <c r="U355">
        <v>0.15</v>
      </c>
      <c r="V355">
        <v>101</v>
      </c>
      <c r="W355">
        <f t="shared" si="74"/>
        <v>87.826086956521749</v>
      </c>
      <c r="X355">
        <f t="shared" si="82"/>
        <v>4.1740481493956754</v>
      </c>
      <c r="Y355">
        <f t="shared" si="75"/>
        <v>50.088577792748104</v>
      </c>
    </row>
    <row r="356" spans="1:27" x14ac:dyDescent="0.25">
      <c r="A356" s="3" t="s">
        <v>45</v>
      </c>
      <c r="B356" s="1" t="s">
        <v>27</v>
      </c>
      <c r="C356">
        <v>68</v>
      </c>
      <c r="D356">
        <v>88673.363999999972</v>
      </c>
      <c r="E356">
        <f t="shared" si="81"/>
        <v>87327.893999999971</v>
      </c>
      <c r="F356">
        <v>30</v>
      </c>
      <c r="G356">
        <f t="shared" si="71"/>
        <v>304.14999999999998</v>
      </c>
      <c r="H356">
        <v>98</v>
      </c>
      <c r="I356">
        <v>0.47299999999999998</v>
      </c>
      <c r="J356">
        <f t="shared" si="76"/>
        <v>6.6034651847008838E-2</v>
      </c>
      <c r="K356">
        <v>0.15</v>
      </c>
      <c r="L356">
        <v>101</v>
      </c>
      <c r="M356">
        <f t="shared" si="72"/>
        <v>87.826086956521749</v>
      </c>
      <c r="N356">
        <f t="shared" si="73"/>
        <v>0.40696534815299112</v>
      </c>
      <c r="O356">
        <v>8.3140000000000001</v>
      </c>
      <c r="P356">
        <f t="shared" si="77"/>
        <v>1.577195998968528E-2</v>
      </c>
      <c r="Q356">
        <f t="shared" si="69"/>
        <v>1398.5527491587986</v>
      </c>
      <c r="R356">
        <f t="shared" si="78"/>
        <v>1.3985527491587985E-3</v>
      </c>
      <c r="S356">
        <f t="shared" si="79"/>
        <v>1.678263298990558E-2</v>
      </c>
      <c r="T356">
        <f t="shared" si="80"/>
        <v>16782.632989905578</v>
      </c>
      <c r="U356">
        <v>0.15</v>
      </c>
      <c r="V356">
        <v>101</v>
      </c>
      <c r="W356">
        <f t="shared" si="74"/>
        <v>87.826086956521749</v>
      </c>
      <c r="X356">
        <f t="shared" si="82"/>
        <v>15.924115460718992</v>
      </c>
      <c r="Y356">
        <f t="shared" si="75"/>
        <v>191.08938552862784</v>
      </c>
      <c r="Z356">
        <f>AVERAGE(Y356:Y358)</f>
        <v>189.39623014463314</v>
      </c>
      <c r="AA356">
        <f>_xlfn.STDEV.S(Y356:Y358)/SQRT(COUNT(Y356:Y358))</f>
        <v>1.3560944067510354</v>
      </c>
    </row>
    <row r="357" spans="1:27" x14ac:dyDescent="0.25">
      <c r="A357" s="3" t="s">
        <v>46</v>
      </c>
      <c r="B357" s="1" t="s">
        <v>27</v>
      </c>
      <c r="C357">
        <v>68</v>
      </c>
      <c r="D357">
        <v>86643.349000000002</v>
      </c>
      <c r="E357">
        <f t="shared" si="81"/>
        <v>85297.879000000001</v>
      </c>
      <c r="F357">
        <v>30</v>
      </c>
      <c r="G357">
        <f t="shared" si="71"/>
        <v>304.14999999999998</v>
      </c>
      <c r="H357">
        <v>98</v>
      </c>
      <c r="I357">
        <v>0.47299999999999998</v>
      </c>
      <c r="J357">
        <f t="shared" si="76"/>
        <v>6.6034651847008838E-2</v>
      </c>
      <c r="K357">
        <v>0.15</v>
      </c>
      <c r="L357">
        <v>101</v>
      </c>
      <c r="M357">
        <f t="shared" si="72"/>
        <v>87.826086956521749</v>
      </c>
      <c r="N357">
        <f t="shared" si="73"/>
        <v>0.40696534815299112</v>
      </c>
      <c r="O357">
        <v>8.3140000000000001</v>
      </c>
      <c r="P357">
        <f t="shared" si="77"/>
        <v>1.577195998968528E-2</v>
      </c>
      <c r="Q357">
        <f t="shared" si="69"/>
        <v>1366.5354338003381</v>
      </c>
      <c r="R357">
        <f t="shared" si="78"/>
        <v>1.366535433800338E-3</v>
      </c>
      <c r="S357">
        <f t="shared" si="79"/>
        <v>1.6398425205604056E-2</v>
      </c>
      <c r="T357">
        <f t="shared" si="80"/>
        <v>16398.425205604057</v>
      </c>
      <c r="U357">
        <v>0.15</v>
      </c>
      <c r="V357">
        <v>101</v>
      </c>
      <c r="W357">
        <f t="shared" si="74"/>
        <v>87.826086956521749</v>
      </c>
      <c r="X357">
        <f t="shared" si="82"/>
        <v>15.559561870003847</v>
      </c>
      <c r="Y357">
        <f t="shared" si="75"/>
        <v>186.71474244004617</v>
      </c>
    </row>
    <row r="358" spans="1:27" x14ac:dyDescent="0.25">
      <c r="A358" s="3" t="s">
        <v>47</v>
      </c>
      <c r="B358" s="1" t="s">
        <v>27</v>
      </c>
      <c r="C358">
        <v>68</v>
      </c>
      <c r="D358">
        <v>88346.297000000006</v>
      </c>
      <c r="E358">
        <f t="shared" si="81"/>
        <v>87000.827000000005</v>
      </c>
      <c r="F358">
        <v>30</v>
      </c>
      <c r="G358">
        <f t="shared" si="71"/>
        <v>304.14999999999998</v>
      </c>
      <c r="H358">
        <v>98</v>
      </c>
      <c r="I358">
        <v>0.47299999999999998</v>
      </c>
      <c r="J358">
        <f t="shared" si="76"/>
        <v>6.6034651847008838E-2</v>
      </c>
      <c r="K358">
        <v>0.15</v>
      </c>
      <c r="L358">
        <v>101</v>
      </c>
      <c r="M358">
        <f t="shared" si="72"/>
        <v>87.826086956521749</v>
      </c>
      <c r="N358">
        <f t="shared" si="73"/>
        <v>0.40696534815299112</v>
      </c>
      <c r="O358">
        <v>8.3140000000000001</v>
      </c>
      <c r="P358">
        <f t="shared" si="77"/>
        <v>1.577195998968528E-2</v>
      </c>
      <c r="Q358">
        <f t="shared" si="69"/>
        <v>1393.3942615208528</v>
      </c>
      <c r="R358">
        <f t="shared" si="78"/>
        <v>1.3933942615208528E-3</v>
      </c>
      <c r="S358">
        <f t="shared" si="79"/>
        <v>1.6720731138250233E-2</v>
      </c>
      <c r="T358">
        <f t="shared" si="80"/>
        <v>16720.731138250234</v>
      </c>
      <c r="U358">
        <v>0.15</v>
      </c>
      <c r="V358">
        <v>101</v>
      </c>
      <c r="W358">
        <f t="shared" si="74"/>
        <v>87.826086956521749</v>
      </c>
      <c r="X358">
        <f t="shared" si="82"/>
        <v>15.86538020543545</v>
      </c>
      <c r="Y358">
        <f t="shared" si="75"/>
        <v>190.3845624652254</v>
      </c>
    </row>
    <row r="359" spans="1:27" x14ac:dyDescent="0.25">
      <c r="A359" s="3" t="s">
        <v>48</v>
      </c>
      <c r="B359" s="1" t="s">
        <v>27</v>
      </c>
      <c r="C359">
        <v>68</v>
      </c>
      <c r="D359">
        <v>33534.591999999997</v>
      </c>
      <c r="E359">
        <f t="shared" si="81"/>
        <v>32189.121999999996</v>
      </c>
      <c r="F359">
        <v>30</v>
      </c>
      <c r="G359">
        <f t="shared" si="71"/>
        <v>304.14999999999998</v>
      </c>
      <c r="H359">
        <v>98</v>
      </c>
      <c r="I359">
        <v>0.47299999999999998</v>
      </c>
      <c r="J359">
        <f t="shared" si="76"/>
        <v>6.6034651847008838E-2</v>
      </c>
      <c r="K359">
        <v>0.15</v>
      </c>
      <c r="L359">
        <v>101</v>
      </c>
      <c r="M359">
        <f t="shared" si="72"/>
        <v>87.826086956521749</v>
      </c>
      <c r="N359">
        <f t="shared" si="73"/>
        <v>0.40696534815299112</v>
      </c>
      <c r="O359">
        <v>8.3140000000000001</v>
      </c>
      <c r="P359">
        <f t="shared" si="77"/>
        <v>1.577195998968528E-2</v>
      </c>
      <c r="Q359">
        <f t="shared" si="69"/>
        <v>528.90624329442005</v>
      </c>
      <c r="R359">
        <f t="shared" si="78"/>
        <v>5.2890624329442009E-4</v>
      </c>
      <c r="S359">
        <f t="shared" si="79"/>
        <v>6.3468749195330406E-3</v>
      </c>
      <c r="T359">
        <f t="shared" si="80"/>
        <v>6346.8749195330402</v>
      </c>
      <c r="U359">
        <v>0.15</v>
      </c>
      <c r="V359">
        <v>101</v>
      </c>
      <c r="W359">
        <f t="shared" si="74"/>
        <v>87.826086956521749</v>
      </c>
      <c r="X359">
        <f t="shared" si="82"/>
        <v>6.0221997998869599</v>
      </c>
      <c r="Y359">
        <f t="shared" si="75"/>
        <v>72.266397598643522</v>
      </c>
      <c r="Z359">
        <f>AVERAGE(Y359:Y361)</f>
        <v>72.826683235077027</v>
      </c>
      <c r="AA359">
        <f>_xlfn.STDEV.S(Y359:Y361)/SQRT(COUNT(Y359:Y361))</f>
        <v>0.28067340125540746</v>
      </c>
    </row>
    <row r="360" spans="1:27" x14ac:dyDescent="0.25">
      <c r="A360" s="3" t="s">
        <v>49</v>
      </c>
      <c r="B360" s="1" t="s">
        <v>27</v>
      </c>
      <c r="C360">
        <v>68</v>
      </c>
      <c r="D360">
        <v>33938.449999999997</v>
      </c>
      <c r="E360">
        <f t="shared" si="81"/>
        <v>32592.979999999996</v>
      </c>
      <c r="F360">
        <v>30</v>
      </c>
      <c r="G360">
        <f t="shared" si="71"/>
        <v>304.14999999999998</v>
      </c>
      <c r="H360">
        <v>98</v>
      </c>
      <c r="I360">
        <v>0.47299999999999998</v>
      </c>
      <c r="J360">
        <f t="shared" si="76"/>
        <v>6.6034651847008838E-2</v>
      </c>
      <c r="K360">
        <v>0.15</v>
      </c>
      <c r="L360">
        <v>101</v>
      </c>
      <c r="M360">
        <f t="shared" si="72"/>
        <v>87.826086956521749</v>
      </c>
      <c r="N360">
        <f t="shared" si="73"/>
        <v>0.40696534815299112</v>
      </c>
      <c r="O360">
        <v>8.3140000000000001</v>
      </c>
      <c r="P360">
        <f t="shared" si="77"/>
        <v>1.577195998968528E-2</v>
      </c>
      <c r="Q360">
        <f t="shared" si="69"/>
        <v>535.27587551193437</v>
      </c>
      <c r="R360">
        <f t="shared" si="78"/>
        <v>5.3527587551193442E-4</v>
      </c>
      <c r="S360">
        <f t="shared" si="79"/>
        <v>6.4233105061432122E-3</v>
      </c>
      <c r="T360">
        <f t="shared" si="80"/>
        <v>6423.3105061432125</v>
      </c>
      <c r="U360">
        <v>0.15</v>
      </c>
      <c r="V360">
        <v>101</v>
      </c>
      <c r="W360">
        <f t="shared" si="74"/>
        <v>87.826086956521749</v>
      </c>
      <c r="X360">
        <f t="shared" si="82"/>
        <v>6.0947253152348955</v>
      </c>
      <c r="Y360">
        <f t="shared" si="75"/>
        <v>73.136703782818742</v>
      </c>
    </row>
    <row r="361" spans="1:27" x14ac:dyDescent="0.25">
      <c r="A361" s="3" t="s">
        <v>50</v>
      </c>
      <c r="B361" s="1" t="s">
        <v>27</v>
      </c>
      <c r="C361">
        <v>68</v>
      </c>
      <c r="D361">
        <v>33910.720999999998</v>
      </c>
      <c r="E361">
        <f t="shared" si="81"/>
        <v>32565.250999999997</v>
      </c>
      <c r="F361">
        <v>30</v>
      </c>
      <c r="G361">
        <f t="shared" si="71"/>
        <v>304.14999999999998</v>
      </c>
      <c r="H361">
        <v>98</v>
      </c>
      <c r="I361">
        <v>0.47299999999999998</v>
      </c>
      <c r="J361">
        <f t="shared" si="76"/>
        <v>6.6034651847008838E-2</v>
      </c>
      <c r="K361">
        <v>0.15</v>
      </c>
      <c r="L361">
        <v>101</v>
      </c>
      <c r="M361">
        <f t="shared" si="72"/>
        <v>87.826086956521749</v>
      </c>
      <c r="N361">
        <f t="shared" si="73"/>
        <v>0.40696534815299112</v>
      </c>
      <c r="O361">
        <v>8.3140000000000001</v>
      </c>
      <c r="P361">
        <f t="shared" si="77"/>
        <v>1.577195998968528E-2</v>
      </c>
      <c r="Q361">
        <f t="shared" si="69"/>
        <v>534.83853483338044</v>
      </c>
      <c r="R361">
        <f t="shared" si="78"/>
        <v>5.3483853483338043E-4</v>
      </c>
      <c r="S361">
        <f t="shared" si="79"/>
        <v>6.4180624180005651E-3</v>
      </c>
      <c r="T361">
        <f t="shared" si="80"/>
        <v>6418.0624180005652</v>
      </c>
      <c r="U361">
        <v>0.15</v>
      </c>
      <c r="V361">
        <v>101</v>
      </c>
      <c r="W361">
        <f t="shared" si="74"/>
        <v>87.826086956521749</v>
      </c>
      <c r="X361">
        <f t="shared" si="82"/>
        <v>6.0897456936474006</v>
      </c>
      <c r="Y361">
        <f t="shared" si="75"/>
        <v>73.076948323768804</v>
      </c>
    </row>
    <row r="362" spans="1:27" x14ac:dyDescent="0.25">
      <c r="A362" s="1" t="s">
        <v>26</v>
      </c>
      <c r="B362" s="1" t="s">
        <v>27</v>
      </c>
      <c r="C362">
        <v>75</v>
      </c>
      <c r="D362">
        <v>52784.108000000007</v>
      </c>
      <c r="E362">
        <f>D362-2603.84</f>
        <v>50180.268000000011</v>
      </c>
      <c r="F362">
        <v>30</v>
      </c>
      <c r="G362">
        <f t="shared" si="71"/>
        <v>304.14999999999998</v>
      </c>
      <c r="H362">
        <v>98</v>
      </c>
      <c r="I362">
        <v>0.47299999999999998</v>
      </c>
      <c r="J362">
        <f t="shared" si="76"/>
        <v>6.6034651847008838E-2</v>
      </c>
      <c r="K362">
        <v>0.15</v>
      </c>
      <c r="L362">
        <v>101</v>
      </c>
      <c r="M362">
        <f t="shared" si="72"/>
        <v>87.826086956521749</v>
      </c>
      <c r="N362">
        <f t="shared" si="73"/>
        <v>0.40696534815299112</v>
      </c>
      <c r="O362">
        <v>8.3140000000000001</v>
      </c>
      <c r="P362">
        <f t="shared" si="77"/>
        <v>1.577195998968528E-2</v>
      </c>
      <c r="Q362">
        <f t="shared" si="69"/>
        <v>832.50883946722684</v>
      </c>
      <c r="R362">
        <f t="shared" si="78"/>
        <v>8.3250883946722688E-4</v>
      </c>
      <c r="S362">
        <f t="shared" si="79"/>
        <v>9.9901060736067217E-3</v>
      </c>
      <c r="T362">
        <f t="shared" si="80"/>
        <v>9990.1060736067211</v>
      </c>
      <c r="U362">
        <v>0.15</v>
      </c>
      <c r="V362">
        <v>101</v>
      </c>
      <c r="W362">
        <f t="shared" si="74"/>
        <v>87.826086956521749</v>
      </c>
      <c r="X362">
        <f t="shared" si="82"/>
        <v>9.4790610434387208</v>
      </c>
      <c r="Y362">
        <f t="shared" si="75"/>
        <v>113.74873252126463</v>
      </c>
      <c r="Z362">
        <f>AVERAGE(Y362:Y364)</f>
        <v>110.56505243086917</v>
      </c>
      <c r="AA362">
        <f>_xlfn.STDEV.S(Y362:Y364)/SQRT(COUNT(Y362:Y364))</f>
        <v>4.9554281099891835</v>
      </c>
    </row>
    <row r="363" spans="1:27" x14ac:dyDescent="0.25">
      <c r="A363" s="2" t="s">
        <v>28</v>
      </c>
      <c r="B363" s="1" t="s">
        <v>27</v>
      </c>
      <c r="C363">
        <v>75</v>
      </c>
      <c r="D363">
        <v>46796.269</v>
      </c>
      <c r="E363">
        <f t="shared" ref="E363:E385" si="83">D363-2603.84</f>
        <v>44192.429000000004</v>
      </c>
      <c r="F363">
        <v>30</v>
      </c>
      <c r="G363">
        <f t="shared" si="71"/>
        <v>304.14999999999998</v>
      </c>
      <c r="H363">
        <v>98</v>
      </c>
      <c r="I363">
        <v>0.47299999999999998</v>
      </c>
      <c r="J363">
        <f t="shared" si="76"/>
        <v>6.6034651847008838E-2</v>
      </c>
      <c r="K363">
        <v>0.15</v>
      </c>
      <c r="L363">
        <v>101</v>
      </c>
      <c r="M363">
        <f t="shared" si="72"/>
        <v>87.826086956521749</v>
      </c>
      <c r="N363">
        <f t="shared" si="73"/>
        <v>0.40696534815299112</v>
      </c>
      <c r="O363">
        <v>8.3140000000000001</v>
      </c>
      <c r="P363">
        <f t="shared" si="77"/>
        <v>1.577195998968528E-2</v>
      </c>
      <c r="Q363">
        <f t="shared" si="69"/>
        <v>738.06888233454958</v>
      </c>
      <c r="R363">
        <f t="shared" si="78"/>
        <v>7.3806888233454953E-4</v>
      </c>
      <c r="S363">
        <f t="shared" si="79"/>
        <v>8.8568265880145935E-3</v>
      </c>
      <c r="T363">
        <f t="shared" si="80"/>
        <v>8856.8265880145937</v>
      </c>
      <c r="U363">
        <v>0.15</v>
      </c>
      <c r="V363">
        <v>101</v>
      </c>
      <c r="W363">
        <f t="shared" si="74"/>
        <v>87.826086956521749</v>
      </c>
      <c r="X363">
        <f t="shared" si="82"/>
        <v>8.4037546008389299</v>
      </c>
      <c r="Y363">
        <f t="shared" si="75"/>
        <v>100.84505521006714</v>
      </c>
    </row>
    <row r="364" spans="1:27" x14ac:dyDescent="0.25">
      <c r="A364" s="2" t="s">
        <v>29</v>
      </c>
      <c r="B364" s="1" t="s">
        <v>27</v>
      </c>
      <c r="C364">
        <v>75</v>
      </c>
      <c r="D364">
        <v>54339.869999999995</v>
      </c>
      <c r="E364">
        <f t="shared" si="83"/>
        <v>51736.03</v>
      </c>
      <c r="F364">
        <v>30</v>
      </c>
      <c r="G364">
        <f t="shared" si="71"/>
        <v>304.14999999999998</v>
      </c>
      <c r="H364">
        <v>98</v>
      </c>
      <c r="I364">
        <v>0.47299999999999998</v>
      </c>
      <c r="J364">
        <f t="shared" si="76"/>
        <v>6.6034651847008838E-2</v>
      </c>
      <c r="K364">
        <v>0.15</v>
      </c>
      <c r="L364">
        <v>101</v>
      </c>
      <c r="M364">
        <f t="shared" si="72"/>
        <v>87.826086956521749</v>
      </c>
      <c r="N364">
        <f t="shared" si="73"/>
        <v>0.40696534815299112</v>
      </c>
      <c r="O364">
        <v>8.3140000000000001</v>
      </c>
      <c r="P364">
        <f t="shared" si="77"/>
        <v>1.577195998968528E-2</v>
      </c>
      <c r="Q364">
        <f t="shared" si="69"/>
        <v>857.04625548469937</v>
      </c>
      <c r="R364">
        <f t="shared" si="78"/>
        <v>8.5704625548469935E-4</v>
      </c>
      <c r="S364">
        <f t="shared" si="79"/>
        <v>1.0284555065816391E-2</v>
      </c>
      <c r="T364">
        <f t="shared" si="80"/>
        <v>10284.555065816392</v>
      </c>
      <c r="U364">
        <v>0.15</v>
      </c>
      <c r="V364">
        <v>101</v>
      </c>
      <c r="W364">
        <f t="shared" si="74"/>
        <v>87.826086956521749</v>
      </c>
      <c r="X364">
        <f t="shared" si="82"/>
        <v>9.7584474634396461</v>
      </c>
      <c r="Y364">
        <f t="shared" si="75"/>
        <v>117.10136956127573</v>
      </c>
    </row>
    <row r="365" spans="1:27" x14ac:dyDescent="0.25">
      <c r="A365" s="2" t="s">
        <v>30</v>
      </c>
      <c r="B365" s="1" t="s">
        <v>27</v>
      </c>
      <c r="C365">
        <v>75</v>
      </c>
      <c r="D365">
        <v>29201.743999999995</v>
      </c>
      <c r="E365">
        <f t="shared" si="83"/>
        <v>26597.903999999995</v>
      </c>
      <c r="F365">
        <v>30</v>
      </c>
      <c r="G365">
        <f t="shared" si="71"/>
        <v>304.14999999999998</v>
      </c>
      <c r="H365">
        <v>98</v>
      </c>
      <c r="I365">
        <v>0.47299999999999998</v>
      </c>
      <c r="J365">
        <f t="shared" si="76"/>
        <v>6.6034651847008838E-2</v>
      </c>
      <c r="K365">
        <v>0.15</v>
      </c>
      <c r="L365">
        <v>101</v>
      </c>
      <c r="M365">
        <f t="shared" si="72"/>
        <v>87.826086956521749</v>
      </c>
      <c r="N365">
        <f t="shared" si="73"/>
        <v>0.40696534815299112</v>
      </c>
      <c r="O365">
        <v>8.3140000000000001</v>
      </c>
      <c r="P365">
        <f t="shared" si="77"/>
        <v>1.577195998968528E-2</v>
      </c>
      <c r="Q365">
        <f t="shared" si="69"/>
        <v>460.56873799703214</v>
      </c>
      <c r="R365">
        <f t="shared" si="78"/>
        <v>4.6056873799703215E-4</v>
      </c>
      <c r="S365">
        <f t="shared" si="79"/>
        <v>5.5268248559643858E-3</v>
      </c>
      <c r="T365">
        <f t="shared" si="80"/>
        <v>5526.8248559643862</v>
      </c>
      <c r="U365">
        <v>0.15</v>
      </c>
      <c r="V365">
        <v>101</v>
      </c>
      <c r="W365">
        <f t="shared" si="74"/>
        <v>87.826086956521749</v>
      </c>
      <c r="X365">
        <f t="shared" si="82"/>
        <v>5.2440994920454145</v>
      </c>
      <c r="Y365">
        <f t="shared" si="75"/>
        <v>62.929193904544981</v>
      </c>
      <c r="Z365">
        <f>AVERAGE(Y365:Y367)</f>
        <v>65.071192254508802</v>
      </c>
      <c r="AA365">
        <f>_xlfn.STDEV.S(Y365:Y367)/SQRT(COUNT(Y365:Y367))</f>
        <v>1.0861320300570112</v>
      </c>
    </row>
    <row r="366" spans="1:27" x14ac:dyDescent="0.25">
      <c r="A366" s="2" t="s">
        <v>31</v>
      </c>
      <c r="B366" s="1" t="s">
        <v>27</v>
      </c>
      <c r="C366">
        <v>75</v>
      </c>
      <c r="D366">
        <v>30837.923999999992</v>
      </c>
      <c r="E366">
        <f t="shared" si="83"/>
        <v>28234.083999999992</v>
      </c>
      <c r="F366">
        <v>30</v>
      </c>
      <c r="G366">
        <f t="shared" si="71"/>
        <v>304.14999999999998</v>
      </c>
      <c r="H366">
        <v>98</v>
      </c>
      <c r="I366">
        <v>0.47299999999999998</v>
      </c>
      <c r="J366">
        <f t="shared" si="76"/>
        <v>6.6034651847008838E-2</v>
      </c>
      <c r="K366">
        <v>0.15</v>
      </c>
      <c r="L366">
        <v>101</v>
      </c>
      <c r="M366">
        <f t="shared" si="72"/>
        <v>87.826086956521749</v>
      </c>
      <c r="N366">
        <f t="shared" si="73"/>
        <v>0.40696534815299112</v>
      </c>
      <c r="O366">
        <v>8.3140000000000001</v>
      </c>
      <c r="P366">
        <f t="shared" si="77"/>
        <v>1.577195998968528E-2</v>
      </c>
      <c r="Q366">
        <f t="shared" si="69"/>
        <v>486.37450349295534</v>
      </c>
      <c r="R366">
        <f t="shared" si="78"/>
        <v>4.8637450349295537E-4</v>
      </c>
      <c r="S366">
        <f t="shared" si="79"/>
        <v>5.8364940419154644E-3</v>
      </c>
      <c r="T366">
        <f t="shared" si="80"/>
        <v>5836.4940419154645</v>
      </c>
      <c r="U366">
        <v>0.15</v>
      </c>
      <c r="V366">
        <v>101</v>
      </c>
      <c r="W366">
        <f t="shared" si="74"/>
        <v>87.826086956521749</v>
      </c>
      <c r="X366">
        <f t="shared" si="82"/>
        <v>5.5379275150187981</v>
      </c>
      <c r="Y366">
        <f t="shared" si="75"/>
        <v>66.455130180225581</v>
      </c>
    </row>
    <row r="367" spans="1:27" x14ac:dyDescent="0.25">
      <c r="A367" s="2" t="s">
        <v>32</v>
      </c>
      <c r="B367" s="1" t="s">
        <v>27</v>
      </c>
      <c r="C367">
        <v>75</v>
      </c>
      <c r="D367">
        <v>30547.490999999995</v>
      </c>
      <c r="E367">
        <f t="shared" si="83"/>
        <v>27943.650999999994</v>
      </c>
      <c r="F367">
        <v>30</v>
      </c>
      <c r="G367">
        <f t="shared" si="71"/>
        <v>304.14999999999998</v>
      </c>
      <c r="H367">
        <v>98</v>
      </c>
      <c r="I367">
        <v>0.47299999999999998</v>
      </c>
      <c r="J367">
        <f t="shared" si="76"/>
        <v>6.6034651847008838E-2</v>
      </c>
      <c r="K367">
        <v>0.15</v>
      </c>
      <c r="L367">
        <v>101</v>
      </c>
      <c r="M367">
        <f t="shared" si="72"/>
        <v>87.826086956521749</v>
      </c>
      <c r="N367">
        <f t="shared" si="73"/>
        <v>0.40696534815299112</v>
      </c>
      <c r="O367">
        <v>8.3140000000000001</v>
      </c>
      <c r="P367">
        <f t="shared" si="77"/>
        <v>1.577195998968528E-2</v>
      </c>
      <c r="Q367">
        <f t="shared" si="69"/>
        <v>481.79380583727112</v>
      </c>
      <c r="R367">
        <f t="shared" si="78"/>
        <v>4.817938058372711E-4</v>
      </c>
      <c r="S367">
        <f t="shared" si="79"/>
        <v>5.781525670047253E-3</v>
      </c>
      <c r="T367">
        <f t="shared" si="80"/>
        <v>5781.5256700472528</v>
      </c>
      <c r="U367">
        <v>0.15</v>
      </c>
      <c r="V367">
        <v>101</v>
      </c>
      <c r="W367">
        <f t="shared" si="74"/>
        <v>87.826086956521749</v>
      </c>
      <c r="X367">
        <f t="shared" si="82"/>
        <v>5.4857710565629878</v>
      </c>
      <c r="Y367">
        <f t="shared" si="75"/>
        <v>65.829252678755836</v>
      </c>
    </row>
    <row r="368" spans="1:27" x14ac:dyDescent="0.25">
      <c r="A368" s="2" t="s">
        <v>33</v>
      </c>
      <c r="B368" s="1" t="s">
        <v>27</v>
      </c>
      <c r="C368">
        <v>75</v>
      </c>
      <c r="D368">
        <v>72611.981</v>
      </c>
      <c r="E368">
        <f t="shared" si="83"/>
        <v>70008.141000000003</v>
      </c>
      <c r="F368">
        <v>30</v>
      </c>
      <c r="G368">
        <f t="shared" si="71"/>
        <v>304.14999999999998</v>
      </c>
      <c r="H368">
        <v>98</v>
      </c>
      <c r="I368">
        <v>0.47299999999999998</v>
      </c>
      <c r="J368">
        <f t="shared" si="76"/>
        <v>6.6034651847008838E-2</v>
      </c>
      <c r="K368">
        <v>0.15</v>
      </c>
      <c r="L368">
        <v>101</v>
      </c>
      <c r="M368">
        <f t="shared" si="72"/>
        <v>87.826086956521749</v>
      </c>
      <c r="N368">
        <f t="shared" si="73"/>
        <v>0.40696534815299112</v>
      </c>
      <c r="O368">
        <v>8.3140000000000001</v>
      </c>
      <c r="P368">
        <f t="shared" si="77"/>
        <v>1.577195998968528E-2</v>
      </c>
      <c r="Q368">
        <f t="shared" si="69"/>
        <v>1145.2332591037878</v>
      </c>
      <c r="R368">
        <f t="shared" si="78"/>
        <v>1.1452332591037877E-3</v>
      </c>
      <c r="S368">
        <f t="shared" si="79"/>
        <v>1.3742799109245451E-2</v>
      </c>
      <c r="T368">
        <f t="shared" si="80"/>
        <v>13742.79910924545</v>
      </c>
      <c r="U368">
        <v>0.15</v>
      </c>
      <c r="V368">
        <v>101</v>
      </c>
      <c r="W368">
        <f t="shared" si="74"/>
        <v>87.826086956521749</v>
      </c>
      <c r="X368">
        <f t="shared" si="82"/>
        <v>13.039784633359957</v>
      </c>
      <c r="Y368">
        <f t="shared" si="75"/>
        <v>156.47741560031946</v>
      </c>
      <c r="Z368">
        <f>AVERAGE(Y368:Y370)</f>
        <v>159.27902120922894</v>
      </c>
      <c r="AA368">
        <f>_xlfn.STDEV.S(Y368:Y370)/SQRT(COUNT(Y368:Y370))</f>
        <v>1.7538516685060386</v>
      </c>
    </row>
    <row r="369" spans="1:27" x14ac:dyDescent="0.25">
      <c r="A369" s="2" t="s">
        <v>34</v>
      </c>
      <c r="B369" s="1" t="s">
        <v>27</v>
      </c>
      <c r="C369">
        <v>75</v>
      </c>
      <c r="D369">
        <v>75410.295999999988</v>
      </c>
      <c r="E369">
        <f t="shared" si="83"/>
        <v>72806.455999999991</v>
      </c>
      <c r="F369">
        <v>30</v>
      </c>
      <c r="G369">
        <f t="shared" si="71"/>
        <v>304.14999999999998</v>
      </c>
      <c r="H369">
        <v>98</v>
      </c>
      <c r="I369">
        <v>0.47299999999999998</v>
      </c>
      <c r="J369">
        <f t="shared" si="76"/>
        <v>6.6034651847008838E-2</v>
      </c>
      <c r="K369">
        <v>0.15</v>
      </c>
      <c r="L369">
        <v>101</v>
      </c>
      <c r="M369">
        <f t="shared" si="72"/>
        <v>87.826086956521749</v>
      </c>
      <c r="N369">
        <f t="shared" si="73"/>
        <v>0.40696534815299112</v>
      </c>
      <c r="O369">
        <v>8.3140000000000001</v>
      </c>
      <c r="P369">
        <f t="shared" si="77"/>
        <v>1.577195998968528E-2</v>
      </c>
      <c r="Q369">
        <f t="shared" si="69"/>
        <v>1189.3681713223236</v>
      </c>
      <c r="R369">
        <f t="shared" si="78"/>
        <v>1.1893681713223236E-3</v>
      </c>
      <c r="S369">
        <f t="shared" si="79"/>
        <v>1.4272418055867882E-2</v>
      </c>
      <c r="T369">
        <f t="shared" si="80"/>
        <v>14272.418055867882</v>
      </c>
      <c r="U369">
        <v>0.15</v>
      </c>
      <c r="V369">
        <v>101</v>
      </c>
      <c r="W369">
        <f t="shared" si="74"/>
        <v>87.826086956521749</v>
      </c>
      <c r="X369">
        <f t="shared" si="82"/>
        <v>13.542310861590812</v>
      </c>
      <c r="Y369">
        <f t="shared" si="75"/>
        <v>162.50773033908973</v>
      </c>
    </row>
    <row r="370" spans="1:27" x14ac:dyDescent="0.25">
      <c r="A370" s="2" t="s">
        <v>35</v>
      </c>
      <c r="B370" s="1" t="s">
        <v>27</v>
      </c>
      <c r="C370">
        <v>75</v>
      </c>
      <c r="D370">
        <v>73713.847999999998</v>
      </c>
      <c r="E370">
        <f t="shared" si="83"/>
        <v>71110.008000000002</v>
      </c>
      <c r="F370">
        <v>30</v>
      </c>
      <c r="G370">
        <f t="shared" si="71"/>
        <v>304.14999999999998</v>
      </c>
      <c r="H370">
        <v>98</v>
      </c>
      <c r="I370">
        <v>0.47299999999999998</v>
      </c>
      <c r="J370">
        <f t="shared" si="76"/>
        <v>6.6034651847008838E-2</v>
      </c>
      <c r="K370">
        <v>0.15</v>
      </c>
      <c r="L370">
        <v>101</v>
      </c>
      <c r="M370">
        <f t="shared" si="72"/>
        <v>87.826086956521749</v>
      </c>
      <c r="N370">
        <f t="shared" si="73"/>
        <v>0.40696534815299112</v>
      </c>
      <c r="O370">
        <v>8.3140000000000001</v>
      </c>
      <c r="P370">
        <f t="shared" si="77"/>
        <v>1.577195998968528E-2</v>
      </c>
      <c r="Q370">
        <f t="shared" si="69"/>
        <v>1162.6118613417423</v>
      </c>
      <c r="R370">
        <f t="shared" si="78"/>
        <v>1.1626118613417423E-3</v>
      </c>
      <c r="S370">
        <f t="shared" si="79"/>
        <v>1.3951342336100908E-2</v>
      </c>
      <c r="T370">
        <f t="shared" si="80"/>
        <v>13951.342336100908</v>
      </c>
      <c r="U370">
        <v>0.15</v>
      </c>
      <c r="V370">
        <v>101</v>
      </c>
      <c r="W370">
        <f t="shared" si="74"/>
        <v>87.826086956521749</v>
      </c>
      <c r="X370">
        <f t="shared" si="82"/>
        <v>13.23765980735647</v>
      </c>
      <c r="Y370">
        <f t="shared" si="75"/>
        <v>158.85191768827764</v>
      </c>
    </row>
    <row r="371" spans="1:27" x14ac:dyDescent="0.25">
      <c r="A371" s="3" t="s">
        <v>36</v>
      </c>
      <c r="B371" s="1" t="s">
        <v>27</v>
      </c>
      <c r="C371">
        <v>75</v>
      </c>
      <c r="D371">
        <v>39135.446999999993</v>
      </c>
      <c r="E371">
        <f t="shared" si="83"/>
        <v>36531.606999999989</v>
      </c>
      <c r="F371">
        <v>30</v>
      </c>
      <c r="G371">
        <f t="shared" si="71"/>
        <v>304.14999999999998</v>
      </c>
      <c r="H371">
        <v>98</v>
      </c>
      <c r="I371">
        <v>0.47299999999999998</v>
      </c>
      <c r="J371">
        <f t="shared" si="76"/>
        <v>6.6034651847008838E-2</v>
      </c>
      <c r="K371">
        <v>0.15</v>
      </c>
      <c r="L371">
        <v>101</v>
      </c>
      <c r="M371">
        <f t="shared" si="72"/>
        <v>87.826086956521749</v>
      </c>
      <c r="N371">
        <f t="shared" si="73"/>
        <v>0.40696534815299112</v>
      </c>
      <c r="O371">
        <v>8.3140000000000001</v>
      </c>
      <c r="P371">
        <f t="shared" si="77"/>
        <v>1.577195998968528E-2</v>
      </c>
      <c r="Q371">
        <f t="shared" ref="Q371:Q434" si="84">P371*D371</f>
        <v>617.24270426244868</v>
      </c>
      <c r="R371">
        <f t="shared" si="78"/>
        <v>6.1724270426244865E-4</v>
      </c>
      <c r="S371">
        <f t="shared" si="79"/>
        <v>7.4069124511493833E-3</v>
      </c>
      <c r="T371">
        <f t="shared" si="80"/>
        <v>7406.9124511493837</v>
      </c>
      <c r="U371">
        <v>0.15</v>
      </c>
      <c r="V371">
        <v>101</v>
      </c>
      <c r="W371">
        <f t="shared" si="74"/>
        <v>87.826086956521749</v>
      </c>
      <c r="X371">
        <f t="shared" si="82"/>
        <v>7.0280109891268898</v>
      </c>
      <c r="Y371">
        <f t="shared" si="75"/>
        <v>84.336131869522674</v>
      </c>
      <c r="Z371">
        <f>AVERAGE(Y371:Y373)</f>
        <v>85.291444139606924</v>
      </c>
      <c r="AA371">
        <f>_xlfn.STDEV.S(Y371:Y373)/SQRT(COUNT(Y371:Y373))</f>
        <v>2.0124888019731784</v>
      </c>
    </row>
    <row r="372" spans="1:27" x14ac:dyDescent="0.25">
      <c r="A372" s="3" t="s">
        <v>37</v>
      </c>
      <c r="B372" s="1" t="s">
        <v>27</v>
      </c>
      <c r="C372">
        <v>75</v>
      </c>
      <c r="D372">
        <v>38229.100000000006</v>
      </c>
      <c r="E372">
        <f t="shared" si="83"/>
        <v>35625.260000000009</v>
      </c>
      <c r="F372">
        <v>30</v>
      </c>
      <c r="G372">
        <f t="shared" si="71"/>
        <v>304.14999999999998</v>
      </c>
      <c r="H372">
        <v>98</v>
      </c>
      <c r="I372">
        <v>0.47299999999999998</v>
      </c>
      <c r="J372">
        <f t="shared" si="76"/>
        <v>6.6034651847008838E-2</v>
      </c>
      <c r="K372">
        <v>0.15</v>
      </c>
      <c r="L372">
        <v>101</v>
      </c>
      <c r="M372">
        <f t="shared" si="72"/>
        <v>87.826086956521749</v>
      </c>
      <c r="N372">
        <f t="shared" si="73"/>
        <v>0.40696534815299112</v>
      </c>
      <c r="O372">
        <v>8.3140000000000001</v>
      </c>
      <c r="P372">
        <f t="shared" si="77"/>
        <v>1.577195998968528E-2</v>
      </c>
      <c r="Q372">
        <f t="shared" si="84"/>
        <v>602.94783564167767</v>
      </c>
      <c r="R372">
        <f t="shared" si="78"/>
        <v>6.0294783564167765E-4</v>
      </c>
      <c r="S372">
        <f t="shared" si="79"/>
        <v>7.2353740277001314E-3</v>
      </c>
      <c r="T372">
        <f t="shared" si="80"/>
        <v>7235.3740277001316</v>
      </c>
      <c r="U372">
        <v>0.15</v>
      </c>
      <c r="V372">
        <v>101</v>
      </c>
      <c r="W372">
        <f t="shared" si="74"/>
        <v>87.826086956521749</v>
      </c>
      <c r="X372">
        <f t="shared" si="82"/>
        <v>6.8652476335438539</v>
      </c>
      <c r="Y372">
        <f t="shared" si="75"/>
        <v>82.38297160252624</v>
      </c>
    </row>
    <row r="373" spans="1:27" x14ac:dyDescent="0.25">
      <c r="A373" s="3" t="s">
        <v>38</v>
      </c>
      <c r="B373" s="1" t="s">
        <v>27</v>
      </c>
      <c r="C373">
        <v>75</v>
      </c>
      <c r="D373">
        <v>41371.707000000009</v>
      </c>
      <c r="E373">
        <f t="shared" si="83"/>
        <v>38767.867000000013</v>
      </c>
      <c r="F373">
        <v>30</v>
      </c>
      <c r="G373">
        <f t="shared" si="71"/>
        <v>304.14999999999998</v>
      </c>
      <c r="H373">
        <v>98</v>
      </c>
      <c r="I373">
        <v>0.47299999999999998</v>
      </c>
      <c r="J373">
        <f t="shared" si="76"/>
        <v>6.6034651847008838E-2</v>
      </c>
      <c r="K373">
        <v>0.15</v>
      </c>
      <c r="L373">
        <v>101</v>
      </c>
      <c r="M373">
        <f t="shared" si="72"/>
        <v>87.826086956521749</v>
      </c>
      <c r="N373">
        <f t="shared" si="73"/>
        <v>0.40696534815299112</v>
      </c>
      <c r="O373">
        <v>8.3140000000000001</v>
      </c>
      <c r="P373">
        <f t="shared" si="77"/>
        <v>1.577195998968528E-2</v>
      </c>
      <c r="Q373">
        <f t="shared" si="84"/>
        <v>652.51290750898261</v>
      </c>
      <c r="R373">
        <f t="shared" si="78"/>
        <v>6.5251290750898262E-4</v>
      </c>
      <c r="S373">
        <f t="shared" si="79"/>
        <v>7.8301548901077902E-3</v>
      </c>
      <c r="T373">
        <f t="shared" si="80"/>
        <v>7830.1548901077904</v>
      </c>
      <c r="U373">
        <v>0.15</v>
      </c>
      <c r="V373">
        <v>101</v>
      </c>
      <c r="W373">
        <f t="shared" si="74"/>
        <v>87.826086956521749</v>
      </c>
      <c r="X373">
        <f t="shared" si="82"/>
        <v>7.4296024122309889</v>
      </c>
      <c r="Y373">
        <f t="shared" si="75"/>
        <v>89.155228946771857</v>
      </c>
    </row>
    <row r="374" spans="1:27" x14ac:dyDescent="0.25">
      <c r="A374" s="3" t="s">
        <v>39</v>
      </c>
      <c r="B374" s="1" t="s">
        <v>27</v>
      </c>
      <c r="C374">
        <v>75</v>
      </c>
      <c r="D374">
        <v>48601.956000000006</v>
      </c>
      <c r="E374">
        <f t="shared" si="83"/>
        <v>45998.116000000009</v>
      </c>
      <c r="F374">
        <v>30</v>
      </c>
      <c r="G374">
        <f t="shared" si="71"/>
        <v>304.14999999999998</v>
      </c>
      <c r="H374">
        <v>98</v>
      </c>
      <c r="I374">
        <v>0.47299999999999998</v>
      </c>
      <c r="J374">
        <f t="shared" si="76"/>
        <v>6.6034651847008838E-2</v>
      </c>
      <c r="K374">
        <v>0.15</v>
      </c>
      <c r="L374">
        <v>101</v>
      </c>
      <c r="M374">
        <f t="shared" si="72"/>
        <v>87.826086956521749</v>
      </c>
      <c r="N374">
        <f t="shared" si="73"/>
        <v>0.40696534815299112</v>
      </c>
      <c r="O374">
        <v>8.3140000000000001</v>
      </c>
      <c r="P374">
        <f t="shared" si="77"/>
        <v>1.577195998968528E-2</v>
      </c>
      <c r="Q374">
        <f t="shared" si="84"/>
        <v>766.54810545244459</v>
      </c>
      <c r="R374">
        <f t="shared" si="78"/>
        <v>7.6654810545244455E-4</v>
      </c>
      <c r="S374">
        <f t="shared" si="79"/>
        <v>9.1985772654293342E-3</v>
      </c>
      <c r="T374">
        <f t="shared" si="80"/>
        <v>9198.5772654293341</v>
      </c>
      <c r="U374">
        <v>0.15</v>
      </c>
      <c r="V374">
        <v>101</v>
      </c>
      <c r="W374">
        <f t="shared" si="74"/>
        <v>87.826086956521749</v>
      </c>
      <c r="X374">
        <f t="shared" si="82"/>
        <v>8.7280229828743678</v>
      </c>
      <c r="Y374">
        <f t="shared" si="75"/>
        <v>104.7362757944924</v>
      </c>
      <c r="Z374">
        <f>AVERAGE(Y374:Y376)</f>
        <v>119.69467617509723</v>
      </c>
      <c r="AA374">
        <f>_xlfn.STDEV.S(Y374:Y376)/SQRT(COUNT(Y374:Y376))</f>
        <v>10.311943422037873</v>
      </c>
    </row>
    <row r="375" spans="1:27" x14ac:dyDescent="0.25">
      <c r="A375" s="3" t="s">
        <v>40</v>
      </c>
      <c r="B375" s="1" t="s">
        <v>27</v>
      </c>
      <c r="C375">
        <v>75</v>
      </c>
      <c r="D375">
        <v>53308.046999999999</v>
      </c>
      <c r="E375">
        <f t="shared" si="83"/>
        <v>50704.206999999995</v>
      </c>
      <c r="F375">
        <v>30</v>
      </c>
      <c r="G375">
        <f t="shared" si="71"/>
        <v>304.14999999999998</v>
      </c>
      <c r="H375">
        <v>98</v>
      </c>
      <c r="I375">
        <v>0.47299999999999998</v>
      </c>
      <c r="J375">
        <f t="shared" si="76"/>
        <v>6.6034651847008838E-2</v>
      </c>
      <c r="K375">
        <v>0.15</v>
      </c>
      <c r="L375">
        <v>101</v>
      </c>
      <c r="M375">
        <f t="shared" si="72"/>
        <v>87.826086956521749</v>
      </c>
      <c r="N375">
        <f t="shared" si="73"/>
        <v>0.40696534815299112</v>
      </c>
      <c r="O375">
        <v>8.3140000000000001</v>
      </c>
      <c r="P375">
        <f t="shared" si="77"/>
        <v>1.577195998968528E-2</v>
      </c>
      <c r="Q375">
        <f t="shared" si="84"/>
        <v>840.77238441226245</v>
      </c>
      <c r="R375">
        <f t="shared" si="78"/>
        <v>8.4077238441226249E-4</v>
      </c>
      <c r="S375">
        <f t="shared" si="79"/>
        <v>1.008926861294715E-2</v>
      </c>
      <c r="T375">
        <f t="shared" si="80"/>
        <v>10089.268612947149</v>
      </c>
      <c r="U375">
        <v>0.15</v>
      </c>
      <c r="V375">
        <v>101</v>
      </c>
      <c r="W375">
        <f t="shared" si="74"/>
        <v>87.826086956521749</v>
      </c>
      <c r="X375">
        <f t="shared" si="82"/>
        <v>9.5731509116247686</v>
      </c>
      <c r="Y375">
        <f t="shared" si="75"/>
        <v>114.87781093949724</v>
      </c>
    </row>
    <row r="376" spans="1:27" x14ac:dyDescent="0.25">
      <c r="A376" s="3" t="s">
        <v>41</v>
      </c>
      <c r="B376" s="1" t="s">
        <v>27</v>
      </c>
      <c r="C376">
        <v>75</v>
      </c>
      <c r="D376">
        <v>64719.811000000002</v>
      </c>
      <c r="E376">
        <f t="shared" si="83"/>
        <v>62115.971000000005</v>
      </c>
      <c r="F376">
        <v>30</v>
      </c>
      <c r="G376">
        <f t="shared" si="71"/>
        <v>304.14999999999998</v>
      </c>
      <c r="H376">
        <v>98</v>
      </c>
      <c r="I376">
        <v>0.47299999999999998</v>
      </c>
      <c r="J376">
        <f t="shared" si="76"/>
        <v>6.6034651847008838E-2</v>
      </c>
      <c r="K376">
        <v>0.15</v>
      </c>
      <c r="L376">
        <v>101</v>
      </c>
      <c r="M376">
        <f t="shared" si="72"/>
        <v>87.826086956521749</v>
      </c>
      <c r="N376">
        <f t="shared" si="73"/>
        <v>0.40696534815299112</v>
      </c>
      <c r="O376">
        <v>8.3140000000000001</v>
      </c>
      <c r="P376">
        <f t="shared" si="77"/>
        <v>1.577195998968528E-2</v>
      </c>
      <c r="Q376">
        <f t="shared" si="84"/>
        <v>1020.7582696319934</v>
      </c>
      <c r="R376">
        <f t="shared" si="78"/>
        <v>1.0207582696319935E-3</v>
      </c>
      <c r="S376">
        <f t="shared" si="79"/>
        <v>1.224909923558392E-2</v>
      </c>
      <c r="T376">
        <f t="shared" si="80"/>
        <v>12249.099235583919</v>
      </c>
      <c r="U376">
        <v>0.15</v>
      </c>
      <c r="V376">
        <v>101</v>
      </c>
      <c r="W376">
        <f t="shared" si="74"/>
        <v>87.826086956521749</v>
      </c>
      <c r="X376">
        <f t="shared" si="82"/>
        <v>11.622495149275171</v>
      </c>
      <c r="Y376">
        <f t="shared" si="75"/>
        <v>139.46994179130203</v>
      </c>
    </row>
    <row r="377" spans="1:27" x14ac:dyDescent="0.25">
      <c r="A377" s="3" t="s">
        <v>42</v>
      </c>
      <c r="B377" s="1" t="s">
        <v>27</v>
      </c>
      <c r="C377">
        <v>75</v>
      </c>
      <c r="D377">
        <v>24057.696000000004</v>
      </c>
      <c r="E377">
        <f t="shared" si="83"/>
        <v>21453.856000000003</v>
      </c>
      <c r="F377">
        <v>30</v>
      </c>
      <c r="G377">
        <f t="shared" si="71"/>
        <v>304.14999999999998</v>
      </c>
      <c r="H377">
        <v>98</v>
      </c>
      <c r="I377">
        <v>0.47299999999999998</v>
      </c>
      <c r="J377">
        <f t="shared" si="76"/>
        <v>6.6034651847008838E-2</v>
      </c>
      <c r="K377">
        <v>0.15</v>
      </c>
      <c r="L377">
        <v>101</v>
      </c>
      <c r="M377">
        <f t="shared" si="72"/>
        <v>87.826086956521749</v>
      </c>
      <c r="N377">
        <f t="shared" si="73"/>
        <v>0.40696534815299112</v>
      </c>
      <c r="O377">
        <v>8.3140000000000001</v>
      </c>
      <c r="P377">
        <f t="shared" si="77"/>
        <v>1.577195998968528E-2</v>
      </c>
      <c r="Q377">
        <f t="shared" si="84"/>
        <v>379.43701875601164</v>
      </c>
      <c r="R377">
        <f t="shared" si="78"/>
        <v>3.7943701875601166E-4</v>
      </c>
      <c r="S377">
        <f t="shared" si="79"/>
        <v>4.5532442250721394E-3</v>
      </c>
      <c r="T377">
        <f t="shared" si="80"/>
        <v>4553.2442250721397</v>
      </c>
      <c r="U377">
        <v>0.15</v>
      </c>
      <c r="V377">
        <v>101</v>
      </c>
      <c r="W377">
        <f t="shared" si="74"/>
        <v>87.826086956521749</v>
      </c>
      <c r="X377">
        <f t="shared" si="82"/>
        <v>4.3203224907862703</v>
      </c>
      <c r="Y377">
        <f t="shared" si="75"/>
        <v>51.843869889435247</v>
      </c>
      <c r="Z377">
        <f>AVERAGE(Y377:Y379)</f>
        <v>52.444440734548458</v>
      </c>
      <c r="AA377">
        <f>_xlfn.STDEV.S(Y377:Y379)/SQRT(COUNT(Y377:Y379))</f>
        <v>0.32265575279109987</v>
      </c>
    </row>
    <row r="378" spans="1:27" x14ac:dyDescent="0.25">
      <c r="A378" s="3" t="s">
        <v>43</v>
      </c>
      <c r="B378" s="1" t="s">
        <v>27</v>
      </c>
      <c r="C378">
        <v>75</v>
      </c>
      <c r="D378">
        <v>24380.85</v>
      </c>
      <c r="E378">
        <f t="shared" si="83"/>
        <v>21777.01</v>
      </c>
      <c r="F378">
        <v>30</v>
      </c>
      <c r="G378">
        <f t="shared" si="71"/>
        <v>304.14999999999998</v>
      </c>
      <c r="H378">
        <v>98</v>
      </c>
      <c r="I378">
        <v>0.47299999999999998</v>
      </c>
      <c r="J378">
        <f t="shared" si="76"/>
        <v>6.6034651847008838E-2</v>
      </c>
      <c r="K378">
        <v>0.15</v>
      </c>
      <c r="L378">
        <v>101</v>
      </c>
      <c r="M378">
        <f t="shared" si="72"/>
        <v>87.826086956521749</v>
      </c>
      <c r="N378">
        <f t="shared" si="73"/>
        <v>0.40696534815299112</v>
      </c>
      <c r="O378">
        <v>8.3140000000000001</v>
      </c>
      <c r="P378">
        <f t="shared" si="77"/>
        <v>1.577195998968528E-2</v>
      </c>
      <c r="Q378">
        <f t="shared" si="84"/>
        <v>384.53379071451832</v>
      </c>
      <c r="R378">
        <f t="shared" si="78"/>
        <v>3.8453379071451833E-4</v>
      </c>
      <c r="S378">
        <f t="shared" si="79"/>
        <v>4.6144054885742204E-3</v>
      </c>
      <c r="T378">
        <f t="shared" si="80"/>
        <v>4614.4054885742207</v>
      </c>
      <c r="U378">
        <v>0.15</v>
      </c>
      <c r="V378">
        <v>101</v>
      </c>
      <c r="W378">
        <f t="shared" si="74"/>
        <v>87.826086956521749</v>
      </c>
      <c r="X378">
        <f t="shared" si="82"/>
        <v>4.3783550427890692</v>
      </c>
      <c r="Y378">
        <f t="shared" si="75"/>
        <v>52.540260513468844</v>
      </c>
    </row>
    <row r="379" spans="1:27" x14ac:dyDescent="0.25">
      <c r="A379" s="3" t="s">
        <v>44</v>
      </c>
      <c r="B379" s="1" t="s">
        <v>27</v>
      </c>
      <c r="C379">
        <v>75</v>
      </c>
      <c r="D379">
        <v>24570.611000000004</v>
      </c>
      <c r="E379">
        <f t="shared" si="83"/>
        <v>21966.771000000004</v>
      </c>
      <c r="F379">
        <v>30</v>
      </c>
      <c r="G379">
        <f t="shared" si="71"/>
        <v>304.14999999999998</v>
      </c>
      <c r="H379">
        <v>98</v>
      </c>
      <c r="I379">
        <v>0.47299999999999998</v>
      </c>
      <c r="J379">
        <f t="shared" si="76"/>
        <v>6.6034651847008838E-2</v>
      </c>
      <c r="K379">
        <v>0.15</v>
      </c>
      <c r="L379">
        <v>101</v>
      </c>
      <c r="M379">
        <f t="shared" si="72"/>
        <v>87.826086956521749</v>
      </c>
      <c r="N379">
        <f t="shared" si="73"/>
        <v>0.40696534815299112</v>
      </c>
      <c r="O379">
        <v>8.3140000000000001</v>
      </c>
      <c r="P379">
        <f t="shared" si="77"/>
        <v>1.577195998968528E-2</v>
      </c>
      <c r="Q379">
        <f t="shared" si="84"/>
        <v>387.52669361412109</v>
      </c>
      <c r="R379">
        <f t="shared" si="78"/>
        <v>3.8752669361412107E-4</v>
      </c>
      <c r="S379">
        <f t="shared" si="79"/>
        <v>4.6503203233694531E-3</v>
      </c>
      <c r="T379">
        <f t="shared" si="80"/>
        <v>4650.320323369453</v>
      </c>
      <c r="U379">
        <v>0.15</v>
      </c>
      <c r="V379">
        <v>101</v>
      </c>
      <c r="W379">
        <f t="shared" si="74"/>
        <v>87.826086956521749</v>
      </c>
      <c r="X379">
        <f t="shared" si="82"/>
        <v>4.4124326500617741</v>
      </c>
      <c r="Y379">
        <f t="shared" si="75"/>
        <v>52.949191800741289</v>
      </c>
    </row>
    <row r="380" spans="1:27" x14ac:dyDescent="0.25">
      <c r="A380" s="3" t="s">
        <v>45</v>
      </c>
      <c r="B380" s="1" t="s">
        <v>27</v>
      </c>
      <c r="C380">
        <v>75</v>
      </c>
      <c r="D380">
        <v>93315.35199999997</v>
      </c>
      <c r="E380">
        <f t="shared" si="83"/>
        <v>90711.511999999973</v>
      </c>
      <c r="F380">
        <v>30</v>
      </c>
      <c r="G380">
        <f t="shared" si="71"/>
        <v>304.14999999999998</v>
      </c>
      <c r="H380">
        <v>98</v>
      </c>
      <c r="I380">
        <v>0.47299999999999998</v>
      </c>
      <c r="J380">
        <f t="shared" si="76"/>
        <v>6.6034651847008838E-2</v>
      </c>
      <c r="K380">
        <v>0.15</v>
      </c>
      <c r="L380">
        <v>101</v>
      </c>
      <c r="M380">
        <f t="shared" si="72"/>
        <v>87.826086956521749</v>
      </c>
      <c r="N380">
        <f t="shared" si="73"/>
        <v>0.40696534815299112</v>
      </c>
      <c r="O380">
        <v>8.3140000000000001</v>
      </c>
      <c r="P380">
        <f t="shared" si="77"/>
        <v>1.577195998968528E-2</v>
      </c>
      <c r="Q380">
        <f t="shared" si="84"/>
        <v>1471.7659981673978</v>
      </c>
      <c r="R380">
        <f t="shared" si="78"/>
        <v>1.4717659981673978E-3</v>
      </c>
      <c r="S380">
        <f t="shared" si="79"/>
        <v>1.7661191978008771E-2</v>
      </c>
      <c r="T380">
        <f t="shared" si="80"/>
        <v>17661.19197800877</v>
      </c>
      <c r="U380">
        <v>0.15</v>
      </c>
      <c r="V380">
        <v>101</v>
      </c>
      <c r="W380">
        <f t="shared" si="74"/>
        <v>87.826086956521749</v>
      </c>
      <c r="X380">
        <f t="shared" si="82"/>
        <v>16.757731662302053</v>
      </c>
      <c r="Y380">
        <f t="shared" si="75"/>
        <v>201.09277994762459</v>
      </c>
      <c r="Z380">
        <f>AVERAGE(Y380:Y382)</f>
        <v>197.43114022907579</v>
      </c>
      <c r="AA380">
        <f>_xlfn.STDEV.S(Y380:Y382)/SQRT(COUNT(Y380:Y382))</f>
        <v>2.4315761512457108</v>
      </c>
    </row>
    <row r="381" spans="1:27" x14ac:dyDescent="0.25">
      <c r="A381" s="3" t="s">
        <v>46</v>
      </c>
      <c r="B381" s="1" t="s">
        <v>27</v>
      </c>
      <c r="C381">
        <v>75</v>
      </c>
      <c r="D381">
        <v>89480.468999999997</v>
      </c>
      <c r="E381">
        <f t="shared" si="83"/>
        <v>86876.629000000001</v>
      </c>
      <c r="F381">
        <v>30</v>
      </c>
      <c r="G381">
        <f t="shared" si="71"/>
        <v>304.14999999999998</v>
      </c>
      <c r="H381">
        <v>98</v>
      </c>
      <c r="I381">
        <v>0.47299999999999998</v>
      </c>
      <c r="J381">
        <f t="shared" si="76"/>
        <v>6.6034651847008838E-2</v>
      </c>
      <c r="K381">
        <v>0.15</v>
      </c>
      <c r="L381">
        <v>101</v>
      </c>
      <c r="M381">
        <f t="shared" si="72"/>
        <v>87.826086956521749</v>
      </c>
      <c r="N381">
        <f t="shared" si="73"/>
        <v>0.40696534815299112</v>
      </c>
      <c r="O381">
        <v>8.3140000000000001</v>
      </c>
      <c r="P381">
        <f t="shared" si="77"/>
        <v>1.577195998968528E-2</v>
      </c>
      <c r="Q381">
        <f t="shared" si="84"/>
        <v>1411.2823769262741</v>
      </c>
      <c r="R381">
        <f t="shared" si="78"/>
        <v>1.4112823769262741E-3</v>
      </c>
      <c r="S381">
        <f t="shared" si="79"/>
        <v>1.6935388523115286E-2</v>
      </c>
      <c r="T381">
        <f t="shared" si="80"/>
        <v>16935.388523115285</v>
      </c>
      <c r="U381">
        <v>0.15</v>
      </c>
      <c r="V381">
        <v>101</v>
      </c>
      <c r="W381">
        <f t="shared" si="74"/>
        <v>87.826086956521749</v>
      </c>
      <c r="X381">
        <f t="shared" si="82"/>
        <v>16.069056766982328</v>
      </c>
      <c r="Y381">
        <f t="shared" si="75"/>
        <v>192.82868120378788</v>
      </c>
    </row>
    <row r="382" spans="1:27" x14ac:dyDescent="0.25">
      <c r="A382" s="3" t="s">
        <v>47</v>
      </c>
      <c r="B382" s="1" t="s">
        <v>27</v>
      </c>
      <c r="C382">
        <v>75</v>
      </c>
      <c r="D382">
        <v>92052.77900000001</v>
      </c>
      <c r="E382">
        <f t="shared" si="83"/>
        <v>89448.939000000013</v>
      </c>
      <c r="F382">
        <v>30</v>
      </c>
      <c r="G382">
        <f t="shared" si="71"/>
        <v>304.14999999999998</v>
      </c>
      <c r="H382">
        <v>98</v>
      </c>
      <c r="I382">
        <v>0.47299999999999998</v>
      </c>
      <c r="J382">
        <f t="shared" si="76"/>
        <v>6.6034651847008838E-2</v>
      </c>
      <c r="K382">
        <v>0.15</v>
      </c>
      <c r="L382">
        <v>101</v>
      </c>
      <c r="M382">
        <f t="shared" si="72"/>
        <v>87.826086956521749</v>
      </c>
      <c r="N382">
        <f t="shared" si="73"/>
        <v>0.40696534815299112</v>
      </c>
      <c r="O382">
        <v>8.3140000000000001</v>
      </c>
      <c r="P382">
        <f t="shared" si="77"/>
        <v>1.577195998968528E-2</v>
      </c>
      <c r="Q382">
        <f t="shared" si="84"/>
        <v>1451.8527473273416</v>
      </c>
      <c r="R382">
        <f t="shared" si="78"/>
        <v>1.4518527473273415E-3</v>
      </c>
      <c r="S382">
        <f t="shared" si="79"/>
        <v>1.7422232967928095E-2</v>
      </c>
      <c r="T382">
        <f t="shared" si="80"/>
        <v>17422.232967928096</v>
      </c>
      <c r="U382">
        <v>0.15</v>
      </c>
      <c r="V382">
        <v>101</v>
      </c>
      <c r="W382">
        <f t="shared" si="74"/>
        <v>87.826086956521749</v>
      </c>
      <c r="X382">
        <f t="shared" si="82"/>
        <v>16.530996627984582</v>
      </c>
      <c r="Y382">
        <f t="shared" si="75"/>
        <v>198.37195953581494</v>
      </c>
    </row>
    <row r="383" spans="1:27" x14ac:dyDescent="0.25">
      <c r="A383" s="3" t="s">
        <v>48</v>
      </c>
      <c r="B383" s="1" t="s">
        <v>27</v>
      </c>
      <c r="C383">
        <v>75</v>
      </c>
      <c r="D383">
        <v>35073.284999999996</v>
      </c>
      <c r="E383">
        <f t="shared" si="83"/>
        <v>32469.444999999996</v>
      </c>
      <c r="F383">
        <v>30</v>
      </c>
      <c r="G383">
        <f t="shared" si="71"/>
        <v>304.14999999999998</v>
      </c>
      <c r="H383">
        <v>98</v>
      </c>
      <c r="I383">
        <v>0.47299999999999998</v>
      </c>
      <c r="J383">
        <f t="shared" si="76"/>
        <v>6.6034651847008838E-2</v>
      </c>
      <c r="K383">
        <v>0.15</v>
      </c>
      <c r="L383">
        <v>101</v>
      </c>
      <c r="M383">
        <f t="shared" si="72"/>
        <v>87.826086956521749</v>
      </c>
      <c r="N383">
        <f t="shared" si="73"/>
        <v>0.40696534815299112</v>
      </c>
      <c r="O383">
        <v>8.3140000000000001</v>
      </c>
      <c r="P383">
        <f t="shared" si="77"/>
        <v>1.577195998968528E-2</v>
      </c>
      <c r="Q383">
        <f t="shared" si="84"/>
        <v>553.17444772682882</v>
      </c>
      <c r="R383">
        <f t="shared" si="78"/>
        <v>5.5317444772682884E-4</v>
      </c>
      <c r="S383">
        <f t="shared" si="79"/>
        <v>6.6380933727219456E-3</v>
      </c>
      <c r="T383">
        <f t="shared" si="80"/>
        <v>6638.0933727219453</v>
      </c>
      <c r="U383">
        <v>0.15</v>
      </c>
      <c r="V383">
        <v>101</v>
      </c>
      <c r="W383">
        <f t="shared" si="74"/>
        <v>87.826086956521749</v>
      </c>
      <c r="X383">
        <f t="shared" si="82"/>
        <v>6.2985209394638915</v>
      </c>
      <c r="Y383">
        <f t="shared" si="75"/>
        <v>75.582251273566698</v>
      </c>
      <c r="Z383">
        <f>AVERAGE(Y383:Y385)</f>
        <v>76.197025596288128</v>
      </c>
      <c r="AA383">
        <f>_xlfn.STDEV.S(Y383:Y385)/SQRT(COUNT(Y383:Y385))</f>
        <v>0.31591286397851831</v>
      </c>
    </row>
    <row r="384" spans="1:27" x14ac:dyDescent="0.25">
      <c r="A384" s="3" t="s">
        <v>49</v>
      </c>
      <c r="B384" s="1" t="s">
        <v>27</v>
      </c>
      <c r="C384">
        <v>75</v>
      </c>
      <c r="D384">
        <v>35559.796999999999</v>
      </c>
      <c r="E384">
        <f t="shared" si="83"/>
        <v>32955.956999999995</v>
      </c>
      <c r="F384">
        <v>30</v>
      </c>
      <c r="G384">
        <f t="shared" si="71"/>
        <v>304.14999999999998</v>
      </c>
      <c r="H384">
        <v>98</v>
      </c>
      <c r="I384">
        <v>0.47299999999999998</v>
      </c>
      <c r="J384">
        <f t="shared" si="76"/>
        <v>6.6034651847008838E-2</v>
      </c>
      <c r="K384">
        <v>0.15</v>
      </c>
      <c r="L384">
        <v>101</v>
      </c>
      <c r="M384">
        <f t="shared" si="72"/>
        <v>87.826086956521749</v>
      </c>
      <c r="N384">
        <f t="shared" si="73"/>
        <v>0.40696534815299112</v>
      </c>
      <c r="O384">
        <v>8.3140000000000001</v>
      </c>
      <c r="P384">
        <f t="shared" si="77"/>
        <v>1.577195998968528E-2</v>
      </c>
      <c r="Q384">
        <f t="shared" si="84"/>
        <v>560.84769552533066</v>
      </c>
      <c r="R384">
        <f t="shared" si="78"/>
        <v>5.6084769552533064E-4</v>
      </c>
      <c r="S384">
        <f t="shared" si="79"/>
        <v>6.7301723463039668E-3</v>
      </c>
      <c r="T384">
        <f t="shared" si="80"/>
        <v>6730.1723463039671</v>
      </c>
      <c r="U384">
        <v>0.15</v>
      </c>
      <c r="V384">
        <v>101</v>
      </c>
      <c r="W384">
        <f t="shared" si="74"/>
        <v>87.826086956521749</v>
      </c>
      <c r="X384">
        <f t="shared" si="82"/>
        <v>6.3858896025161407</v>
      </c>
      <c r="Y384">
        <f t="shared" si="75"/>
        <v>76.630675230193674</v>
      </c>
    </row>
    <row r="385" spans="1:27" x14ac:dyDescent="0.25">
      <c r="A385" s="3" t="s">
        <v>50</v>
      </c>
      <c r="B385" s="1" t="s">
        <v>27</v>
      </c>
      <c r="C385">
        <v>75</v>
      </c>
      <c r="D385">
        <v>35442.614999999998</v>
      </c>
      <c r="E385">
        <f t="shared" si="83"/>
        <v>32838.774999999994</v>
      </c>
      <c r="F385">
        <v>30</v>
      </c>
      <c r="G385">
        <f t="shared" si="71"/>
        <v>304.14999999999998</v>
      </c>
      <c r="H385">
        <v>98</v>
      </c>
      <c r="I385">
        <v>0.47299999999999998</v>
      </c>
      <c r="J385">
        <f t="shared" si="76"/>
        <v>6.6034651847008838E-2</v>
      </c>
      <c r="K385">
        <v>0.15</v>
      </c>
      <c r="L385">
        <v>101</v>
      </c>
      <c r="M385">
        <f t="shared" si="72"/>
        <v>87.826086956521749</v>
      </c>
      <c r="N385">
        <f t="shared" si="73"/>
        <v>0.40696534815299112</v>
      </c>
      <c r="O385">
        <v>8.3140000000000001</v>
      </c>
      <c r="P385">
        <f t="shared" si="77"/>
        <v>1.577195998968528E-2</v>
      </c>
      <c r="Q385">
        <f t="shared" si="84"/>
        <v>558.99950570981935</v>
      </c>
      <c r="R385">
        <f t="shared" si="78"/>
        <v>5.5899950570981931E-4</v>
      </c>
      <c r="S385">
        <f t="shared" si="79"/>
        <v>6.7079940685178313E-3</v>
      </c>
      <c r="T385">
        <f t="shared" si="80"/>
        <v>6707.9940685178317</v>
      </c>
      <c r="U385">
        <v>0.15</v>
      </c>
      <c r="V385">
        <v>101</v>
      </c>
      <c r="W385">
        <f t="shared" si="74"/>
        <v>87.826086956521749</v>
      </c>
      <c r="X385">
        <f t="shared" si="82"/>
        <v>6.3648458570920017</v>
      </c>
      <c r="Y385">
        <f t="shared" si="75"/>
        <v>76.378150285104013</v>
      </c>
    </row>
    <row r="386" spans="1:27" x14ac:dyDescent="0.25">
      <c r="A386" s="1" t="s">
        <v>26</v>
      </c>
      <c r="B386" s="1" t="s">
        <v>27</v>
      </c>
      <c r="C386">
        <v>82</v>
      </c>
      <c r="D386">
        <v>55672.058000000005</v>
      </c>
      <c r="E386">
        <f>D386-2877.29</f>
        <v>52794.768000000004</v>
      </c>
      <c r="F386">
        <v>30</v>
      </c>
      <c r="G386">
        <f t="shared" ref="G386:G449" si="85">F386+274.15</f>
        <v>304.14999999999998</v>
      </c>
      <c r="H386">
        <v>98</v>
      </c>
      <c r="I386">
        <v>0.47299999999999998</v>
      </c>
      <c r="J386">
        <f t="shared" si="76"/>
        <v>6.6034651847008838E-2</v>
      </c>
      <c r="K386">
        <v>0.15</v>
      </c>
      <c r="L386">
        <v>101</v>
      </c>
      <c r="M386">
        <f t="shared" ref="M386:M449" si="86">L386/(1+K386)</f>
        <v>87.826086956521749</v>
      </c>
      <c r="N386">
        <f t="shared" ref="N386:N449" si="87">I386-J386</f>
        <v>0.40696534815299112</v>
      </c>
      <c r="O386">
        <v>8.3140000000000001</v>
      </c>
      <c r="P386">
        <f t="shared" si="77"/>
        <v>1.577195998968528E-2</v>
      </c>
      <c r="Q386">
        <f t="shared" si="84"/>
        <v>878.05747131943838</v>
      </c>
      <c r="R386">
        <f t="shared" si="78"/>
        <v>8.7805747131943835E-4</v>
      </c>
      <c r="S386">
        <f t="shared" si="79"/>
        <v>1.0536689655833259E-2</v>
      </c>
      <c r="T386">
        <f t="shared" si="80"/>
        <v>10536.689655833259</v>
      </c>
      <c r="U386">
        <v>0.15</v>
      </c>
      <c r="V386">
        <v>101</v>
      </c>
      <c r="W386">
        <f t="shared" ref="W386:W449" si="88">V386/(1+U386)</f>
        <v>87.826086956521749</v>
      </c>
      <c r="X386">
        <f t="shared" si="82"/>
        <v>9.9976840793797432</v>
      </c>
      <c r="Y386">
        <f t="shared" ref="Y386:Y449" si="89">T386/W386</f>
        <v>119.9722089525569</v>
      </c>
      <c r="Z386">
        <f>AVERAGE(Y386:Y388)</f>
        <v>117.49349199930771</v>
      </c>
      <c r="AA386">
        <f>_xlfn.STDEV.S(Y386:Y388)/SQRT(COUNT(Y386:Y388))</f>
        <v>5.7423221456119871</v>
      </c>
    </row>
    <row r="387" spans="1:27" x14ac:dyDescent="0.25">
      <c r="A387" s="2" t="s">
        <v>28</v>
      </c>
      <c r="B387" s="1" t="s">
        <v>27</v>
      </c>
      <c r="C387">
        <v>82</v>
      </c>
      <c r="D387">
        <v>49440.144</v>
      </c>
      <c r="E387">
        <f t="shared" ref="E387:E409" si="90">D387-2877.29</f>
        <v>46562.853999999999</v>
      </c>
      <c r="F387">
        <v>30</v>
      </c>
      <c r="G387">
        <f t="shared" si="85"/>
        <v>304.14999999999998</v>
      </c>
      <c r="H387">
        <v>98</v>
      </c>
      <c r="I387">
        <v>0.47299999999999998</v>
      </c>
      <c r="J387">
        <f t="shared" ref="J387:J450" si="91">(M387/(1.33))/1000</f>
        <v>6.6034651847008838E-2</v>
      </c>
      <c r="K387">
        <v>0.15</v>
      </c>
      <c r="L387">
        <v>101</v>
      </c>
      <c r="M387">
        <f t="shared" si="86"/>
        <v>87.826086956521749</v>
      </c>
      <c r="N387">
        <f t="shared" si="87"/>
        <v>0.40696534815299112</v>
      </c>
      <c r="O387">
        <v>8.3140000000000001</v>
      </c>
      <c r="P387">
        <f t="shared" ref="P387:P450" si="92">(H387*N387)/(O387*G387)</f>
        <v>1.577195998968528E-2</v>
      </c>
      <c r="Q387">
        <f t="shared" si="84"/>
        <v>779.76797305227876</v>
      </c>
      <c r="R387">
        <f t="shared" ref="R387:R450" si="93">Q387/1000000</f>
        <v>7.7976797305227873E-4</v>
      </c>
      <c r="S387">
        <f t="shared" ref="S387:S450" si="94">R387*(44/1)*(12/44)</f>
        <v>9.3572156766273448E-3</v>
      </c>
      <c r="T387">
        <f t="shared" ref="T387:T450" si="95">S387*1000000</f>
        <v>9357.2156766273456</v>
      </c>
      <c r="U387">
        <v>0.15</v>
      </c>
      <c r="V387">
        <v>101</v>
      </c>
      <c r="W387">
        <f t="shared" si="88"/>
        <v>87.826086956521749</v>
      </c>
      <c r="X387">
        <f t="shared" si="82"/>
        <v>8.8785462278229748</v>
      </c>
      <c r="Y387">
        <f t="shared" si="89"/>
        <v>106.5425547338757</v>
      </c>
    </row>
    <row r="388" spans="1:27" x14ac:dyDescent="0.25">
      <c r="A388" s="2" t="s">
        <v>29</v>
      </c>
      <c r="B388" s="1" t="s">
        <v>27</v>
      </c>
      <c r="C388">
        <v>82</v>
      </c>
      <c r="D388">
        <v>58453.290999999997</v>
      </c>
      <c r="E388">
        <f t="shared" si="90"/>
        <v>55576.000999999997</v>
      </c>
      <c r="F388">
        <v>30</v>
      </c>
      <c r="G388">
        <f t="shared" si="85"/>
        <v>304.14999999999998</v>
      </c>
      <c r="H388">
        <v>98</v>
      </c>
      <c r="I388">
        <v>0.47299999999999998</v>
      </c>
      <c r="J388">
        <f t="shared" si="91"/>
        <v>6.6034651847008838E-2</v>
      </c>
      <c r="K388">
        <v>0.15</v>
      </c>
      <c r="L388">
        <v>101</v>
      </c>
      <c r="M388">
        <f t="shared" si="86"/>
        <v>87.826086956521749</v>
      </c>
      <c r="N388">
        <f t="shared" si="87"/>
        <v>0.40696534815299112</v>
      </c>
      <c r="O388">
        <v>8.3140000000000001</v>
      </c>
      <c r="P388">
        <f t="shared" si="92"/>
        <v>1.577195998968528E-2</v>
      </c>
      <c r="Q388">
        <f t="shared" si="84"/>
        <v>921.9229669174307</v>
      </c>
      <c r="R388">
        <f t="shared" si="93"/>
        <v>9.2192296691743071E-4</v>
      </c>
      <c r="S388">
        <f t="shared" si="94"/>
        <v>1.1063075603009167E-2</v>
      </c>
      <c r="T388">
        <f t="shared" si="95"/>
        <v>11063.075603009167</v>
      </c>
      <c r="U388">
        <v>0.15</v>
      </c>
      <c r="V388">
        <v>101</v>
      </c>
      <c r="W388">
        <f t="shared" si="88"/>
        <v>87.826086956521749</v>
      </c>
      <c r="X388">
        <f t="shared" si="82"/>
        <v>10.497142692624211</v>
      </c>
      <c r="Y388">
        <f t="shared" si="89"/>
        <v>125.96571231149051</v>
      </c>
    </row>
    <row r="389" spans="1:27" x14ac:dyDescent="0.25">
      <c r="A389" s="2" t="s">
        <v>30</v>
      </c>
      <c r="B389" s="1" t="s">
        <v>27</v>
      </c>
      <c r="C389">
        <v>82</v>
      </c>
      <c r="D389">
        <v>31209.047999999995</v>
      </c>
      <c r="E389">
        <f t="shared" si="90"/>
        <v>28331.757999999994</v>
      </c>
      <c r="F389">
        <v>30</v>
      </c>
      <c r="G389">
        <f t="shared" si="85"/>
        <v>304.14999999999998</v>
      </c>
      <c r="H389">
        <v>98</v>
      </c>
      <c r="I389">
        <v>0.47299999999999998</v>
      </c>
      <c r="J389">
        <f t="shared" si="91"/>
        <v>6.6034651847008838E-2</v>
      </c>
      <c r="K389">
        <v>0.15</v>
      </c>
      <c r="L389">
        <v>101</v>
      </c>
      <c r="M389">
        <f t="shared" si="86"/>
        <v>87.826086956521749</v>
      </c>
      <c r="N389">
        <f t="shared" si="87"/>
        <v>0.40696534815299112</v>
      </c>
      <c r="O389">
        <v>8.3140000000000001</v>
      </c>
      <c r="P389">
        <f t="shared" si="92"/>
        <v>1.577195998968528E-2</v>
      </c>
      <c r="Q389">
        <f t="shared" si="84"/>
        <v>492.22785637216737</v>
      </c>
      <c r="R389">
        <f t="shared" si="93"/>
        <v>4.9222785637216733E-4</v>
      </c>
      <c r="S389">
        <f t="shared" si="94"/>
        <v>5.9067342764660075E-3</v>
      </c>
      <c r="T389">
        <f t="shared" si="95"/>
        <v>5906.7342764660079</v>
      </c>
      <c r="U389">
        <v>0.15</v>
      </c>
      <c r="V389">
        <v>101</v>
      </c>
      <c r="W389">
        <f t="shared" si="88"/>
        <v>87.826086956521749</v>
      </c>
      <c r="X389">
        <f t="shared" si="82"/>
        <v>5.6045746022573502</v>
      </c>
      <c r="Y389">
        <f t="shared" si="89"/>
        <v>67.254895227088198</v>
      </c>
      <c r="Z389">
        <f>AVERAGE(Y389:Y391)</f>
        <v>69.672586719344835</v>
      </c>
      <c r="AA389">
        <f>_xlfn.STDEV.S(Y389:Y391)/SQRT(COUNT(Y389:Y391))</f>
        <v>1.2405642359206599</v>
      </c>
    </row>
    <row r="390" spans="1:27" x14ac:dyDescent="0.25">
      <c r="A390" s="2" t="s">
        <v>31</v>
      </c>
      <c r="B390" s="1" t="s">
        <v>27</v>
      </c>
      <c r="C390">
        <v>82</v>
      </c>
      <c r="D390">
        <v>33115.939999999995</v>
      </c>
      <c r="E390">
        <f t="shared" si="90"/>
        <v>30238.649999999994</v>
      </c>
      <c r="F390">
        <v>30</v>
      </c>
      <c r="G390">
        <f t="shared" si="85"/>
        <v>304.14999999999998</v>
      </c>
      <c r="H390">
        <v>98</v>
      </c>
      <c r="I390">
        <v>0.47299999999999998</v>
      </c>
      <c r="J390">
        <f t="shared" si="91"/>
        <v>6.6034651847008838E-2</v>
      </c>
      <c r="K390">
        <v>0.15</v>
      </c>
      <c r="L390">
        <v>101</v>
      </c>
      <c r="M390">
        <f t="shared" si="86"/>
        <v>87.826086956521749</v>
      </c>
      <c r="N390">
        <f t="shared" si="87"/>
        <v>0.40696534815299112</v>
      </c>
      <c r="O390">
        <v>8.3140000000000001</v>
      </c>
      <c r="P390">
        <f t="shared" si="92"/>
        <v>1.577195998968528E-2</v>
      </c>
      <c r="Q390">
        <f t="shared" si="84"/>
        <v>522.30328070081828</v>
      </c>
      <c r="R390">
        <f t="shared" si="93"/>
        <v>5.2230328070081828E-4</v>
      </c>
      <c r="S390">
        <f t="shared" si="94"/>
        <v>6.2676393684098185E-3</v>
      </c>
      <c r="T390">
        <f t="shared" si="95"/>
        <v>6267.6393684098184</v>
      </c>
      <c r="U390">
        <v>0.15</v>
      </c>
      <c r="V390">
        <v>101</v>
      </c>
      <c r="W390">
        <f t="shared" si="88"/>
        <v>87.826086956521749</v>
      </c>
      <c r="X390">
        <f t="shared" si="82"/>
        <v>5.9470175525340689</v>
      </c>
      <c r="Y390">
        <f t="shared" si="89"/>
        <v>71.36421063040882</v>
      </c>
    </row>
    <row r="391" spans="1:27" x14ac:dyDescent="0.25">
      <c r="A391" s="2" t="s">
        <v>32</v>
      </c>
      <c r="B391" s="1" t="s">
        <v>27</v>
      </c>
      <c r="C391">
        <v>82</v>
      </c>
      <c r="D391">
        <v>32667.881999999994</v>
      </c>
      <c r="E391">
        <f t="shared" si="90"/>
        <v>29790.591999999993</v>
      </c>
      <c r="F391">
        <v>30</v>
      </c>
      <c r="G391">
        <f t="shared" si="85"/>
        <v>304.14999999999998</v>
      </c>
      <c r="H391">
        <v>98</v>
      </c>
      <c r="I391">
        <v>0.47299999999999998</v>
      </c>
      <c r="J391">
        <f t="shared" si="91"/>
        <v>6.6034651847008838E-2</v>
      </c>
      <c r="K391">
        <v>0.15</v>
      </c>
      <c r="L391">
        <v>101</v>
      </c>
      <c r="M391">
        <f t="shared" si="86"/>
        <v>87.826086956521749</v>
      </c>
      <c r="N391">
        <f t="shared" si="87"/>
        <v>0.40696534815299112</v>
      </c>
      <c r="O391">
        <v>8.3140000000000001</v>
      </c>
      <c r="P391">
        <f t="shared" si="92"/>
        <v>1.577195998968528E-2</v>
      </c>
      <c r="Q391">
        <f t="shared" si="84"/>
        <v>515.23652785175989</v>
      </c>
      <c r="R391">
        <f t="shared" si="93"/>
        <v>5.1523652785175989E-4</v>
      </c>
      <c r="S391">
        <f t="shared" si="94"/>
        <v>6.1828383342211182E-3</v>
      </c>
      <c r="T391">
        <f t="shared" si="95"/>
        <v>6182.8383342211182</v>
      </c>
      <c r="U391">
        <v>0.15</v>
      </c>
      <c r="V391">
        <v>101</v>
      </c>
      <c r="W391">
        <f t="shared" si="88"/>
        <v>87.826086956521749</v>
      </c>
      <c r="X391">
        <f t="shared" si="82"/>
        <v>5.8665545250447906</v>
      </c>
      <c r="Y391">
        <f t="shared" si="89"/>
        <v>70.398654300537473</v>
      </c>
    </row>
    <row r="392" spans="1:27" x14ac:dyDescent="0.25">
      <c r="A392" s="2" t="s">
        <v>33</v>
      </c>
      <c r="B392" s="1" t="s">
        <v>27</v>
      </c>
      <c r="C392">
        <v>82</v>
      </c>
      <c r="D392">
        <v>75642.358999999997</v>
      </c>
      <c r="E392">
        <f t="shared" si="90"/>
        <v>72765.069000000003</v>
      </c>
      <c r="F392">
        <v>30</v>
      </c>
      <c r="G392">
        <f t="shared" si="85"/>
        <v>304.14999999999998</v>
      </c>
      <c r="H392">
        <v>98</v>
      </c>
      <c r="I392">
        <v>0.47299999999999998</v>
      </c>
      <c r="J392">
        <f t="shared" si="91"/>
        <v>6.6034651847008838E-2</v>
      </c>
      <c r="K392">
        <v>0.15</v>
      </c>
      <c r="L392">
        <v>101</v>
      </c>
      <c r="M392">
        <f t="shared" si="86"/>
        <v>87.826086956521749</v>
      </c>
      <c r="N392">
        <f t="shared" si="87"/>
        <v>0.40696534815299112</v>
      </c>
      <c r="O392">
        <v>8.3140000000000001</v>
      </c>
      <c r="P392">
        <f t="shared" si="92"/>
        <v>1.577195998968528E-2</v>
      </c>
      <c r="Q392">
        <f t="shared" si="84"/>
        <v>1193.0282596734103</v>
      </c>
      <c r="R392">
        <f t="shared" si="93"/>
        <v>1.1930282596734102E-3</v>
      </c>
      <c r="S392">
        <f t="shared" si="94"/>
        <v>1.431633911608092E-2</v>
      </c>
      <c r="T392">
        <f t="shared" si="95"/>
        <v>14316.339116080921</v>
      </c>
      <c r="U392">
        <v>0.15</v>
      </c>
      <c r="V392">
        <v>101</v>
      </c>
      <c r="W392">
        <f t="shared" si="88"/>
        <v>87.826086956521749</v>
      </c>
      <c r="X392">
        <f t="shared" si="82"/>
        <v>13.583985134895263</v>
      </c>
      <c r="Y392">
        <f t="shared" si="89"/>
        <v>163.00782161874315</v>
      </c>
      <c r="Z392">
        <f>AVERAGE(Y392:Y394)</f>
        <v>165.64855720217153</v>
      </c>
      <c r="AA392">
        <f>_xlfn.STDEV.S(Y392:Y394)/SQRT(COUNT(Y392:Y394))</f>
        <v>1.6442341677790224</v>
      </c>
    </row>
    <row r="393" spans="1:27" x14ac:dyDescent="0.25">
      <c r="A393" s="2" t="s">
        <v>34</v>
      </c>
      <c r="B393" s="1" t="s">
        <v>27</v>
      </c>
      <c r="C393">
        <v>82</v>
      </c>
      <c r="D393">
        <v>78268.033999999985</v>
      </c>
      <c r="E393">
        <f t="shared" si="90"/>
        <v>75390.743999999992</v>
      </c>
      <c r="F393">
        <v>30</v>
      </c>
      <c r="G393">
        <f t="shared" si="85"/>
        <v>304.14999999999998</v>
      </c>
      <c r="H393">
        <v>98</v>
      </c>
      <c r="I393">
        <v>0.47299999999999998</v>
      </c>
      <c r="J393">
        <f t="shared" si="91"/>
        <v>6.6034651847008838E-2</v>
      </c>
      <c r="K393">
        <v>0.15</v>
      </c>
      <c r="L393">
        <v>101</v>
      </c>
      <c r="M393">
        <f t="shared" si="86"/>
        <v>87.826086956521749</v>
      </c>
      <c r="N393">
        <f t="shared" si="87"/>
        <v>0.40696534815299112</v>
      </c>
      <c r="O393">
        <v>8.3140000000000001</v>
      </c>
      <c r="P393">
        <f t="shared" si="92"/>
        <v>1.577195998968528E-2</v>
      </c>
      <c r="Q393">
        <f t="shared" si="84"/>
        <v>1234.4403007193268</v>
      </c>
      <c r="R393">
        <f t="shared" si="93"/>
        <v>1.2344403007193269E-3</v>
      </c>
      <c r="S393">
        <f t="shared" si="94"/>
        <v>1.4813283608631921E-2</v>
      </c>
      <c r="T393">
        <f t="shared" si="95"/>
        <v>14813.28360863192</v>
      </c>
      <c r="U393">
        <v>0.15</v>
      </c>
      <c r="V393">
        <v>101</v>
      </c>
      <c r="W393">
        <f t="shared" si="88"/>
        <v>87.826086956521749</v>
      </c>
      <c r="X393">
        <f t="shared" si="82"/>
        <v>14.055508374526987</v>
      </c>
      <c r="Y393">
        <f t="shared" si="89"/>
        <v>168.66610049432381</v>
      </c>
    </row>
    <row r="394" spans="1:27" x14ac:dyDescent="0.25">
      <c r="A394" s="2" t="s">
        <v>35</v>
      </c>
      <c r="B394" s="1" t="s">
        <v>27</v>
      </c>
      <c r="C394">
        <v>82</v>
      </c>
      <c r="D394">
        <v>76692.914999999994</v>
      </c>
      <c r="E394">
        <f t="shared" si="90"/>
        <v>73815.625</v>
      </c>
      <c r="F394">
        <v>30</v>
      </c>
      <c r="G394">
        <f t="shared" si="85"/>
        <v>304.14999999999998</v>
      </c>
      <c r="H394">
        <v>98</v>
      </c>
      <c r="I394">
        <v>0.47299999999999998</v>
      </c>
      <c r="J394">
        <f t="shared" si="91"/>
        <v>6.6034651847008838E-2</v>
      </c>
      <c r="K394">
        <v>0.15</v>
      </c>
      <c r="L394">
        <v>101</v>
      </c>
      <c r="M394">
        <f t="shared" si="86"/>
        <v>87.826086956521749</v>
      </c>
      <c r="N394">
        <f t="shared" si="87"/>
        <v>0.40696534815299112</v>
      </c>
      <c r="O394">
        <v>8.3140000000000001</v>
      </c>
      <c r="P394">
        <f t="shared" si="92"/>
        <v>1.577195998968528E-2</v>
      </c>
      <c r="Q394">
        <f t="shared" si="84"/>
        <v>1209.597586872334</v>
      </c>
      <c r="R394">
        <f t="shared" si="93"/>
        <v>1.2095975868723339E-3</v>
      </c>
      <c r="S394">
        <f t="shared" si="94"/>
        <v>1.4515171042468007E-2</v>
      </c>
      <c r="T394">
        <f t="shared" si="95"/>
        <v>14515.171042468008</v>
      </c>
      <c r="U394">
        <v>0.15</v>
      </c>
      <c r="V394">
        <v>101</v>
      </c>
      <c r="W394">
        <f t="shared" si="88"/>
        <v>87.826086956521749</v>
      </c>
      <c r="X394">
        <f t="shared" si="82"/>
        <v>13.772645791120633</v>
      </c>
      <c r="Y394">
        <f t="shared" si="89"/>
        <v>165.2717494934476</v>
      </c>
    </row>
    <row r="395" spans="1:27" x14ac:dyDescent="0.25">
      <c r="A395" s="3" t="s">
        <v>36</v>
      </c>
      <c r="B395" s="1" t="s">
        <v>27</v>
      </c>
      <c r="C395">
        <v>82</v>
      </c>
      <c r="D395">
        <v>40974.738999999994</v>
      </c>
      <c r="E395">
        <f t="shared" si="90"/>
        <v>38097.448999999993</v>
      </c>
      <c r="F395">
        <v>30</v>
      </c>
      <c r="G395">
        <f t="shared" si="85"/>
        <v>304.14999999999998</v>
      </c>
      <c r="H395">
        <v>98</v>
      </c>
      <c r="I395">
        <v>0.47299999999999998</v>
      </c>
      <c r="J395">
        <f t="shared" si="91"/>
        <v>6.6034651847008838E-2</v>
      </c>
      <c r="K395">
        <v>0.15</v>
      </c>
      <c r="L395">
        <v>101</v>
      </c>
      <c r="M395">
        <f t="shared" si="86"/>
        <v>87.826086956521749</v>
      </c>
      <c r="N395">
        <f t="shared" si="87"/>
        <v>0.40696534815299112</v>
      </c>
      <c r="O395">
        <v>8.3140000000000001</v>
      </c>
      <c r="P395">
        <f t="shared" si="92"/>
        <v>1.577195998968528E-2</v>
      </c>
      <c r="Q395">
        <f t="shared" si="84"/>
        <v>646.25194409579694</v>
      </c>
      <c r="R395">
        <f t="shared" si="93"/>
        <v>6.462519440957969E-4</v>
      </c>
      <c r="S395">
        <f t="shared" si="94"/>
        <v>7.7550233291495616E-3</v>
      </c>
      <c r="T395">
        <f t="shared" si="95"/>
        <v>7755.0233291495615</v>
      </c>
      <c r="U395">
        <v>0.15</v>
      </c>
      <c r="V395">
        <v>101</v>
      </c>
      <c r="W395">
        <f t="shared" si="88"/>
        <v>87.826086956521749</v>
      </c>
      <c r="X395">
        <f t="shared" si="82"/>
        <v>7.3583142149521423</v>
      </c>
      <c r="Y395">
        <f t="shared" si="89"/>
        <v>88.299770579425697</v>
      </c>
      <c r="Z395">
        <f>AVERAGE(Y395:Y397)</f>
        <v>89.28687958932322</v>
      </c>
      <c r="AA395">
        <f>_xlfn.STDEV.S(Y395:Y397)/SQRT(COUNT(Y395:Y397))</f>
        <v>1.8789759380052751</v>
      </c>
    </row>
    <row r="396" spans="1:27" x14ac:dyDescent="0.25">
      <c r="A396" s="3" t="s">
        <v>37</v>
      </c>
      <c r="B396" s="1" t="s">
        <v>27</v>
      </c>
      <c r="C396">
        <v>82</v>
      </c>
      <c r="D396">
        <v>40204.645000000004</v>
      </c>
      <c r="E396">
        <f t="shared" si="90"/>
        <v>37327.355000000003</v>
      </c>
      <c r="F396">
        <v>30</v>
      </c>
      <c r="G396">
        <f t="shared" si="85"/>
        <v>304.14999999999998</v>
      </c>
      <c r="H396">
        <v>98</v>
      </c>
      <c r="I396">
        <v>0.47299999999999998</v>
      </c>
      <c r="J396">
        <f t="shared" si="91"/>
        <v>6.6034651847008838E-2</v>
      </c>
      <c r="K396">
        <v>0.15</v>
      </c>
      <c r="L396">
        <v>101</v>
      </c>
      <c r="M396">
        <f t="shared" si="86"/>
        <v>87.826086956521749</v>
      </c>
      <c r="N396">
        <f t="shared" si="87"/>
        <v>0.40696534815299112</v>
      </c>
      <c r="O396">
        <v>8.3140000000000001</v>
      </c>
      <c r="P396">
        <f t="shared" si="92"/>
        <v>1.577195998968528E-2</v>
      </c>
      <c r="Q396">
        <f t="shared" si="84"/>
        <v>634.10605233950037</v>
      </c>
      <c r="R396">
        <f t="shared" si="93"/>
        <v>6.3410605233950041E-4</v>
      </c>
      <c r="S396">
        <f t="shared" si="94"/>
        <v>7.6092726280740045E-3</v>
      </c>
      <c r="T396">
        <f t="shared" si="95"/>
        <v>7609.2726280740044</v>
      </c>
      <c r="U396">
        <v>0.15</v>
      </c>
      <c r="V396">
        <v>101</v>
      </c>
      <c r="W396">
        <f t="shared" si="88"/>
        <v>87.826086956521749</v>
      </c>
      <c r="X396">
        <f t="shared" si="82"/>
        <v>7.2200194078259932</v>
      </c>
      <c r="Y396">
        <f t="shared" si="89"/>
        <v>86.640232893911914</v>
      </c>
    </row>
    <row r="397" spans="1:27" x14ac:dyDescent="0.25">
      <c r="A397" s="3" t="s">
        <v>38</v>
      </c>
      <c r="B397" s="1" t="s">
        <v>27</v>
      </c>
      <c r="C397">
        <v>82</v>
      </c>
      <c r="D397">
        <v>43119.011000000006</v>
      </c>
      <c r="E397">
        <f t="shared" si="90"/>
        <v>40241.721000000005</v>
      </c>
      <c r="F397">
        <v>30</v>
      </c>
      <c r="G397">
        <f t="shared" si="85"/>
        <v>304.14999999999998</v>
      </c>
      <c r="H397">
        <v>98</v>
      </c>
      <c r="I397">
        <v>0.47299999999999998</v>
      </c>
      <c r="J397">
        <f t="shared" si="91"/>
        <v>6.6034651847008838E-2</v>
      </c>
      <c r="K397">
        <v>0.15</v>
      </c>
      <c r="L397">
        <v>101</v>
      </c>
      <c r="M397">
        <f t="shared" si="86"/>
        <v>87.826086956521749</v>
      </c>
      <c r="N397">
        <f t="shared" si="87"/>
        <v>0.40696534815299112</v>
      </c>
      <c r="O397">
        <v>8.3140000000000001</v>
      </c>
      <c r="P397">
        <f t="shared" si="92"/>
        <v>1.577195998968528E-2</v>
      </c>
      <c r="Q397">
        <f t="shared" si="84"/>
        <v>680.07131628679963</v>
      </c>
      <c r="R397">
        <f t="shared" si="93"/>
        <v>6.8007131628679968E-4</v>
      </c>
      <c r="S397">
        <f t="shared" si="94"/>
        <v>8.1608557954415961E-3</v>
      </c>
      <c r="T397">
        <f t="shared" si="95"/>
        <v>8160.8557954415965</v>
      </c>
      <c r="U397">
        <v>0.15</v>
      </c>
      <c r="V397">
        <v>101</v>
      </c>
      <c r="W397">
        <f t="shared" si="88"/>
        <v>87.826086956521749</v>
      </c>
      <c r="X397">
        <f t="shared" si="82"/>
        <v>7.7433862745526678</v>
      </c>
      <c r="Y397">
        <f t="shared" si="89"/>
        <v>92.920635294632035</v>
      </c>
    </row>
    <row r="398" spans="1:27" x14ac:dyDescent="0.25">
      <c r="A398" s="3" t="s">
        <v>39</v>
      </c>
      <c r="B398" s="1" t="s">
        <v>27</v>
      </c>
      <c r="C398">
        <v>82</v>
      </c>
      <c r="D398">
        <v>49774.595000000008</v>
      </c>
      <c r="E398">
        <f t="shared" si="90"/>
        <v>46897.305000000008</v>
      </c>
      <c r="F398">
        <v>30</v>
      </c>
      <c r="G398">
        <f t="shared" si="85"/>
        <v>304.14999999999998</v>
      </c>
      <c r="H398">
        <v>98</v>
      </c>
      <c r="I398">
        <v>0.47299999999999998</v>
      </c>
      <c r="J398">
        <f t="shared" si="91"/>
        <v>6.6034651847008838E-2</v>
      </c>
      <c r="K398">
        <v>0.15</v>
      </c>
      <c r="L398">
        <v>101</v>
      </c>
      <c r="M398">
        <f t="shared" si="86"/>
        <v>87.826086956521749</v>
      </c>
      <c r="N398">
        <f t="shared" si="87"/>
        <v>0.40696534815299112</v>
      </c>
      <c r="O398">
        <v>8.3140000000000001</v>
      </c>
      <c r="P398">
        <f t="shared" si="92"/>
        <v>1.577195998968528E-2</v>
      </c>
      <c r="Q398">
        <f t="shared" si="84"/>
        <v>785.04292084278916</v>
      </c>
      <c r="R398">
        <f t="shared" si="93"/>
        <v>7.8504292084278918E-4</v>
      </c>
      <c r="S398">
        <f t="shared" si="94"/>
        <v>9.4205150501134698E-3</v>
      </c>
      <c r="T398">
        <f t="shared" si="95"/>
        <v>9420.5150501134704</v>
      </c>
      <c r="U398">
        <v>0.15</v>
      </c>
      <c r="V398">
        <v>101</v>
      </c>
      <c r="W398">
        <f t="shared" si="88"/>
        <v>87.826086956521749</v>
      </c>
      <c r="X398">
        <f t="shared" si="82"/>
        <v>8.9386075145466091</v>
      </c>
      <c r="Y398">
        <f t="shared" si="89"/>
        <v>107.2632901745593</v>
      </c>
      <c r="Z398">
        <f>AVERAGE(Y398:Y400)</f>
        <v>123.36623311469795</v>
      </c>
      <c r="AA398">
        <f>_xlfn.STDEV.S(Y398:Y400)/SQRT(COUNT(Y398:Y400))</f>
        <v>11.045619714351234</v>
      </c>
    </row>
    <row r="399" spans="1:27" x14ac:dyDescent="0.25">
      <c r="A399" s="3" t="s">
        <v>40</v>
      </c>
      <c r="B399" s="1" t="s">
        <v>27</v>
      </c>
      <c r="C399">
        <v>82</v>
      </c>
      <c r="D399">
        <v>54905.565000000002</v>
      </c>
      <c r="E399">
        <f t="shared" si="90"/>
        <v>52028.275000000001</v>
      </c>
      <c r="F399">
        <v>30</v>
      </c>
      <c r="G399">
        <f t="shared" si="85"/>
        <v>304.14999999999998</v>
      </c>
      <c r="H399">
        <v>98</v>
      </c>
      <c r="I399">
        <v>0.47299999999999998</v>
      </c>
      <c r="J399">
        <f t="shared" si="91"/>
        <v>6.6034651847008838E-2</v>
      </c>
      <c r="K399">
        <v>0.15</v>
      </c>
      <c r="L399">
        <v>101</v>
      </c>
      <c r="M399">
        <f t="shared" si="86"/>
        <v>87.826086956521749</v>
      </c>
      <c r="N399">
        <f t="shared" si="87"/>
        <v>0.40696534815299112</v>
      </c>
      <c r="O399">
        <v>8.3140000000000001</v>
      </c>
      <c r="P399">
        <f t="shared" si="92"/>
        <v>1.577195998968528E-2</v>
      </c>
      <c r="Q399">
        <f t="shared" si="84"/>
        <v>865.96837439106457</v>
      </c>
      <c r="R399">
        <f t="shared" si="93"/>
        <v>8.6596837439106454E-4</v>
      </c>
      <c r="S399">
        <f t="shared" si="94"/>
        <v>1.0391620492692773E-2</v>
      </c>
      <c r="T399">
        <f t="shared" si="95"/>
        <v>10391.620492692773</v>
      </c>
      <c r="U399">
        <v>0.15</v>
      </c>
      <c r="V399">
        <v>101</v>
      </c>
      <c r="W399">
        <f t="shared" si="88"/>
        <v>87.826086956521749</v>
      </c>
      <c r="X399">
        <f t="shared" si="82"/>
        <v>9.8600359460368736</v>
      </c>
      <c r="Y399">
        <f t="shared" si="89"/>
        <v>118.32043135244245</v>
      </c>
    </row>
    <row r="400" spans="1:27" x14ac:dyDescent="0.25">
      <c r="A400" s="3" t="s">
        <v>41</v>
      </c>
      <c r="B400" s="1" t="s">
        <v>27</v>
      </c>
      <c r="C400">
        <v>82</v>
      </c>
      <c r="D400">
        <v>67060.915999999997</v>
      </c>
      <c r="E400">
        <f t="shared" si="90"/>
        <v>64183.625999999997</v>
      </c>
      <c r="F400">
        <v>30</v>
      </c>
      <c r="G400">
        <f t="shared" si="85"/>
        <v>304.14999999999998</v>
      </c>
      <c r="H400">
        <v>98</v>
      </c>
      <c r="I400">
        <v>0.47299999999999998</v>
      </c>
      <c r="J400">
        <f t="shared" si="91"/>
        <v>6.6034651847008838E-2</v>
      </c>
      <c r="K400">
        <v>0.15</v>
      </c>
      <c r="L400">
        <v>101</v>
      </c>
      <c r="M400">
        <f t="shared" si="86"/>
        <v>87.826086956521749</v>
      </c>
      <c r="N400">
        <f t="shared" si="87"/>
        <v>0.40696534815299112</v>
      </c>
      <c r="O400">
        <v>8.3140000000000001</v>
      </c>
      <c r="P400">
        <f t="shared" si="92"/>
        <v>1.577195998968528E-2</v>
      </c>
      <c r="Q400">
        <f t="shared" si="84"/>
        <v>1057.6820840236453</v>
      </c>
      <c r="R400">
        <f t="shared" si="93"/>
        <v>1.0576820840236454E-3</v>
      </c>
      <c r="S400">
        <f t="shared" si="94"/>
        <v>1.2692185008283743E-2</v>
      </c>
      <c r="T400">
        <f t="shared" si="95"/>
        <v>12692.185008283743</v>
      </c>
      <c r="U400">
        <v>0.15</v>
      </c>
      <c r="V400">
        <v>101</v>
      </c>
      <c r="W400">
        <f t="shared" si="88"/>
        <v>87.826086956521749</v>
      </c>
      <c r="X400">
        <f t="shared" si="82"/>
        <v>12.04291481809101</v>
      </c>
      <c r="Y400">
        <f t="shared" si="89"/>
        <v>144.5149778170921</v>
      </c>
    </row>
    <row r="401" spans="1:27" x14ac:dyDescent="0.25">
      <c r="A401" s="3" t="s">
        <v>42</v>
      </c>
      <c r="B401" s="1" t="s">
        <v>27</v>
      </c>
      <c r="C401">
        <v>82</v>
      </c>
      <c r="D401">
        <v>26134.927000000003</v>
      </c>
      <c r="E401">
        <f t="shared" si="90"/>
        <v>23257.637000000002</v>
      </c>
      <c r="F401">
        <v>30</v>
      </c>
      <c r="G401">
        <f t="shared" si="85"/>
        <v>304.14999999999998</v>
      </c>
      <c r="H401">
        <v>98</v>
      </c>
      <c r="I401">
        <v>0.47299999999999998</v>
      </c>
      <c r="J401">
        <f t="shared" si="91"/>
        <v>6.6034651847008838E-2</v>
      </c>
      <c r="K401">
        <v>0.15</v>
      </c>
      <c r="L401">
        <v>101</v>
      </c>
      <c r="M401">
        <f t="shared" si="86"/>
        <v>87.826086956521749</v>
      </c>
      <c r="N401">
        <f t="shared" si="87"/>
        <v>0.40696534815299112</v>
      </c>
      <c r="O401">
        <v>8.3140000000000001</v>
      </c>
      <c r="P401">
        <f t="shared" si="92"/>
        <v>1.577195998968528E-2</v>
      </c>
      <c r="Q401">
        <f t="shared" si="84"/>
        <v>412.19902297734558</v>
      </c>
      <c r="R401">
        <f t="shared" si="93"/>
        <v>4.1219902297734559E-4</v>
      </c>
      <c r="S401">
        <f t="shared" si="94"/>
        <v>4.9463882757281464E-3</v>
      </c>
      <c r="T401">
        <f t="shared" si="95"/>
        <v>4946.3882757281463</v>
      </c>
      <c r="U401">
        <v>0.15</v>
      </c>
      <c r="V401">
        <v>101</v>
      </c>
      <c r="W401">
        <f t="shared" si="88"/>
        <v>87.826086956521749</v>
      </c>
      <c r="X401">
        <f t="shared" si="82"/>
        <v>4.6933552121182904</v>
      </c>
      <c r="Y401">
        <f t="shared" si="89"/>
        <v>56.320262545419482</v>
      </c>
      <c r="Z401">
        <f>AVERAGE(Y401:Y403)</f>
        <v>56.781114500345893</v>
      </c>
      <c r="AA401">
        <f>_xlfn.STDEV.S(Y401:Y403)/SQRT(COUNT(Y401:Y403))</f>
        <v>0.55388278947091418</v>
      </c>
    </row>
    <row r="402" spans="1:27" x14ac:dyDescent="0.25">
      <c r="A402" s="3" t="s">
        <v>43</v>
      </c>
      <c r="B402" s="1" t="s">
        <v>27</v>
      </c>
      <c r="C402">
        <v>82</v>
      </c>
      <c r="D402">
        <v>26050.881999999998</v>
      </c>
      <c r="E402">
        <f t="shared" si="90"/>
        <v>23173.591999999997</v>
      </c>
      <c r="F402">
        <v>30</v>
      </c>
      <c r="G402">
        <f t="shared" si="85"/>
        <v>304.14999999999998</v>
      </c>
      <c r="H402">
        <v>98</v>
      </c>
      <c r="I402">
        <v>0.47299999999999998</v>
      </c>
      <c r="J402">
        <f t="shared" si="91"/>
        <v>6.6034651847008838E-2</v>
      </c>
      <c r="K402">
        <v>0.15</v>
      </c>
      <c r="L402">
        <v>101</v>
      </c>
      <c r="M402">
        <f t="shared" si="86"/>
        <v>87.826086956521749</v>
      </c>
      <c r="N402">
        <f t="shared" si="87"/>
        <v>0.40696534815299112</v>
      </c>
      <c r="O402">
        <v>8.3140000000000001</v>
      </c>
      <c r="P402">
        <f t="shared" si="92"/>
        <v>1.577195998968528E-2</v>
      </c>
      <c r="Q402">
        <f t="shared" si="84"/>
        <v>410.87346860001242</v>
      </c>
      <c r="R402">
        <f t="shared" si="93"/>
        <v>4.1087346860001244E-4</v>
      </c>
      <c r="S402">
        <f t="shared" si="94"/>
        <v>4.9304816232001491E-3</v>
      </c>
      <c r="T402">
        <f t="shared" si="95"/>
        <v>4930.4816232001494</v>
      </c>
      <c r="U402">
        <v>0.15</v>
      </c>
      <c r="V402">
        <v>101</v>
      </c>
      <c r="W402">
        <f t="shared" si="88"/>
        <v>87.826086956521749</v>
      </c>
      <c r="X402">
        <f t="shared" si="82"/>
        <v>4.6782622662377644</v>
      </c>
      <c r="Y402">
        <f t="shared" si="89"/>
        <v>56.13914719485318</v>
      </c>
    </row>
    <row r="403" spans="1:27" x14ac:dyDescent="0.25">
      <c r="A403" s="3" t="s">
        <v>44</v>
      </c>
      <c r="B403" s="1" t="s">
        <v>27</v>
      </c>
      <c r="C403">
        <v>82</v>
      </c>
      <c r="D403">
        <v>26860.535000000003</v>
      </c>
      <c r="E403">
        <f t="shared" si="90"/>
        <v>23983.245000000003</v>
      </c>
      <c r="F403">
        <v>30</v>
      </c>
      <c r="G403">
        <f t="shared" si="85"/>
        <v>304.14999999999998</v>
      </c>
      <c r="H403">
        <v>98</v>
      </c>
      <c r="I403">
        <v>0.47299999999999998</v>
      </c>
      <c r="J403">
        <f t="shared" si="91"/>
        <v>6.6034651847008838E-2</v>
      </c>
      <c r="K403">
        <v>0.15</v>
      </c>
      <c r="L403">
        <v>101</v>
      </c>
      <c r="M403">
        <f t="shared" si="86"/>
        <v>87.826086956521749</v>
      </c>
      <c r="N403">
        <f t="shared" si="87"/>
        <v>0.40696534815299112</v>
      </c>
      <c r="O403">
        <v>8.3140000000000001</v>
      </c>
      <c r="P403">
        <f t="shared" si="92"/>
        <v>1.577195998968528E-2</v>
      </c>
      <c r="Q403">
        <f t="shared" si="84"/>
        <v>423.64328332154116</v>
      </c>
      <c r="R403">
        <f t="shared" si="93"/>
        <v>4.2364328332154116E-4</v>
      </c>
      <c r="S403">
        <f t="shared" si="94"/>
        <v>5.083719399858494E-3</v>
      </c>
      <c r="T403">
        <f t="shared" si="95"/>
        <v>5083.7193998584944</v>
      </c>
      <c r="U403">
        <v>0.15</v>
      </c>
      <c r="V403">
        <v>101</v>
      </c>
      <c r="W403">
        <f t="shared" si="88"/>
        <v>87.826086956521749</v>
      </c>
      <c r="X403">
        <f t="shared" si="82"/>
        <v>4.8236611467304185</v>
      </c>
      <c r="Y403">
        <f t="shared" si="89"/>
        <v>57.883933760765032</v>
      </c>
    </row>
    <row r="404" spans="1:27" x14ac:dyDescent="0.25">
      <c r="A404" s="3" t="s">
        <v>45</v>
      </c>
      <c r="B404" s="1" t="s">
        <v>27</v>
      </c>
      <c r="C404">
        <v>82</v>
      </c>
      <c r="D404">
        <v>96916.754999999976</v>
      </c>
      <c r="E404">
        <f t="shared" si="90"/>
        <v>94039.464999999982</v>
      </c>
      <c r="F404">
        <v>30</v>
      </c>
      <c r="G404">
        <f t="shared" si="85"/>
        <v>304.14999999999998</v>
      </c>
      <c r="H404">
        <v>98</v>
      </c>
      <c r="I404">
        <v>0.47299999999999998</v>
      </c>
      <c r="J404">
        <f t="shared" si="91"/>
        <v>6.6034651847008838E-2</v>
      </c>
      <c r="K404">
        <v>0.15</v>
      </c>
      <c r="L404">
        <v>101</v>
      </c>
      <c r="M404">
        <f t="shared" si="86"/>
        <v>87.826086956521749</v>
      </c>
      <c r="N404">
        <f t="shared" si="87"/>
        <v>0.40696534815299112</v>
      </c>
      <c r="O404">
        <v>8.3140000000000001</v>
      </c>
      <c r="P404">
        <f t="shared" si="92"/>
        <v>1.577195998968528E-2</v>
      </c>
      <c r="Q404">
        <f t="shared" si="84"/>
        <v>1528.5671821901306</v>
      </c>
      <c r="R404">
        <f t="shared" si="93"/>
        <v>1.5285671821901306E-3</v>
      </c>
      <c r="S404">
        <f t="shared" si="94"/>
        <v>1.8342806186281566E-2</v>
      </c>
      <c r="T404">
        <f t="shared" si="95"/>
        <v>18342.806186281567</v>
      </c>
      <c r="U404">
        <v>0.15</v>
      </c>
      <c r="V404">
        <v>101</v>
      </c>
      <c r="W404">
        <f t="shared" si="88"/>
        <v>87.826086956521749</v>
      </c>
      <c r="X404">
        <f t="shared" si="82"/>
        <v>17.404477817016335</v>
      </c>
      <c r="Y404">
        <f t="shared" si="89"/>
        <v>208.85373380419603</v>
      </c>
      <c r="Z404">
        <f>AVERAGE(Y404:Y406)</f>
        <v>204.78808405590243</v>
      </c>
      <c r="AA404">
        <f>_xlfn.STDEV.S(Y404:Y406)/SQRT(COUNT(Y404:Y406))</f>
        <v>2.9815443218223381</v>
      </c>
    </row>
    <row r="405" spans="1:27" x14ac:dyDescent="0.25">
      <c r="A405" s="3" t="s">
        <v>46</v>
      </c>
      <c r="B405" s="1" t="s">
        <v>27</v>
      </c>
      <c r="C405">
        <v>82</v>
      </c>
      <c r="D405">
        <v>92333.760999999999</v>
      </c>
      <c r="E405">
        <f t="shared" si="90"/>
        <v>89456.471000000005</v>
      </c>
      <c r="F405">
        <v>30</v>
      </c>
      <c r="G405">
        <f t="shared" si="85"/>
        <v>304.14999999999998</v>
      </c>
      <c r="H405">
        <v>98</v>
      </c>
      <c r="I405">
        <v>0.47299999999999998</v>
      </c>
      <c r="J405">
        <f t="shared" si="91"/>
        <v>6.6034651847008838E-2</v>
      </c>
      <c r="K405">
        <v>0.15</v>
      </c>
      <c r="L405">
        <v>101</v>
      </c>
      <c r="M405">
        <f t="shared" si="86"/>
        <v>87.826086956521749</v>
      </c>
      <c r="N405">
        <f t="shared" si="87"/>
        <v>0.40696534815299112</v>
      </c>
      <c r="O405">
        <v>8.3140000000000001</v>
      </c>
      <c r="P405">
        <f t="shared" si="92"/>
        <v>1.577195998968528E-2</v>
      </c>
      <c r="Q405">
        <f t="shared" si="84"/>
        <v>1456.2843841891631</v>
      </c>
      <c r="R405">
        <f t="shared" si="93"/>
        <v>1.4562843841891631E-3</v>
      </c>
      <c r="S405">
        <f t="shared" si="94"/>
        <v>1.7475412610269955E-2</v>
      </c>
      <c r="T405">
        <f t="shared" si="95"/>
        <v>17475.412610269956</v>
      </c>
      <c r="U405">
        <v>0.15</v>
      </c>
      <c r="V405">
        <v>101</v>
      </c>
      <c r="W405">
        <f t="shared" si="88"/>
        <v>87.826086956521749</v>
      </c>
      <c r="X405">
        <f t="shared" si="82"/>
        <v>16.581455859579577</v>
      </c>
      <c r="Y405">
        <f t="shared" si="89"/>
        <v>198.97747031495493</v>
      </c>
    </row>
    <row r="406" spans="1:27" x14ac:dyDescent="0.25">
      <c r="A406" s="3" t="s">
        <v>47</v>
      </c>
      <c r="B406" s="1" t="s">
        <v>27</v>
      </c>
      <c r="C406">
        <v>82</v>
      </c>
      <c r="D406">
        <v>95839.861000000004</v>
      </c>
      <c r="E406">
        <f t="shared" si="90"/>
        <v>92962.571000000011</v>
      </c>
      <c r="F406">
        <v>30</v>
      </c>
      <c r="G406">
        <f t="shared" si="85"/>
        <v>304.14999999999998</v>
      </c>
      <c r="H406">
        <v>98</v>
      </c>
      <c r="I406">
        <v>0.47299999999999998</v>
      </c>
      <c r="J406">
        <f t="shared" si="91"/>
        <v>6.6034651847008838E-2</v>
      </c>
      <c r="K406">
        <v>0.15</v>
      </c>
      <c r="L406">
        <v>101</v>
      </c>
      <c r="M406">
        <f t="shared" si="86"/>
        <v>87.826086956521749</v>
      </c>
      <c r="N406">
        <f t="shared" si="87"/>
        <v>0.40696534815299112</v>
      </c>
      <c r="O406">
        <v>8.3140000000000001</v>
      </c>
      <c r="P406">
        <f t="shared" si="92"/>
        <v>1.577195998968528E-2</v>
      </c>
      <c r="Q406">
        <f t="shared" si="84"/>
        <v>1511.5824531089988</v>
      </c>
      <c r="R406">
        <f t="shared" si="93"/>
        <v>1.5115824531089989E-3</v>
      </c>
      <c r="S406">
        <f t="shared" si="94"/>
        <v>1.8138989437307986E-2</v>
      </c>
      <c r="T406">
        <f t="shared" si="95"/>
        <v>18138.989437307988</v>
      </c>
      <c r="U406">
        <v>0.15</v>
      </c>
      <c r="V406">
        <v>101</v>
      </c>
      <c r="W406">
        <f t="shared" si="88"/>
        <v>87.826086956521749</v>
      </c>
      <c r="X406">
        <f t="shared" si="82"/>
        <v>17.211087337379688</v>
      </c>
      <c r="Y406">
        <f t="shared" si="89"/>
        <v>206.53304804855628</v>
      </c>
    </row>
    <row r="407" spans="1:27" x14ac:dyDescent="0.25">
      <c r="A407" s="3" t="s">
        <v>48</v>
      </c>
      <c r="B407" s="1" t="s">
        <v>27</v>
      </c>
      <c r="C407">
        <v>82</v>
      </c>
      <c r="D407">
        <v>37097.527999999998</v>
      </c>
      <c r="E407">
        <f t="shared" si="90"/>
        <v>34220.237999999998</v>
      </c>
      <c r="F407">
        <v>30</v>
      </c>
      <c r="G407">
        <f t="shared" si="85"/>
        <v>304.14999999999998</v>
      </c>
      <c r="H407">
        <v>98</v>
      </c>
      <c r="I407">
        <v>0.47299999999999998</v>
      </c>
      <c r="J407">
        <f t="shared" si="91"/>
        <v>6.6034651847008838E-2</v>
      </c>
      <c r="K407">
        <v>0.15</v>
      </c>
      <c r="L407">
        <v>101</v>
      </c>
      <c r="M407">
        <f t="shared" si="86"/>
        <v>87.826086956521749</v>
      </c>
      <c r="N407">
        <f t="shared" si="87"/>
        <v>0.40696534815299112</v>
      </c>
      <c r="O407">
        <v>8.3140000000000001</v>
      </c>
      <c r="P407">
        <f t="shared" si="92"/>
        <v>1.577195998968528E-2</v>
      </c>
      <c r="Q407">
        <f t="shared" si="84"/>
        <v>585.10072733222933</v>
      </c>
      <c r="R407">
        <f t="shared" si="93"/>
        <v>5.8510072733222935E-4</v>
      </c>
      <c r="S407">
        <f t="shared" si="94"/>
        <v>7.0212087279867517E-3</v>
      </c>
      <c r="T407">
        <f t="shared" si="95"/>
        <v>7021.2087279867519</v>
      </c>
      <c r="U407">
        <v>0.15</v>
      </c>
      <c r="V407">
        <v>101</v>
      </c>
      <c r="W407">
        <f t="shared" si="88"/>
        <v>87.826086956521749</v>
      </c>
      <c r="X407">
        <f t="shared" si="82"/>
        <v>6.6620379844758775</v>
      </c>
      <c r="Y407">
        <f t="shared" si="89"/>
        <v>79.944455813710533</v>
      </c>
      <c r="Z407">
        <f>AVERAGE(Y407:Y409)</f>
        <v>80.634767237268818</v>
      </c>
      <c r="AA407">
        <f>_xlfn.STDEV.S(Y407:Y409)/SQRT(COUNT(Y407:Y409))</f>
        <v>0.47095897057246405</v>
      </c>
    </row>
    <row r="408" spans="1:27" x14ac:dyDescent="0.25">
      <c r="A408" s="3" t="s">
        <v>49</v>
      </c>
      <c r="B408" s="1" t="s">
        <v>27</v>
      </c>
      <c r="C408">
        <v>82</v>
      </c>
      <c r="D408">
        <v>37835.563999999998</v>
      </c>
      <c r="E408">
        <f t="shared" si="90"/>
        <v>34958.273999999998</v>
      </c>
      <c r="F408">
        <v>30</v>
      </c>
      <c r="G408">
        <f t="shared" si="85"/>
        <v>304.14999999999998</v>
      </c>
      <c r="H408">
        <v>98</v>
      </c>
      <c r="I408">
        <v>0.47299999999999998</v>
      </c>
      <c r="J408">
        <f t="shared" si="91"/>
        <v>6.6034651847008838E-2</v>
      </c>
      <c r="K408">
        <v>0.15</v>
      </c>
      <c r="L408">
        <v>101</v>
      </c>
      <c r="M408">
        <f t="shared" si="86"/>
        <v>87.826086956521749</v>
      </c>
      <c r="N408">
        <f t="shared" si="87"/>
        <v>0.40696534815299112</v>
      </c>
      <c r="O408">
        <v>8.3140000000000001</v>
      </c>
      <c r="P408">
        <f t="shared" si="92"/>
        <v>1.577195998968528E-2</v>
      </c>
      <c r="Q408">
        <f t="shared" si="84"/>
        <v>596.74100159517673</v>
      </c>
      <c r="R408">
        <f t="shared" si="93"/>
        <v>5.9674100159517671E-4</v>
      </c>
      <c r="S408">
        <f t="shared" si="94"/>
        <v>7.1608920191421196E-3</v>
      </c>
      <c r="T408">
        <f t="shared" si="95"/>
        <v>7160.8920191421194</v>
      </c>
      <c r="U408">
        <v>0.15</v>
      </c>
      <c r="V408">
        <v>101</v>
      </c>
      <c r="W408">
        <f t="shared" si="88"/>
        <v>87.826086956521749</v>
      </c>
      <c r="X408">
        <f t="shared" si="82"/>
        <v>6.7945757607371604</v>
      </c>
      <c r="Y408">
        <f t="shared" si="89"/>
        <v>81.534909128845911</v>
      </c>
    </row>
    <row r="409" spans="1:27" x14ac:dyDescent="0.25">
      <c r="A409" s="3" t="s">
        <v>50</v>
      </c>
      <c r="B409" s="1" t="s">
        <v>27</v>
      </c>
      <c r="C409">
        <v>82</v>
      </c>
      <c r="D409">
        <v>37320.490999999995</v>
      </c>
      <c r="E409">
        <f t="shared" si="90"/>
        <v>34443.200999999994</v>
      </c>
      <c r="F409">
        <v>30</v>
      </c>
      <c r="G409">
        <f t="shared" si="85"/>
        <v>304.14999999999998</v>
      </c>
      <c r="H409">
        <v>98</v>
      </c>
      <c r="I409">
        <v>0.47299999999999998</v>
      </c>
      <c r="J409">
        <f t="shared" si="91"/>
        <v>6.6034651847008838E-2</v>
      </c>
      <c r="K409">
        <v>0.15</v>
      </c>
      <c r="L409">
        <v>101</v>
      </c>
      <c r="M409">
        <f t="shared" si="86"/>
        <v>87.826086956521749</v>
      </c>
      <c r="N409">
        <f t="shared" si="87"/>
        <v>0.40696534815299112</v>
      </c>
      <c r="O409">
        <v>8.3140000000000001</v>
      </c>
      <c r="P409">
        <f t="shared" si="92"/>
        <v>1.577195998968528E-2</v>
      </c>
      <c r="Q409">
        <f t="shared" si="84"/>
        <v>588.61729084740955</v>
      </c>
      <c r="R409">
        <f t="shared" si="93"/>
        <v>5.8861729084740957E-4</v>
      </c>
      <c r="S409">
        <f t="shared" si="94"/>
        <v>7.063407490168914E-3</v>
      </c>
      <c r="T409">
        <f t="shared" si="95"/>
        <v>7063.4074901689137</v>
      </c>
      <c r="U409">
        <v>0.15</v>
      </c>
      <c r="V409">
        <v>101</v>
      </c>
      <c r="W409">
        <f t="shared" si="88"/>
        <v>87.826086956521749</v>
      </c>
      <c r="X409">
        <f t="shared" si="82"/>
        <v>6.7020780641041675</v>
      </c>
      <c r="Y409">
        <f t="shared" si="89"/>
        <v>80.424936769249996</v>
      </c>
    </row>
    <row r="410" spans="1:27" x14ac:dyDescent="0.25">
      <c r="A410" s="1" t="s">
        <v>26</v>
      </c>
      <c r="B410" s="1" t="s">
        <v>27</v>
      </c>
      <c r="C410">
        <v>89</v>
      </c>
      <c r="D410">
        <v>56578.509000000005</v>
      </c>
      <c r="E410">
        <f>D410-3588.71</f>
        <v>52989.799000000006</v>
      </c>
      <c r="F410">
        <v>30</v>
      </c>
      <c r="G410">
        <f t="shared" si="85"/>
        <v>304.14999999999998</v>
      </c>
      <c r="H410">
        <v>98</v>
      </c>
      <c r="I410">
        <v>0.47299999999999998</v>
      </c>
      <c r="J410">
        <f t="shared" si="91"/>
        <v>6.6034651847008838E-2</v>
      </c>
      <c r="K410">
        <v>0.15</v>
      </c>
      <c r="L410">
        <v>101</v>
      </c>
      <c r="M410">
        <f t="shared" si="86"/>
        <v>87.826086956521749</v>
      </c>
      <c r="N410">
        <f t="shared" si="87"/>
        <v>0.40696534815299112</v>
      </c>
      <c r="O410">
        <v>8.3140000000000001</v>
      </c>
      <c r="P410">
        <f t="shared" si="92"/>
        <v>1.577195998968528E-2</v>
      </c>
      <c r="Q410">
        <f t="shared" si="84"/>
        <v>892.35398022404866</v>
      </c>
      <c r="R410">
        <f t="shared" si="93"/>
        <v>8.9235398022404866E-4</v>
      </c>
      <c r="S410">
        <f t="shared" si="94"/>
        <v>1.0708247762688583E-2</v>
      </c>
      <c r="T410">
        <f t="shared" si="95"/>
        <v>10708.247762688583</v>
      </c>
      <c r="U410">
        <v>0.15</v>
      </c>
      <c r="V410">
        <v>101</v>
      </c>
      <c r="W410">
        <f t="shared" si="88"/>
        <v>87.826086956521749</v>
      </c>
      <c r="X410">
        <f t="shared" si="82"/>
        <v>10.16046611146194</v>
      </c>
      <c r="Y410">
        <f t="shared" si="89"/>
        <v>121.92559333754326</v>
      </c>
      <c r="Z410">
        <f>AVERAGE(Y410:Y412)</f>
        <v>119.12020573755467</v>
      </c>
      <c r="AA410">
        <f>_xlfn.STDEV.S(Y410:Y412)/SQRT(COUNT(Y410:Y412))</f>
        <v>5.7903673139300302</v>
      </c>
    </row>
    <row r="411" spans="1:27" x14ac:dyDescent="0.25">
      <c r="A411" s="2" t="s">
        <v>28</v>
      </c>
      <c r="B411" s="1" t="s">
        <v>27</v>
      </c>
      <c r="C411">
        <v>89</v>
      </c>
      <c r="D411">
        <v>50110.436999999998</v>
      </c>
      <c r="E411">
        <f t="shared" ref="E411:E433" si="96">D411-3588.71</f>
        <v>46521.726999999999</v>
      </c>
      <c r="F411">
        <v>30</v>
      </c>
      <c r="G411">
        <f t="shared" si="85"/>
        <v>304.14999999999998</v>
      </c>
      <c r="H411">
        <v>98</v>
      </c>
      <c r="I411">
        <v>0.47299999999999998</v>
      </c>
      <c r="J411">
        <f t="shared" si="91"/>
        <v>6.6034651847008838E-2</v>
      </c>
      <c r="K411">
        <v>0.15</v>
      </c>
      <c r="L411">
        <v>101</v>
      </c>
      <c r="M411">
        <f t="shared" si="86"/>
        <v>87.826086956521749</v>
      </c>
      <c r="N411">
        <f t="shared" si="87"/>
        <v>0.40696534815299112</v>
      </c>
      <c r="O411">
        <v>8.3140000000000001</v>
      </c>
      <c r="P411">
        <f t="shared" si="92"/>
        <v>1.577195998968528E-2</v>
      </c>
      <c r="Q411">
        <f t="shared" si="84"/>
        <v>790.33980742964491</v>
      </c>
      <c r="R411">
        <f t="shared" si="93"/>
        <v>7.9033980742964488E-4</v>
      </c>
      <c r="S411">
        <f t="shared" si="94"/>
        <v>9.4840776891557382E-3</v>
      </c>
      <c r="T411">
        <f t="shared" si="95"/>
        <v>9484.077689155738</v>
      </c>
      <c r="U411">
        <v>0.15</v>
      </c>
      <c r="V411">
        <v>101</v>
      </c>
      <c r="W411">
        <f t="shared" si="88"/>
        <v>87.826086956521749</v>
      </c>
      <c r="X411">
        <f t="shared" ref="X411:X474" si="97">Q411/W411</f>
        <v>8.9989185994464513</v>
      </c>
      <c r="Y411">
        <f t="shared" si="89"/>
        <v>107.9870231933574</v>
      </c>
    </row>
    <row r="412" spans="1:27" x14ac:dyDescent="0.25">
      <c r="A412" s="2" t="s">
        <v>29</v>
      </c>
      <c r="B412" s="1" t="s">
        <v>27</v>
      </c>
      <c r="C412">
        <v>89</v>
      </c>
      <c r="D412">
        <v>59141.133999999998</v>
      </c>
      <c r="E412">
        <f t="shared" si="96"/>
        <v>55552.423999999999</v>
      </c>
      <c r="F412">
        <v>30</v>
      </c>
      <c r="G412">
        <f t="shared" si="85"/>
        <v>304.14999999999998</v>
      </c>
      <c r="H412">
        <v>98</v>
      </c>
      <c r="I412">
        <v>0.47299999999999998</v>
      </c>
      <c r="J412">
        <f t="shared" si="91"/>
        <v>6.6034651847008838E-2</v>
      </c>
      <c r="K412">
        <v>0.15</v>
      </c>
      <c r="L412">
        <v>101</v>
      </c>
      <c r="M412">
        <f t="shared" si="86"/>
        <v>87.826086956521749</v>
      </c>
      <c r="N412">
        <f t="shared" si="87"/>
        <v>0.40696534815299112</v>
      </c>
      <c r="O412">
        <v>8.3140000000000001</v>
      </c>
      <c r="P412">
        <f t="shared" si="92"/>
        <v>1.577195998968528E-2</v>
      </c>
      <c r="Q412">
        <f t="shared" si="84"/>
        <v>932.77159919261578</v>
      </c>
      <c r="R412">
        <f t="shared" si="93"/>
        <v>9.3277159919261576E-4</v>
      </c>
      <c r="S412">
        <f t="shared" si="94"/>
        <v>1.1193259190311389E-2</v>
      </c>
      <c r="T412">
        <f t="shared" si="95"/>
        <v>11193.259190311388</v>
      </c>
      <c r="U412">
        <v>0.15</v>
      </c>
      <c r="V412">
        <v>101</v>
      </c>
      <c r="W412">
        <f t="shared" si="88"/>
        <v>87.826086956521749</v>
      </c>
      <c r="X412">
        <f t="shared" si="97"/>
        <v>10.620666723480278</v>
      </c>
      <c r="Y412">
        <f t="shared" si="89"/>
        <v>127.44800068176332</v>
      </c>
    </row>
    <row r="413" spans="1:27" x14ac:dyDescent="0.25">
      <c r="A413" s="2" t="s">
        <v>30</v>
      </c>
      <c r="B413" s="1" t="s">
        <v>27</v>
      </c>
      <c r="C413">
        <v>89</v>
      </c>
      <c r="D413">
        <v>34646.351999999992</v>
      </c>
      <c r="E413">
        <f t="shared" si="96"/>
        <v>31057.641999999993</v>
      </c>
      <c r="F413">
        <v>30</v>
      </c>
      <c r="G413">
        <f t="shared" si="85"/>
        <v>304.14999999999998</v>
      </c>
      <c r="H413">
        <v>98</v>
      </c>
      <c r="I413">
        <v>0.47299999999999998</v>
      </c>
      <c r="J413">
        <f t="shared" si="91"/>
        <v>6.6034651847008838E-2</v>
      </c>
      <c r="K413">
        <v>0.15</v>
      </c>
      <c r="L413">
        <v>101</v>
      </c>
      <c r="M413">
        <f t="shared" si="86"/>
        <v>87.826086956521749</v>
      </c>
      <c r="N413">
        <f t="shared" si="87"/>
        <v>0.40696534815299112</v>
      </c>
      <c r="O413">
        <v>8.3140000000000001</v>
      </c>
      <c r="P413">
        <f t="shared" si="92"/>
        <v>1.577195998968528E-2</v>
      </c>
      <c r="Q413">
        <f t="shared" si="84"/>
        <v>546.44087753255246</v>
      </c>
      <c r="R413">
        <f t="shared" si="93"/>
        <v>5.4644087753255252E-4</v>
      </c>
      <c r="S413">
        <f t="shared" si="94"/>
        <v>6.5572905303906302E-3</v>
      </c>
      <c r="T413">
        <f t="shared" si="95"/>
        <v>6557.29053039063</v>
      </c>
      <c r="U413">
        <v>0.15</v>
      </c>
      <c r="V413">
        <v>101</v>
      </c>
      <c r="W413">
        <f t="shared" si="88"/>
        <v>87.826086956521749</v>
      </c>
      <c r="X413">
        <f t="shared" si="97"/>
        <v>6.2218515758656956</v>
      </c>
      <c r="Y413">
        <f t="shared" si="89"/>
        <v>74.662218910388347</v>
      </c>
      <c r="Z413">
        <f>AVERAGE(Y413:Y415)</f>
        <v>75.354631440101699</v>
      </c>
      <c r="AA413">
        <f>_xlfn.STDEV.S(Y413:Y415)/SQRT(COUNT(Y413:Y415))</f>
        <v>0.34760351209755047</v>
      </c>
    </row>
    <row r="414" spans="1:27" x14ac:dyDescent="0.25">
      <c r="A414" s="2" t="s">
        <v>31</v>
      </c>
      <c r="B414" s="1" t="s">
        <v>27</v>
      </c>
      <c r="C414">
        <v>89</v>
      </c>
      <c r="D414">
        <v>35153.338999999993</v>
      </c>
      <c r="E414">
        <f t="shared" si="96"/>
        <v>31564.628999999994</v>
      </c>
      <c r="F414">
        <v>30</v>
      </c>
      <c r="G414">
        <f t="shared" si="85"/>
        <v>304.14999999999998</v>
      </c>
      <c r="H414">
        <v>98</v>
      </c>
      <c r="I414">
        <v>0.47299999999999998</v>
      </c>
      <c r="J414">
        <f t="shared" si="91"/>
        <v>6.6034651847008838E-2</v>
      </c>
      <c r="K414">
        <v>0.15</v>
      </c>
      <c r="L414">
        <v>101</v>
      </c>
      <c r="M414">
        <f t="shared" si="86"/>
        <v>87.826086956521749</v>
      </c>
      <c r="N414">
        <f t="shared" si="87"/>
        <v>0.40696534815299112</v>
      </c>
      <c r="O414">
        <v>8.3140000000000001</v>
      </c>
      <c r="P414">
        <f t="shared" si="92"/>
        <v>1.577195998968528E-2</v>
      </c>
      <c r="Q414">
        <f t="shared" si="84"/>
        <v>554.43705621184301</v>
      </c>
      <c r="R414">
        <f t="shared" si="93"/>
        <v>5.5443705621184298E-4</v>
      </c>
      <c r="S414">
        <f t="shared" si="94"/>
        <v>6.6532446745421149E-3</v>
      </c>
      <c r="T414">
        <f t="shared" si="95"/>
        <v>6653.2446745421148</v>
      </c>
      <c r="U414">
        <v>0.15</v>
      </c>
      <c r="V414">
        <v>101</v>
      </c>
      <c r="W414">
        <f t="shared" si="88"/>
        <v>87.826086956521749</v>
      </c>
      <c r="X414">
        <f t="shared" si="97"/>
        <v>6.3128971746893008</v>
      </c>
      <c r="Y414">
        <f t="shared" si="89"/>
        <v>75.754766096271595</v>
      </c>
    </row>
    <row r="415" spans="1:27" x14ac:dyDescent="0.25">
      <c r="A415" s="2" t="s">
        <v>32</v>
      </c>
      <c r="B415" s="1" t="s">
        <v>27</v>
      </c>
      <c r="C415">
        <v>89</v>
      </c>
      <c r="D415">
        <v>35103.288999999997</v>
      </c>
      <c r="E415">
        <f t="shared" si="96"/>
        <v>31514.578999999998</v>
      </c>
      <c r="F415">
        <v>30</v>
      </c>
      <c r="G415">
        <f t="shared" si="85"/>
        <v>304.14999999999998</v>
      </c>
      <c r="H415">
        <v>98</v>
      </c>
      <c r="I415">
        <v>0.47299999999999998</v>
      </c>
      <c r="J415">
        <f t="shared" si="91"/>
        <v>6.6034651847008838E-2</v>
      </c>
      <c r="K415">
        <v>0.15</v>
      </c>
      <c r="L415">
        <v>101</v>
      </c>
      <c r="M415">
        <f t="shared" si="86"/>
        <v>87.826086956521749</v>
      </c>
      <c r="N415">
        <f t="shared" si="87"/>
        <v>0.40696534815299112</v>
      </c>
      <c r="O415">
        <v>8.3140000000000001</v>
      </c>
      <c r="P415">
        <f t="shared" si="92"/>
        <v>1.577195998968528E-2</v>
      </c>
      <c r="Q415">
        <f t="shared" si="84"/>
        <v>553.64766961435942</v>
      </c>
      <c r="R415">
        <f t="shared" si="93"/>
        <v>5.536476696143594E-4</v>
      </c>
      <c r="S415">
        <f t="shared" si="94"/>
        <v>6.6437720353723119E-3</v>
      </c>
      <c r="T415">
        <f t="shared" si="95"/>
        <v>6643.7720353723116</v>
      </c>
      <c r="U415">
        <v>0.15</v>
      </c>
      <c r="V415">
        <v>101</v>
      </c>
      <c r="W415">
        <f t="shared" si="88"/>
        <v>87.826086956521749</v>
      </c>
      <c r="X415">
        <f t="shared" si="97"/>
        <v>6.3039091094704283</v>
      </c>
      <c r="Y415">
        <f t="shared" si="89"/>
        <v>75.646909313645125</v>
      </c>
    </row>
    <row r="416" spans="1:27" x14ac:dyDescent="0.25">
      <c r="A416" s="2" t="s">
        <v>33</v>
      </c>
      <c r="B416" s="1" t="s">
        <v>27</v>
      </c>
      <c r="C416">
        <v>89</v>
      </c>
      <c r="D416">
        <v>78501.487999999998</v>
      </c>
      <c r="E416">
        <f t="shared" si="96"/>
        <v>74912.777999999991</v>
      </c>
      <c r="F416">
        <v>30</v>
      </c>
      <c r="G416">
        <f t="shared" si="85"/>
        <v>304.14999999999998</v>
      </c>
      <c r="H416">
        <v>98</v>
      </c>
      <c r="I416">
        <v>0.47299999999999998</v>
      </c>
      <c r="J416">
        <f t="shared" si="91"/>
        <v>6.6034651847008838E-2</v>
      </c>
      <c r="K416">
        <v>0.15</v>
      </c>
      <c r="L416">
        <v>101</v>
      </c>
      <c r="M416">
        <f t="shared" si="86"/>
        <v>87.826086956521749</v>
      </c>
      <c r="N416">
        <f t="shared" si="87"/>
        <v>0.40696534815299112</v>
      </c>
      <c r="O416">
        <v>8.3140000000000001</v>
      </c>
      <c r="P416">
        <f t="shared" si="92"/>
        <v>1.577195998968528E-2</v>
      </c>
      <c r="Q416">
        <f t="shared" si="84"/>
        <v>1238.1223278667592</v>
      </c>
      <c r="R416">
        <f t="shared" si="93"/>
        <v>1.2381223278667593E-3</v>
      </c>
      <c r="S416">
        <f t="shared" si="94"/>
        <v>1.485746793440111E-2</v>
      </c>
      <c r="T416">
        <f t="shared" si="95"/>
        <v>14857.467934401109</v>
      </c>
      <c r="U416">
        <v>0.15</v>
      </c>
      <c r="V416">
        <v>101</v>
      </c>
      <c r="W416">
        <f t="shared" si="88"/>
        <v>87.826086956521749</v>
      </c>
      <c r="X416">
        <f t="shared" si="97"/>
        <v>14.097432446007652</v>
      </c>
      <c r="Y416">
        <f t="shared" si="89"/>
        <v>169.16918935209182</v>
      </c>
      <c r="Z416">
        <f>AVERAGE(Y416:Y418)</f>
        <v>172.41780763005303</v>
      </c>
      <c r="AA416">
        <f>_xlfn.STDEV.S(Y416:Y418)/SQRT(COUNT(Y416:Y418))</f>
        <v>2.5418932706518849</v>
      </c>
    </row>
    <row r="417" spans="1:27" x14ac:dyDescent="0.25">
      <c r="A417" s="2" t="s">
        <v>34</v>
      </c>
      <c r="B417" s="1" t="s">
        <v>27</v>
      </c>
      <c r="C417">
        <v>89</v>
      </c>
      <c r="D417">
        <v>82334.212999999989</v>
      </c>
      <c r="E417">
        <f t="shared" si="96"/>
        <v>78745.502999999982</v>
      </c>
      <c r="F417">
        <v>30</v>
      </c>
      <c r="G417">
        <f t="shared" si="85"/>
        <v>304.14999999999998</v>
      </c>
      <c r="H417">
        <v>98</v>
      </c>
      <c r="I417">
        <v>0.47299999999999998</v>
      </c>
      <c r="J417">
        <f t="shared" si="91"/>
        <v>6.6034651847008838E-2</v>
      </c>
      <c r="K417">
        <v>0.15</v>
      </c>
      <c r="L417">
        <v>101</v>
      </c>
      <c r="M417">
        <f t="shared" si="86"/>
        <v>87.826086956521749</v>
      </c>
      <c r="N417">
        <f t="shared" si="87"/>
        <v>0.40696534815299112</v>
      </c>
      <c r="O417">
        <v>8.3140000000000001</v>
      </c>
      <c r="P417">
        <f t="shared" si="92"/>
        <v>1.577195998968528E-2</v>
      </c>
      <c r="Q417">
        <f t="shared" si="84"/>
        <v>1298.5719132182255</v>
      </c>
      <c r="R417">
        <f t="shared" si="93"/>
        <v>1.2985719132182255E-3</v>
      </c>
      <c r="S417">
        <f t="shared" si="94"/>
        <v>1.5582862958618706E-2</v>
      </c>
      <c r="T417">
        <f t="shared" si="95"/>
        <v>15582.862958618707</v>
      </c>
      <c r="U417">
        <v>0.15</v>
      </c>
      <c r="V417">
        <v>101</v>
      </c>
      <c r="W417">
        <f t="shared" si="88"/>
        <v>87.826086956521749</v>
      </c>
      <c r="X417">
        <f t="shared" si="97"/>
        <v>14.785719803969894</v>
      </c>
      <c r="Y417">
        <f t="shared" si="89"/>
        <v>177.42863764763874</v>
      </c>
    </row>
    <row r="418" spans="1:27" x14ac:dyDescent="0.25">
      <c r="A418" s="2" t="s">
        <v>35</v>
      </c>
      <c r="B418" s="1" t="s">
        <v>27</v>
      </c>
      <c r="C418">
        <v>89</v>
      </c>
      <c r="D418">
        <v>79191.241999999998</v>
      </c>
      <c r="E418">
        <f t="shared" si="96"/>
        <v>75602.531999999992</v>
      </c>
      <c r="F418">
        <v>30</v>
      </c>
      <c r="G418">
        <f t="shared" si="85"/>
        <v>304.14999999999998</v>
      </c>
      <c r="H418">
        <v>98</v>
      </c>
      <c r="I418">
        <v>0.47299999999999998</v>
      </c>
      <c r="J418">
        <f t="shared" si="91"/>
        <v>6.6034651847008838E-2</v>
      </c>
      <c r="K418">
        <v>0.15</v>
      </c>
      <c r="L418">
        <v>101</v>
      </c>
      <c r="M418">
        <f t="shared" si="86"/>
        <v>87.826086956521749</v>
      </c>
      <c r="N418">
        <f t="shared" si="87"/>
        <v>0.40696534815299112</v>
      </c>
      <c r="O418">
        <v>8.3140000000000001</v>
      </c>
      <c r="P418">
        <f t="shared" si="92"/>
        <v>1.577195998968528E-2</v>
      </c>
      <c r="Q418">
        <f t="shared" si="84"/>
        <v>1249.0011003574846</v>
      </c>
      <c r="R418">
        <f t="shared" si="93"/>
        <v>1.2490011003574845E-3</v>
      </c>
      <c r="S418">
        <f t="shared" si="94"/>
        <v>1.4988013204289814E-2</v>
      </c>
      <c r="T418">
        <f t="shared" si="95"/>
        <v>14988.013204289813</v>
      </c>
      <c r="U418">
        <v>0.15</v>
      </c>
      <c r="V418">
        <v>101</v>
      </c>
      <c r="W418">
        <f t="shared" si="88"/>
        <v>87.826086956521749</v>
      </c>
      <c r="X418">
        <f t="shared" si="97"/>
        <v>14.221299657535713</v>
      </c>
      <c r="Y418">
        <f t="shared" si="89"/>
        <v>170.65559589042854</v>
      </c>
    </row>
    <row r="419" spans="1:27" x14ac:dyDescent="0.25">
      <c r="A419" s="3" t="s">
        <v>36</v>
      </c>
      <c r="B419" s="1" t="s">
        <v>27</v>
      </c>
      <c r="C419">
        <v>89</v>
      </c>
      <c r="D419">
        <v>41262.480999999992</v>
      </c>
      <c r="E419">
        <f t="shared" si="96"/>
        <v>37673.770999999993</v>
      </c>
      <c r="F419">
        <v>30</v>
      </c>
      <c r="G419">
        <f t="shared" si="85"/>
        <v>304.14999999999998</v>
      </c>
      <c r="H419">
        <v>98</v>
      </c>
      <c r="I419">
        <v>0.47299999999999998</v>
      </c>
      <c r="J419">
        <f t="shared" si="91"/>
        <v>6.6034651847008838E-2</v>
      </c>
      <c r="K419">
        <v>0.15</v>
      </c>
      <c r="L419">
        <v>101</v>
      </c>
      <c r="M419">
        <f t="shared" si="86"/>
        <v>87.826086956521749</v>
      </c>
      <c r="N419">
        <f t="shared" si="87"/>
        <v>0.40696534815299112</v>
      </c>
      <c r="O419">
        <v>8.3140000000000001</v>
      </c>
      <c r="P419">
        <f t="shared" si="92"/>
        <v>1.577195998968528E-2</v>
      </c>
      <c r="Q419">
        <f t="shared" si="84"/>
        <v>650.79019940714898</v>
      </c>
      <c r="R419">
        <f t="shared" si="93"/>
        <v>6.5079019940714894E-4</v>
      </c>
      <c r="S419">
        <f t="shared" si="94"/>
        <v>7.8094823928857859E-3</v>
      </c>
      <c r="T419">
        <f t="shared" si="95"/>
        <v>7809.4823928857859</v>
      </c>
      <c r="U419">
        <v>0.15</v>
      </c>
      <c r="V419">
        <v>101</v>
      </c>
      <c r="W419">
        <f t="shared" si="88"/>
        <v>87.826086956521749</v>
      </c>
      <c r="X419">
        <f t="shared" si="97"/>
        <v>7.4099874189922899</v>
      </c>
      <c r="Y419">
        <f t="shared" si="89"/>
        <v>88.919849027907446</v>
      </c>
      <c r="Z419">
        <f>AVERAGE(Y419:Y421)</f>
        <v>91.229104766063799</v>
      </c>
      <c r="AA419">
        <f>_xlfn.STDEV.S(Y419:Y421)/SQRT(COUNT(Y419:Y421))</f>
        <v>2.5379290794901892</v>
      </c>
    </row>
    <row r="420" spans="1:27" x14ac:dyDescent="0.25">
      <c r="A420" s="3" t="s">
        <v>37</v>
      </c>
      <c r="B420" s="1" t="s">
        <v>27</v>
      </c>
      <c r="C420">
        <v>89</v>
      </c>
      <c r="D420">
        <v>41053.350000000006</v>
      </c>
      <c r="E420">
        <f t="shared" si="96"/>
        <v>37464.640000000007</v>
      </c>
      <c r="F420">
        <v>30</v>
      </c>
      <c r="G420">
        <f t="shared" si="85"/>
        <v>304.14999999999998</v>
      </c>
      <c r="H420">
        <v>98</v>
      </c>
      <c r="I420">
        <v>0.47299999999999998</v>
      </c>
      <c r="J420">
        <f t="shared" si="91"/>
        <v>6.6034651847008838E-2</v>
      </c>
      <c r="K420">
        <v>0.15</v>
      </c>
      <c r="L420">
        <v>101</v>
      </c>
      <c r="M420">
        <f t="shared" si="86"/>
        <v>87.826086956521749</v>
      </c>
      <c r="N420">
        <f t="shared" si="87"/>
        <v>0.40696534815299112</v>
      </c>
      <c r="O420">
        <v>8.3140000000000001</v>
      </c>
      <c r="P420">
        <f t="shared" si="92"/>
        <v>1.577195998968528E-2</v>
      </c>
      <c r="Q420">
        <f t="shared" si="84"/>
        <v>647.49179364254633</v>
      </c>
      <c r="R420">
        <f t="shared" si="93"/>
        <v>6.4749179364254636E-4</v>
      </c>
      <c r="S420">
        <f t="shared" si="94"/>
        <v>7.7699015237105559E-3</v>
      </c>
      <c r="T420">
        <f t="shared" si="95"/>
        <v>7769.9015237105559</v>
      </c>
      <c r="U420">
        <v>0.15</v>
      </c>
      <c r="V420">
        <v>101</v>
      </c>
      <c r="W420">
        <f t="shared" si="88"/>
        <v>87.826086956521749</v>
      </c>
      <c r="X420">
        <f t="shared" si="97"/>
        <v>7.3724313137517639</v>
      </c>
      <c r="Y420">
        <f t="shared" si="89"/>
        <v>88.469175765021177</v>
      </c>
    </row>
    <row r="421" spans="1:27" x14ac:dyDescent="0.25">
      <c r="A421" s="3" t="s">
        <v>38</v>
      </c>
      <c r="B421" s="1" t="s">
        <v>27</v>
      </c>
      <c r="C421">
        <v>89</v>
      </c>
      <c r="D421">
        <v>44686.382000000005</v>
      </c>
      <c r="E421">
        <f t="shared" si="96"/>
        <v>41097.672000000006</v>
      </c>
      <c r="F421">
        <v>30</v>
      </c>
      <c r="G421">
        <f t="shared" si="85"/>
        <v>304.14999999999998</v>
      </c>
      <c r="H421">
        <v>98</v>
      </c>
      <c r="I421">
        <v>0.47299999999999998</v>
      </c>
      <c r="J421">
        <f t="shared" si="91"/>
        <v>6.6034651847008838E-2</v>
      </c>
      <c r="K421">
        <v>0.15</v>
      </c>
      <c r="L421">
        <v>101</v>
      </c>
      <c r="M421">
        <f t="shared" si="86"/>
        <v>87.826086956521749</v>
      </c>
      <c r="N421">
        <f t="shared" si="87"/>
        <v>0.40696534815299112</v>
      </c>
      <c r="O421">
        <v>8.3140000000000001</v>
      </c>
      <c r="P421">
        <f t="shared" si="92"/>
        <v>1.577195998968528E-2</v>
      </c>
      <c r="Q421">
        <f t="shared" si="84"/>
        <v>704.79182898779254</v>
      </c>
      <c r="R421">
        <f t="shared" si="93"/>
        <v>7.0479182898779255E-4</v>
      </c>
      <c r="S421">
        <f t="shared" si="94"/>
        <v>8.4575019478535102E-3</v>
      </c>
      <c r="T421">
        <f t="shared" si="95"/>
        <v>8457.5019478535105</v>
      </c>
      <c r="U421">
        <v>0.15</v>
      </c>
      <c r="V421">
        <v>101</v>
      </c>
      <c r="W421">
        <f t="shared" si="88"/>
        <v>87.826086956521749</v>
      </c>
      <c r="X421">
        <f t="shared" si="97"/>
        <v>8.0248574587718942</v>
      </c>
      <c r="Y421">
        <f t="shared" si="89"/>
        <v>96.29828950526273</v>
      </c>
    </row>
    <row r="422" spans="1:27" x14ac:dyDescent="0.25">
      <c r="A422" s="3" t="s">
        <v>39</v>
      </c>
      <c r="B422" s="1" t="s">
        <v>27</v>
      </c>
      <c r="C422">
        <v>89</v>
      </c>
      <c r="D422">
        <v>52384.51400000001</v>
      </c>
      <c r="E422">
        <f t="shared" si="96"/>
        <v>48795.804000000011</v>
      </c>
      <c r="F422">
        <v>30</v>
      </c>
      <c r="G422">
        <f t="shared" si="85"/>
        <v>304.14999999999998</v>
      </c>
      <c r="H422">
        <v>98</v>
      </c>
      <c r="I422">
        <v>0.47299999999999998</v>
      </c>
      <c r="J422">
        <f t="shared" si="91"/>
        <v>6.6034651847008838E-2</v>
      </c>
      <c r="K422">
        <v>0.15</v>
      </c>
      <c r="L422">
        <v>101</v>
      </c>
      <c r="M422">
        <f t="shared" si="86"/>
        <v>87.826086956521749</v>
      </c>
      <c r="N422">
        <f t="shared" si="87"/>
        <v>0.40696534815299112</v>
      </c>
      <c r="O422">
        <v>8.3140000000000001</v>
      </c>
      <c r="P422">
        <f t="shared" si="92"/>
        <v>1.577195998968528E-2</v>
      </c>
      <c r="Q422">
        <f t="shared" si="84"/>
        <v>826.20645888710862</v>
      </c>
      <c r="R422">
        <f t="shared" si="93"/>
        <v>8.2620645888710866E-4</v>
      </c>
      <c r="S422">
        <f t="shared" si="94"/>
        <v>9.9144775066453035E-3</v>
      </c>
      <c r="T422">
        <f t="shared" si="95"/>
        <v>9914.4775066453039</v>
      </c>
      <c r="U422">
        <v>0.15</v>
      </c>
      <c r="V422">
        <v>101</v>
      </c>
      <c r="W422">
        <f t="shared" si="88"/>
        <v>87.826086956521749</v>
      </c>
      <c r="X422">
        <f t="shared" si="97"/>
        <v>9.4073012645561871</v>
      </c>
      <c r="Y422">
        <f t="shared" si="89"/>
        <v>112.88761517467424</v>
      </c>
      <c r="Z422">
        <f>AVERAGE(Y422:Y424)</f>
        <v>130.08762501349193</v>
      </c>
      <c r="AA422">
        <f>_xlfn.STDEV.S(Y422:Y424)/SQRT(COUNT(Y422:Y424))</f>
        <v>11.942469510238226</v>
      </c>
    </row>
    <row r="423" spans="1:27" x14ac:dyDescent="0.25">
      <c r="A423" s="3" t="s">
        <v>40</v>
      </c>
      <c r="B423" s="1" t="s">
        <v>27</v>
      </c>
      <c r="C423">
        <v>89</v>
      </c>
      <c r="D423">
        <v>57696.743000000002</v>
      </c>
      <c r="E423">
        <f t="shared" si="96"/>
        <v>54108.033000000003</v>
      </c>
      <c r="F423">
        <v>30</v>
      </c>
      <c r="G423">
        <f t="shared" si="85"/>
        <v>304.14999999999998</v>
      </c>
      <c r="H423">
        <v>98</v>
      </c>
      <c r="I423">
        <v>0.47299999999999998</v>
      </c>
      <c r="J423">
        <f t="shared" si="91"/>
        <v>6.6034651847008838E-2</v>
      </c>
      <c r="K423">
        <v>0.15</v>
      </c>
      <c r="L423">
        <v>101</v>
      </c>
      <c r="M423">
        <f t="shared" si="86"/>
        <v>87.826086956521749</v>
      </c>
      <c r="N423">
        <f t="shared" si="87"/>
        <v>0.40696534815299112</v>
      </c>
      <c r="O423">
        <v>8.3140000000000001</v>
      </c>
      <c r="P423">
        <f t="shared" si="92"/>
        <v>1.577195998968528E-2</v>
      </c>
      <c r="Q423">
        <f t="shared" si="84"/>
        <v>909.99072213115426</v>
      </c>
      <c r="R423">
        <f t="shared" si="93"/>
        <v>9.0999072213115431E-4</v>
      </c>
      <c r="S423">
        <f t="shared" si="94"/>
        <v>1.091988866557385E-2</v>
      </c>
      <c r="T423">
        <f t="shared" si="95"/>
        <v>10919.88866557385</v>
      </c>
      <c r="U423">
        <v>0.15</v>
      </c>
      <c r="V423">
        <v>101</v>
      </c>
      <c r="W423">
        <f t="shared" si="88"/>
        <v>87.826086956521749</v>
      </c>
      <c r="X423">
        <f t="shared" si="97"/>
        <v>10.361280499513141</v>
      </c>
      <c r="Y423">
        <f t="shared" si="89"/>
        <v>124.33536599415768</v>
      </c>
    </row>
    <row r="424" spans="1:27" x14ac:dyDescent="0.25">
      <c r="A424" s="3" t="s">
        <v>41</v>
      </c>
      <c r="B424" s="1" t="s">
        <v>27</v>
      </c>
      <c r="C424">
        <v>89</v>
      </c>
      <c r="D424">
        <v>71016.828999999998</v>
      </c>
      <c r="E424">
        <f t="shared" si="96"/>
        <v>67428.118999999992</v>
      </c>
      <c r="F424">
        <v>30</v>
      </c>
      <c r="G424">
        <f t="shared" si="85"/>
        <v>304.14999999999998</v>
      </c>
      <c r="H424">
        <v>98</v>
      </c>
      <c r="I424">
        <v>0.47299999999999998</v>
      </c>
      <c r="J424">
        <f t="shared" si="91"/>
        <v>6.6034651847008838E-2</v>
      </c>
      <c r="K424">
        <v>0.15</v>
      </c>
      <c r="L424">
        <v>101</v>
      </c>
      <c r="M424">
        <f t="shared" si="86"/>
        <v>87.826086956521749</v>
      </c>
      <c r="N424">
        <f t="shared" si="87"/>
        <v>0.40696534815299112</v>
      </c>
      <c r="O424">
        <v>8.3140000000000001</v>
      </c>
      <c r="P424">
        <f t="shared" si="92"/>
        <v>1.577195998968528E-2</v>
      </c>
      <c r="Q424">
        <f t="shared" si="84"/>
        <v>1120.0745855823213</v>
      </c>
      <c r="R424">
        <f t="shared" si="93"/>
        <v>1.1200745855823213E-3</v>
      </c>
      <c r="S424">
        <f t="shared" si="94"/>
        <v>1.3440895026987856E-2</v>
      </c>
      <c r="T424">
        <f t="shared" si="95"/>
        <v>13440.895026987855</v>
      </c>
      <c r="U424">
        <v>0.15</v>
      </c>
      <c r="V424">
        <v>101</v>
      </c>
      <c r="W424">
        <f t="shared" si="88"/>
        <v>87.826086956521749</v>
      </c>
      <c r="X424">
        <f t="shared" si="97"/>
        <v>12.753324489303658</v>
      </c>
      <c r="Y424">
        <f t="shared" si="89"/>
        <v>153.03989387164387</v>
      </c>
    </row>
    <row r="425" spans="1:27" x14ac:dyDescent="0.25">
      <c r="A425" s="3" t="s">
        <v>42</v>
      </c>
      <c r="B425" s="1" t="s">
        <v>27</v>
      </c>
      <c r="C425">
        <v>89</v>
      </c>
      <c r="D425">
        <v>26946.244000000002</v>
      </c>
      <c r="E425">
        <f t="shared" si="96"/>
        <v>23357.534000000003</v>
      </c>
      <c r="F425">
        <v>30</v>
      </c>
      <c r="G425">
        <f t="shared" si="85"/>
        <v>304.14999999999998</v>
      </c>
      <c r="H425">
        <v>98</v>
      </c>
      <c r="I425">
        <v>0.47299999999999998</v>
      </c>
      <c r="J425">
        <f t="shared" si="91"/>
        <v>6.6034651847008838E-2</v>
      </c>
      <c r="K425">
        <v>0.15</v>
      </c>
      <c r="L425">
        <v>101</v>
      </c>
      <c r="M425">
        <f t="shared" si="86"/>
        <v>87.826086956521749</v>
      </c>
      <c r="N425">
        <f t="shared" si="87"/>
        <v>0.40696534815299112</v>
      </c>
      <c r="O425">
        <v>8.3140000000000001</v>
      </c>
      <c r="P425">
        <f t="shared" si="92"/>
        <v>1.577195998968528E-2</v>
      </c>
      <c r="Q425">
        <f t="shared" si="84"/>
        <v>424.99508224029711</v>
      </c>
      <c r="R425">
        <f t="shared" si="93"/>
        <v>4.249950822402971E-4</v>
      </c>
      <c r="S425">
        <f t="shared" si="94"/>
        <v>5.0999409868835652E-3</v>
      </c>
      <c r="T425">
        <f t="shared" si="95"/>
        <v>5099.9409868835655</v>
      </c>
      <c r="U425">
        <v>0.15</v>
      </c>
      <c r="V425">
        <v>101</v>
      </c>
      <c r="W425">
        <f t="shared" si="88"/>
        <v>87.826086956521749</v>
      </c>
      <c r="X425">
        <f t="shared" si="97"/>
        <v>4.8390529165974421</v>
      </c>
      <c r="Y425">
        <f t="shared" si="89"/>
        <v>58.068634999169305</v>
      </c>
      <c r="Z425">
        <f>AVERAGE(Y425:Y427)</f>
        <v>59.407627929666909</v>
      </c>
      <c r="AA425">
        <f>_xlfn.STDEV.S(Y425:Y427)/SQRT(COUNT(Y425:Y427))</f>
        <v>0.67153549934493284</v>
      </c>
    </row>
    <row r="426" spans="1:27" x14ac:dyDescent="0.25">
      <c r="A426" s="3" t="s">
        <v>43</v>
      </c>
      <c r="B426" s="1" t="s">
        <v>27</v>
      </c>
      <c r="C426">
        <v>89</v>
      </c>
      <c r="D426">
        <v>27836.236999999997</v>
      </c>
      <c r="E426">
        <f t="shared" si="96"/>
        <v>24247.526999999998</v>
      </c>
      <c r="F426">
        <v>30</v>
      </c>
      <c r="G426">
        <f t="shared" si="85"/>
        <v>304.14999999999998</v>
      </c>
      <c r="H426">
        <v>98</v>
      </c>
      <c r="I426">
        <v>0.47299999999999998</v>
      </c>
      <c r="J426">
        <f t="shared" si="91"/>
        <v>6.6034651847008838E-2</v>
      </c>
      <c r="K426">
        <v>0.15</v>
      </c>
      <c r="L426">
        <v>101</v>
      </c>
      <c r="M426">
        <f t="shared" si="86"/>
        <v>87.826086956521749</v>
      </c>
      <c r="N426">
        <f t="shared" si="87"/>
        <v>0.40696534815299112</v>
      </c>
      <c r="O426">
        <v>8.3140000000000001</v>
      </c>
      <c r="P426">
        <f t="shared" si="92"/>
        <v>1.577195998968528E-2</v>
      </c>
      <c r="Q426">
        <f t="shared" si="84"/>
        <v>439.03201622739698</v>
      </c>
      <c r="R426">
        <f t="shared" si="93"/>
        <v>4.3903201622739698E-4</v>
      </c>
      <c r="S426">
        <f t="shared" si="94"/>
        <v>5.2683841947287636E-3</v>
      </c>
      <c r="T426">
        <f t="shared" si="95"/>
        <v>5268.3841947287638</v>
      </c>
      <c r="U426">
        <v>0.15</v>
      </c>
      <c r="V426">
        <v>101</v>
      </c>
      <c r="W426">
        <f t="shared" si="88"/>
        <v>87.826086956521749</v>
      </c>
      <c r="X426">
        <f t="shared" si="97"/>
        <v>4.9988793926881829</v>
      </c>
      <c r="Y426">
        <f t="shared" si="89"/>
        <v>59.986552712258195</v>
      </c>
    </row>
    <row r="427" spans="1:27" x14ac:dyDescent="0.25">
      <c r="A427" s="3" t="s">
        <v>44</v>
      </c>
      <c r="B427" s="1" t="s">
        <v>27</v>
      </c>
      <c r="C427">
        <v>89</v>
      </c>
      <c r="D427">
        <v>27920.295000000002</v>
      </c>
      <c r="E427">
        <f t="shared" si="96"/>
        <v>24331.585000000003</v>
      </c>
      <c r="F427">
        <v>30</v>
      </c>
      <c r="G427">
        <f t="shared" si="85"/>
        <v>304.14999999999998</v>
      </c>
      <c r="H427">
        <v>98</v>
      </c>
      <c r="I427">
        <v>0.47299999999999998</v>
      </c>
      <c r="J427">
        <f t="shared" si="91"/>
        <v>6.6034651847008838E-2</v>
      </c>
      <c r="K427">
        <v>0.15</v>
      </c>
      <c r="L427">
        <v>101</v>
      </c>
      <c r="M427">
        <f t="shared" si="86"/>
        <v>87.826086956521749</v>
      </c>
      <c r="N427">
        <f t="shared" si="87"/>
        <v>0.40696534815299112</v>
      </c>
      <c r="O427">
        <v>8.3140000000000001</v>
      </c>
      <c r="P427">
        <f t="shared" si="92"/>
        <v>1.577195998968528E-2</v>
      </c>
      <c r="Q427">
        <f t="shared" si="84"/>
        <v>440.35777564021004</v>
      </c>
      <c r="R427">
        <f t="shared" si="93"/>
        <v>4.4035777564021005E-4</v>
      </c>
      <c r="S427">
        <f t="shared" si="94"/>
        <v>5.2842933076825199E-3</v>
      </c>
      <c r="T427">
        <f t="shared" si="95"/>
        <v>5284.2933076825202</v>
      </c>
      <c r="U427">
        <v>0.15</v>
      </c>
      <c r="V427">
        <v>101</v>
      </c>
      <c r="W427">
        <f t="shared" si="88"/>
        <v>87.826086956521749</v>
      </c>
      <c r="X427">
        <f t="shared" si="97"/>
        <v>5.0139746731311039</v>
      </c>
      <c r="Y427">
        <f t="shared" si="89"/>
        <v>60.16769607757324</v>
      </c>
    </row>
    <row r="428" spans="1:27" x14ac:dyDescent="0.25">
      <c r="A428" s="3" t="s">
        <v>45</v>
      </c>
      <c r="B428" s="1" t="s">
        <v>27</v>
      </c>
      <c r="C428">
        <v>89</v>
      </c>
      <c r="D428">
        <v>99153.36599999998</v>
      </c>
      <c r="E428">
        <f t="shared" si="96"/>
        <v>95564.655999999974</v>
      </c>
      <c r="F428">
        <v>30</v>
      </c>
      <c r="G428">
        <f t="shared" si="85"/>
        <v>304.14999999999998</v>
      </c>
      <c r="H428">
        <v>98</v>
      </c>
      <c r="I428">
        <v>0.47299999999999998</v>
      </c>
      <c r="J428">
        <f t="shared" si="91"/>
        <v>6.6034651847008838E-2</v>
      </c>
      <c r="K428">
        <v>0.15</v>
      </c>
      <c r="L428">
        <v>101</v>
      </c>
      <c r="M428">
        <f t="shared" si="86"/>
        <v>87.826086956521749</v>
      </c>
      <c r="N428">
        <f t="shared" si="87"/>
        <v>0.40696534815299112</v>
      </c>
      <c r="O428">
        <v>8.3140000000000001</v>
      </c>
      <c r="P428">
        <f t="shared" si="92"/>
        <v>1.577195998968528E-2</v>
      </c>
      <c r="Q428">
        <f t="shared" si="84"/>
        <v>1563.8429213946206</v>
      </c>
      <c r="R428">
        <f t="shared" si="93"/>
        <v>1.5638429213946205E-3</v>
      </c>
      <c r="S428">
        <f t="shared" si="94"/>
        <v>1.8766115056735446E-2</v>
      </c>
      <c r="T428">
        <f t="shared" si="95"/>
        <v>18766.115056735445</v>
      </c>
      <c r="U428">
        <v>0.15</v>
      </c>
      <c r="V428">
        <v>101</v>
      </c>
      <c r="W428">
        <f t="shared" si="88"/>
        <v>87.826086956521749</v>
      </c>
      <c r="X428">
        <f t="shared" si="97"/>
        <v>17.806132273305085</v>
      </c>
      <c r="Y428">
        <f t="shared" si="89"/>
        <v>213.67358727966098</v>
      </c>
      <c r="Z428">
        <f>AVERAGE(Y428:Y430)</f>
        <v>209.14919602084558</v>
      </c>
      <c r="AA428">
        <f>_xlfn.STDEV.S(Y428:Y430)/SQRT(COUNT(Y428:Y430))</f>
        <v>3.7199645395744154</v>
      </c>
    </row>
    <row r="429" spans="1:27" x14ac:dyDescent="0.25">
      <c r="A429" s="3" t="s">
        <v>46</v>
      </c>
      <c r="B429" s="1" t="s">
        <v>27</v>
      </c>
      <c r="C429">
        <v>89</v>
      </c>
      <c r="D429">
        <v>93630.601999999999</v>
      </c>
      <c r="E429">
        <f t="shared" si="96"/>
        <v>90041.891999999993</v>
      </c>
      <c r="F429">
        <v>30</v>
      </c>
      <c r="G429">
        <f t="shared" si="85"/>
        <v>304.14999999999998</v>
      </c>
      <c r="H429">
        <v>98</v>
      </c>
      <c r="I429">
        <v>0.47299999999999998</v>
      </c>
      <c r="J429">
        <f t="shared" si="91"/>
        <v>6.6034651847008838E-2</v>
      </c>
      <c r="K429">
        <v>0.15</v>
      </c>
      <c r="L429">
        <v>101</v>
      </c>
      <c r="M429">
        <f t="shared" si="86"/>
        <v>87.826086956521749</v>
      </c>
      <c r="N429">
        <f t="shared" si="87"/>
        <v>0.40696534815299112</v>
      </c>
      <c r="O429">
        <v>8.3140000000000001</v>
      </c>
      <c r="P429">
        <f t="shared" si="92"/>
        <v>1.577195998968528E-2</v>
      </c>
      <c r="Q429">
        <f t="shared" si="84"/>
        <v>1476.7381085541465</v>
      </c>
      <c r="R429">
        <f t="shared" si="93"/>
        <v>1.4767381085541466E-3</v>
      </c>
      <c r="S429">
        <f t="shared" si="94"/>
        <v>1.7720857302649759E-2</v>
      </c>
      <c r="T429">
        <f t="shared" si="95"/>
        <v>17720.857302649758</v>
      </c>
      <c r="U429">
        <v>0.15</v>
      </c>
      <c r="V429">
        <v>101</v>
      </c>
      <c r="W429">
        <f t="shared" si="88"/>
        <v>87.826086956521749</v>
      </c>
      <c r="X429">
        <f t="shared" si="97"/>
        <v>16.814344800368993</v>
      </c>
      <c r="Y429">
        <f t="shared" si="89"/>
        <v>201.77213760442791</v>
      </c>
    </row>
    <row r="430" spans="1:27" x14ac:dyDescent="0.25">
      <c r="A430" s="3" t="s">
        <v>47</v>
      </c>
      <c r="B430" s="1" t="s">
        <v>27</v>
      </c>
      <c r="C430">
        <v>89</v>
      </c>
      <c r="D430">
        <v>98377.616999999998</v>
      </c>
      <c r="E430">
        <f t="shared" si="96"/>
        <v>94788.906999999992</v>
      </c>
      <c r="F430">
        <v>30</v>
      </c>
      <c r="G430">
        <f t="shared" si="85"/>
        <v>304.14999999999998</v>
      </c>
      <c r="H430">
        <v>98</v>
      </c>
      <c r="I430">
        <v>0.47299999999999998</v>
      </c>
      <c r="J430">
        <f t="shared" si="91"/>
        <v>6.6034651847008838E-2</v>
      </c>
      <c r="K430">
        <v>0.15</v>
      </c>
      <c r="L430">
        <v>101</v>
      </c>
      <c r="M430">
        <f t="shared" si="86"/>
        <v>87.826086956521749</v>
      </c>
      <c r="N430">
        <f t="shared" si="87"/>
        <v>0.40696534815299112</v>
      </c>
      <c r="O430">
        <v>8.3140000000000001</v>
      </c>
      <c r="P430">
        <f t="shared" si="92"/>
        <v>1.577195998968528E-2</v>
      </c>
      <c r="Q430">
        <f t="shared" si="84"/>
        <v>1551.6078392045824</v>
      </c>
      <c r="R430">
        <f t="shared" si="93"/>
        <v>1.5516078392045823E-3</v>
      </c>
      <c r="S430">
        <f t="shared" si="94"/>
        <v>1.8619294070454987E-2</v>
      </c>
      <c r="T430">
        <f t="shared" si="95"/>
        <v>18619.294070454987</v>
      </c>
      <c r="U430">
        <v>0.15</v>
      </c>
      <c r="V430">
        <v>101</v>
      </c>
      <c r="W430">
        <f t="shared" si="88"/>
        <v>87.826086956521749</v>
      </c>
      <c r="X430">
        <f t="shared" si="97"/>
        <v>17.666821931537324</v>
      </c>
      <c r="Y430">
        <f t="shared" si="89"/>
        <v>212.00186317844785</v>
      </c>
    </row>
    <row r="431" spans="1:27" x14ac:dyDescent="0.25">
      <c r="A431" s="3" t="s">
        <v>48</v>
      </c>
      <c r="B431" s="1" t="s">
        <v>27</v>
      </c>
      <c r="C431">
        <v>89</v>
      </c>
      <c r="D431">
        <v>39190.462999999996</v>
      </c>
      <c r="E431">
        <f t="shared" si="96"/>
        <v>35601.752999999997</v>
      </c>
      <c r="F431">
        <v>30</v>
      </c>
      <c r="G431">
        <f t="shared" si="85"/>
        <v>304.14999999999998</v>
      </c>
      <c r="H431">
        <v>98</v>
      </c>
      <c r="I431">
        <v>0.47299999999999998</v>
      </c>
      <c r="J431">
        <f t="shared" si="91"/>
        <v>6.6034651847008838E-2</v>
      </c>
      <c r="K431">
        <v>0.15</v>
      </c>
      <c r="L431">
        <v>101</v>
      </c>
      <c r="M431">
        <f t="shared" si="86"/>
        <v>87.826086956521749</v>
      </c>
      <c r="N431">
        <f t="shared" si="87"/>
        <v>0.40696534815299112</v>
      </c>
      <c r="O431">
        <v>8.3140000000000001</v>
      </c>
      <c r="P431">
        <f t="shared" si="92"/>
        <v>1.577195998968528E-2</v>
      </c>
      <c r="Q431">
        <f t="shared" si="84"/>
        <v>618.1104144132413</v>
      </c>
      <c r="R431">
        <f t="shared" si="93"/>
        <v>6.181104144132413E-4</v>
      </c>
      <c r="S431">
        <f t="shared" si="94"/>
        <v>7.4173249729588952E-3</v>
      </c>
      <c r="T431">
        <f t="shared" si="95"/>
        <v>7417.3249729588952</v>
      </c>
      <c r="U431">
        <v>0.15</v>
      </c>
      <c r="V431">
        <v>101</v>
      </c>
      <c r="W431">
        <f t="shared" si="88"/>
        <v>87.826086956521749</v>
      </c>
      <c r="X431">
        <f t="shared" si="97"/>
        <v>7.0378908571804697</v>
      </c>
      <c r="Y431">
        <f t="shared" si="89"/>
        <v>84.454690286165629</v>
      </c>
      <c r="Z431">
        <f>AVERAGE(Y431:Y433)</f>
        <v>84.40439447393824</v>
      </c>
      <c r="AA431">
        <f>_xlfn.STDEV.S(Y431:Y433)/SQRT(COUNT(Y431:Y433))</f>
        <v>5.0983713602409934E-2</v>
      </c>
    </row>
    <row r="432" spans="1:27" x14ac:dyDescent="0.25">
      <c r="A432" s="3" t="s">
        <v>49</v>
      </c>
      <c r="B432" s="1" t="s">
        <v>27</v>
      </c>
      <c r="C432">
        <v>89</v>
      </c>
      <c r="D432">
        <v>39191.1</v>
      </c>
      <c r="E432">
        <f t="shared" si="96"/>
        <v>35602.39</v>
      </c>
      <c r="F432">
        <v>30</v>
      </c>
      <c r="G432">
        <f t="shared" si="85"/>
        <v>304.14999999999998</v>
      </c>
      <c r="H432">
        <v>98</v>
      </c>
      <c r="I432">
        <v>0.47299999999999998</v>
      </c>
      <c r="J432">
        <f t="shared" si="91"/>
        <v>6.6034651847008838E-2</v>
      </c>
      <c r="K432">
        <v>0.15</v>
      </c>
      <c r="L432">
        <v>101</v>
      </c>
      <c r="M432">
        <f t="shared" si="86"/>
        <v>87.826086956521749</v>
      </c>
      <c r="N432">
        <f t="shared" si="87"/>
        <v>0.40696534815299112</v>
      </c>
      <c r="O432">
        <v>8.3140000000000001</v>
      </c>
      <c r="P432">
        <f t="shared" si="92"/>
        <v>1.577195998968528E-2</v>
      </c>
      <c r="Q432">
        <f t="shared" si="84"/>
        <v>618.12046115175474</v>
      </c>
      <c r="R432">
        <f t="shared" si="93"/>
        <v>6.1812046115175469E-4</v>
      </c>
      <c r="S432">
        <f t="shared" si="94"/>
        <v>7.417445533821055E-3</v>
      </c>
      <c r="T432">
        <f t="shared" si="95"/>
        <v>7417.4455338210546</v>
      </c>
      <c r="U432">
        <v>0.15</v>
      </c>
      <c r="V432">
        <v>101</v>
      </c>
      <c r="W432">
        <f t="shared" si="88"/>
        <v>87.826086956521749</v>
      </c>
      <c r="X432">
        <f t="shared" si="97"/>
        <v>7.0380052507378004</v>
      </c>
      <c r="Y432">
        <f t="shared" si="89"/>
        <v>84.456063008853576</v>
      </c>
    </row>
    <row r="433" spans="1:27" x14ac:dyDescent="0.25">
      <c r="A433" s="3" t="s">
        <v>50</v>
      </c>
      <c r="B433" s="1" t="s">
        <v>27</v>
      </c>
      <c r="C433">
        <v>89</v>
      </c>
      <c r="D433">
        <v>39119.807999999997</v>
      </c>
      <c r="E433">
        <f t="shared" si="96"/>
        <v>35531.097999999998</v>
      </c>
      <c r="F433">
        <v>30</v>
      </c>
      <c r="G433">
        <f t="shared" si="85"/>
        <v>304.14999999999998</v>
      </c>
      <c r="H433">
        <v>98</v>
      </c>
      <c r="I433">
        <v>0.47299999999999998</v>
      </c>
      <c r="J433">
        <f t="shared" si="91"/>
        <v>6.6034651847008838E-2</v>
      </c>
      <c r="K433">
        <v>0.15</v>
      </c>
      <c r="L433">
        <v>101</v>
      </c>
      <c r="M433">
        <f t="shared" si="86"/>
        <v>87.826086956521749</v>
      </c>
      <c r="N433">
        <f t="shared" si="87"/>
        <v>0.40696534815299112</v>
      </c>
      <c r="O433">
        <v>8.3140000000000001</v>
      </c>
      <c r="P433">
        <f t="shared" si="92"/>
        <v>1.577195998968528E-2</v>
      </c>
      <c r="Q433">
        <f t="shared" si="84"/>
        <v>616.99604658017006</v>
      </c>
      <c r="R433">
        <f t="shared" si="93"/>
        <v>6.1699604658017003E-4</v>
      </c>
      <c r="S433">
        <f t="shared" si="94"/>
        <v>7.40395255896204E-3</v>
      </c>
      <c r="T433">
        <f t="shared" si="95"/>
        <v>7403.9525589620398</v>
      </c>
      <c r="U433">
        <v>0.15</v>
      </c>
      <c r="V433">
        <v>101</v>
      </c>
      <c r="W433">
        <f t="shared" si="88"/>
        <v>87.826086956521749</v>
      </c>
      <c r="X433">
        <f t="shared" si="97"/>
        <v>7.0252025105662916</v>
      </c>
      <c r="Y433">
        <f t="shared" si="89"/>
        <v>84.3024301267955</v>
      </c>
    </row>
    <row r="434" spans="1:27" x14ac:dyDescent="0.25">
      <c r="A434" s="1" t="s">
        <v>26</v>
      </c>
      <c r="B434" s="1" t="s">
        <v>27</v>
      </c>
      <c r="C434">
        <v>96</v>
      </c>
      <c r="D434">
        <v>58453.772000000004</v>
      </c>
      <c r="E434">
        <f>D434-3713.47</f>
        <v>54740.302000000003</v>
      </c>
      <c r="F434">
        <v>30</v>
      </c>
      <c r="G434">
        <f t="shared" si="85"/>
        <v>304.14999999999998</v>
      </c>
      <c r="H434">
        <v>98</v>
      </c>
      <c r="I434">
        <v>0.47299999999999998</v>
      </c>
      <c r="J434">
        <f t="shared" si="91"/>
        <v>6.6034651847008838E-2</v>
      </c>
      <c r="K434">
        <v>0.15</v>
      </c>
      <c r="L434">
        <v>101</v>
      </c>
      <c r="M434">
        <f t="shared" si="86"/>
        <v>87.826086956521749</v>
      </c>
      <c r="N434">
        <f t="shared" si="87"/>
        <v>0.40696534815299112</v>
      </c>
      <c r="O434">
        <v>8.3140000000000001</v>
      </c>
      <c r="P434">
        <f t="shared" si="92"/>
        <v>1.577195998968528E-2</v>
      </c>
      <c r="Q434">
        <f t="shared" si="84"/>
        <v>921.93055323018575</v>
      </c>
      <c r="R434">
        <f t="shared" si="93"/>
        <v>9.2193055323018579E-4</v>
      </c>
      <c r="S434">
        <f t="shared" si="94"/>
        <v>1.1063166638762228E-2</v>
      </c>
      <c r="T434">
        <f t="shared" si="95"/>
        <v>11063.166638762228</v>
      </c>
      <c r="U434">
        <v>0.15</v>
      </c>
      <c r="V434">
        <v>101</v>
      </c>
      <c r="W434">
        <f t="shared" si="88"/>
        <v>87.826086956521749</v>
      </c>
      <c r="X434">
        <f t="shared" si="97"/>
        <v>10.497229071432807</v>
      </c>
      <c r="Y434">
        <f t="shared" si="89"/>
        <v>125.96674885719368</v>
      </c>
      <c r="Z434">
        <f>AVERAGE(Y434:Y436)</f>
        <v>123.57010577948596</v>
      </c>
      <c r="AA434">
        <f>_xlfn.STDEV.S(Y434:Y436)/SQRT(COUNT(Y434:Y436))</f>
        <v>5.9290382355420768</v>
      </c>
    </row>
    <row r="435" spans="1:27" x14ac:dyDescent="0.25">
      <c r="A435" s="2" t="s">
        <v>28</v>
      </c>
      <c r="B435" s="1" t="s">
        <v>27</v>
      </c>
      <c r="C435">
        <v>96</v>
      </c>
      <c r="D435">
        <v>52118.481999999996</v>
      </c>
      <c r="E435">
        <f t="shared" ref="E435:E457" si="98">D435-3713.47</f>
        <v>48405.011999999995</v>
      </c>
      <c r="F435">
        <v>30</v>
      </c>
      <c r="G435">
        <f t="shared" si="85"/>
        <v>304.14999999999998</v>
      </c>
      <c r="H435">
        <v>98</v>
      </c>
      <c r="I435">
        <v>0.47299999999999998</v>
      </c>
      <c r="J435">
        <f t="shared" si="91"/>
        <v>6.6034651847008838E-2</v>
      </c>
      <c r="K435">
        <v>0.15</v>
      </c>
      <c r="L435">
        <v>101</v>
      </c>
      <c r="M435">
        <f t="shared" si="86"/>
        <v>87.826086956521749</v>
      </c>
      <c r="N435">
        <f t="shared" si="87"/>
        <v>0.40696534815299112</v>
      </c>
      <c r="O435">
        <v>8.3140000000000001</v>
      </c>
      <c r="P435">
        <f t="shared" si="92"/>
        <v>1.577195998968528E-2</v>
      </c>
      <c r="Q435">
        <f t="shared" ref="Q435:Q498" si="99">P435*D435</f>
        <v>822.01061282713238</v>
      </c>
      <c r="R435">
        <f t="shared" si="93"/>
        <v>8.2201061282713233E-4</v>
      </c>
      <c r="S435">
        <f t="shared" si="94"/>
        <v>9.8641273539255871E-3</v>
      </c>
      <c r="T435">
        <f t="shared" si="95"/>
        <v>9864.1273539255872</v>
      </c>
      <c r="U435">
        <v>0.15</v>
      </c>
      <c r="V435">
        <v>101</v>
      </c>
      <c r="W435">
        <f t="shared" si="88"/>
        <v>87.826086956521749</v>
      </c>
      <c r="X435">
        <f t="shared" si="97"/>
        <v>9.3595267797148729</v>
      </c>
      <c r="Y435">
        <f t="shared" si="89"/>
        <v>112.31432135657846</v>
      </c>
    </row>
    <row r="436" spans="1:27" x14ac:dyDescent="0.25">
      <c r="A436" s="2" t="s">
        <v>29</v>
      </c>
      <c r="B436" s="1" t="s">
        <v>27</v>
      </c>
      <c r="C436">
        <v>96</v>
      </c>
      <c r="D436">
        <v>61452.637999999999</v>
      </c>
      <c r="E436">
        <f t="shared" si="98"/>
        <v>57739.167999999998</v>
      </c>
      <c r="F436">
        <v>30</v>
      </c>
      <c r="G436">
        <f t="shared" si="85"/>
        <v>304.14999999999998</v>
      </c>
      <c r="H436">
        <v>98</v>
      </c>
      <c r="I436">
        <v>0.47299999999999998</v>
      </c>
      <c r="J436">
        <f t="shared" si="91"/>
        <v>6.6034651847008838E-2</v>
      </c>
      <c r="K436">
        <v>0.15</v>
      </c>
      <c r="L436">
        <v>101</v>
      </c>
      <c r="M436">
        <f t="shared" si="86"/>
        <v>87.826086956521749</v>
      </c>
      <c r="N436">
        <f t="shared" si="87"/>
        <v>0.40696534815299112</v>
      </c>
      <c r="O436">
        <v>8.3140000000000001</v>
      </c>
      <c r="P436">
        <f t="shared" si="92"/>
        <v>1.577195998968528E-2</v>
      </c>
      <c r="Q436">
        <f t="shared" si="99"/>
        <v>969.22854779661327</v>
      </c>
      <c r="R436">
        <f t="shared" si="93"/>
        <v>9.6922854779661323E-4</v>
      </c>
      <c r="S436">
        <f t="shared" si="94"/>
        <v>1.1630742573559357E-2</v>
      </c>
      <c r="T436">
        <f t="shared" si="95"/>
        <v>11630.742573559357</v>
      </c>
      <c r="U436">
        <v>0.15</v>
      </c>
      <c r="V436">
        <v>101</v>
      </c>
      <c r="W436">
        <f t="shared" si="88"/>
        <v>87.826086956521749</v>
      </c>
      <c r="X436">
        <f t="shared" si="97"/>
        <v>11.035770593723813</v>
      </c>
      <c r="Y436">
        <f t="shared" si="89"/>
        <v>132.42924712468573</v>
      </c>
    </row>
    <row r="437" spans="1:27" x14ac:dyDescent="0.25">
      <c r="A437" s="2" t="s">
        <v>30</v>
      </c>
      <c r="B437" s="1" t="s">
        <v>27</v>
      </c>
      <c r="C437">
        <v>96</v>
      </c>
      <c r="D437">
        <v>34703.850999999995</v>
      </c>
      <c r="E437">
        <f t="shared" si="98"/>
        <v>30990.380999999994</v>
      </c>
      <c r="F437">
        <v>30</v>
      </c>
      <c r="G437">
        <f t="shared" si="85"/>
        <v>304.14999999999998</v>
      </c>
      <c r="H437">
        <v>98</v>
      </c>
      <c r="I437">
        <v>0.47299999999999998</v>
      </c>
      <c r="J437">
        <f t="shared" si="91"/>
        <v>6.6034651847008838E-2</v>
      </c>
      <c r="K437">
        <v>0.15</v>
      </c>
      <c r="L437">
        <v>101</v>
      </c>
      <c r="M437">
        <f t="shared" si="86"/>
        <v>87.826086956521749</v>
      </c>
      <c r="N437">
        <f t="shared" si="87"/>
        <v>0.40696534815299112</v>
      </c>
      <c r="O437">
        <v>8.3140000000000001</v>
      </c>
      <c r="P437">
        <f t="shared" si="92"/>
        <v>1.577195998968528E-2</v>
      </c>
      <c r="Q437">
        <f t="shared" si="99"/>
        <v>547.34774945999948</v>
      </c>
      <c r="R437">
        <f t="shared" si="93"/>
        <v>5.4734774945999949E-4</v>
      </c>
      <c r="S437">
        <f t="shared" si="94"/>
        <v>6.5681729935199934E-3</v>
      </c>
      <c r="T437">
        <f t="shared" si="95"/>
        <v>6568.1729935199937</v>
      </c>
      <c r="U437">
        <v>0.15</v>
      </c>
      <c r="V437">
        <v>101</v>
      </c>
      <c r="W437">
        <f t="shared" si="88"/>
        <v>87.826086956521749</v>
      </c>
      <c r="X437">
        <f t="shared" si="97"/>
        <v>6.2321773453366269</v>
      </c>
      <c r="Y437">
        <f t="shared" si="89"/>
        <v>74.786128144039523</v>
      </c>
      <c r="Z437">
        <f>AVERAGE(Y437:Y439)</f>
        <v>76.453192458713218</v>
      </c>
      <c r="AA437">
        <f>_xlfn.STDEV.S(Y437:Y439)/SQRT(COUNT(Y437:Y439))</f>
        <v>0.97775654245326371</v>
      </c>
    </row>
    <row r="438" spans="1:27" x14ac:dyDescent="0.25">
      <c r="A438" s="2" t="s">
        <v>31</v>
      </c>
      <c r="B438" s="1" t="s">
        <v>27</v>
      </c>
      <c r="C438">
        <v>96</v>
      </c>
      <c r="D438">
        <v>36275.030999999995</v>
      </c>
      <c r="E438">
        <f t="shared" si="98"/>
        <v>32561.560999999994</v>
      </c>
      <c r="F438">
        <v>30</v>
      </c>
      <c r="G438">
        <f t="shared" si="85"/>
        <v>304.14999999999998</v>
      </c>
      <c r="H438">
        <v>98</v>
      </c>
      <c r="I438">
        <v>0.47299999999999998</v>
      </c>
      <c r="J438">
        <f t="shared" si="91"/>
        <v>6.6034651847008838E-2</v>
      </c>
      <c r="K438">
        <v>0.15</v>
      </c>
      <c r="L438">
        <v>101</v>
      </c>
      <c r="M438">
        <f t="shared" si="86"/>
        <v>87.826086956521749</v>
      </c>
      <c r="N438">
        <f t="shared" si="87"/>
        <v>0.40696534815299112</v>
      </c>
      <c r="O438">
        <v>8.3140000000000001</v>
      </c>
      <c r="P438">
        <f t="shared" si="92"/>
        <v>1.577195998968528E-2</v>
      </c>
      <c r="Q438">
        <f t="shared" si="99"/>
        <v>572.12833755659312</v>
      </c>
      <c r="R438">
        <f t="shared" si="93"/>
        <v>5.7212833755659312E-4</v>
      </c>
      <c r="S438">
        <f t="shared" si="94"/>
        <v>6.865540050679117E-3</v>
      </c>
      <c r="T438">
        <f t="shared" si="95"/>
        <v>6865.5400506791166</v>
      </c>
      <c r="U438">
        <v>0.15</v>
      </c>
      <c r="V438">
        <v>101</v>
      </c>
      <c r="W438">
        <f t="shared" si="88"/>
        <v>87.826086956521749</v>
      </c>
      <c r="X438">
        <f t="shared" si="97"/>
        <v>6.5143325563374459</v>
      </c>
      <c r="Y438">
        <f t="shared" si="89"/>
        <v>78.171990676049333</v>
      </c>
    </row>
    <row r="439" spans="1:27" x14ac:dyDescent="0.25">
      <c r="A439" s="2" t="s">
        <v>32</v>
      </c>
      <c r="B439" s="1" t="s">
        <v>27</v>
      </c>
      <c r="C439">
        <v>96</v>
      </c>
      <c r="D439">
        <v>35453.430999999997</v>
      </c>
      <c r="E439">
        <f t="shared" si="98"/>
        <v>31739.960999999996</v>
      </c>
      <c r="F439">
        <v>30</v>
      </c>
      <c r="G439">
        <f t="shared" si="85"/>
        <v>304.14999999999998</v>
      </c>
      <c r="H439">
        <v>98</v>
      </c>
      <c r="I439">
        <v>0.47299999999999998</v>
      </c>
      <c r="J439">
        <f t="shared" si="91"/>
        <v>6.6034651847008838E-2</v>
      </c>
      <c r="K439">
        <v>0.15</v>
      </c>
      <c r="L439">
        <v>101</v>
      </c>
      <c r="M439">
        <f t="shared" si="86"/>
        <v>87.826086956521749</v>
      </c>
      <c r="N439">
        <f t="shared" si="87"/>
        <v>0.40696534815299112</v>
      </c>
      <c r="O439">
        <v>8.3140000000000001</v>
      </c>
      <c r="P439">
        <f t="shared" si="92"/>
        <v>1.577195998968528E-2</v>
      </c>
      <c r="Q439">
        <f t="shared" si="99"/>
        <v>559.17009522906778</v>
      </c>
      <c r="R439">
        <f t="shared" si="93"/>
        <v>5.591700952290678E-4</v>
      </c>
      <c r="S439">
        <f t="shared" si="94"/>
        <v>6.7100411427488127E-3</v>
      </c>
      <c r="T439">
        <f t="shared" si="95"/>
        <v>6710.0411427488125</v>
      </c>
      <c r="U439">
        <v>0.15</v>
      </c>
      <c r="V439">
        <v>101</v>
      </c>
      <c r="W439">
        <f t="shared" si="88"/>
        <v>87.826086956521749</v>
      </c>
      <c r="X439">
        <f t="shared" si="97"/>
        <v>6.3667882130042361</v>
      </c>
      <c r="Y439">
        <f t="shared" si="89"/>
        <v>76.401458556050827</v>
      </c>
    </row>
    <row r="440" spans="1:27" x14ac:dyDescent="0.25">
      <c r="A440" s="2" t="s">
        <v>33</v>
      </c>
      <c r="B440" s="1" t="s">
        <v>27</v>
      </c>
      <c r="C440">
        <v>96</v>
      </c>
      <c r="D440">
        <v>78142.297999999995</v>
      </c>
      <c r="E440">
        <f t="shared" si="98"/>
        <v>74428.827999999994</v>
      </c>
      <c r="F440">
        <v>30</v>
      </c>
      <c r="G440">
        <f t="shared" si="85"/>
        <v>304.14999999999998</v>
      </c>
      <c r="H440">
        <v>98</v>
      </c>
      <c r="I440">
        <v>0.47299999999999998</v>
      </c>
      <c r="J440">
        <f t="shared" si="91"/>
        <v>6.6034651847008838E-2</v>
      </c>
      <c r="K440">
        <v>0.15</v>
      </c>
      <c r="L440">
        <v>101</v>
      </c>
      <c r="M440">
        <f t="shared" si="86"/>
        <v>87.826086956521749</v>
      </c>
      <c r="N440">
        <f t="shared" si="87"/>
        <v>0.40696534815299112</v>
      </c>
      <c r="O440">
        <v>8.3140000000000001</v>
      </c>
      <c r="P440">
        <f t="shared" si="92"/>
        <v>1.577195998968528E-2</v>
      </c>
      <c r="Q440">
        <f t="shared" si="99"/>
        <v>1232.4571975580641</v>
      </c>
      <c r="R440">
        <f t="shared" si="93"/>
        <v>1.232457197558064E-3</v>
      </c>
      <c r="S440">
        <f t="shared" si="94"/>
        <v>1.4789486370696768E-2</v>
      </c>
      <c r="T440">
        <f t="shared" si="95"/>
        <v>14789.486370696768</v>
      </c>
      <c r="U440">
        <v>0.15</v>
      </c>
      <c r="V440">
        <v>101</v>
      </c>
      <c r="W440">
        <f t="shared" si="88"/>
        <v>87.826086956521749</v>
      </c>
      <c r="X440">
        <f t="shared" si="97"/>
        <v>14.032928487047263</v>
      </c>
      <c r="Y440">
        <f t="shared" si="89"/>
        <v>168.39514184456715</v>
      </c>
      <c r="Z440">
        <f>AVERAGE(Y440:Y442)</f>
        <v>174.33118695384701</v>
      </c>
      <c r="AA440">
        <f>_xlfn.STDEV.S(Y440:Y442)/SQRT(COUNT(Y440:Y442))</f>
        <v>4.7618639925170951</v>
      </c>
    </row>
    <row r="441" spans="1:27" x14ac:dyDescent="0.25">
      <c r="A441" s="2" t="s">
        <v>34</v>
      </c>
      <c r="B441" s="1" t="s">
        <v>27</v>
      </c>
      <c r="C441">
        <v>96</v>
      </c>
      <c r="D441">
        <v>85267.077999999994</v>
      </c>
      <c r="E441">
        <f t="shared" si="98"/>
        <v>81553.607999999993</v>
      </c>
      <c r="F441">
        <v>30</v>
      </c>
      <c r="G441">
        <f t="shared" si="85"/>
        <v>304.14999999999998</v>
      </c>
      <c r="H441">
        <v>98</v>
      </c>
      <c r="I441">
        <v>0.47299999999999998</v>
      </c>
      <c r="J441">
        <f t="shared" si="91"/>
        <v>6.6034651847008838E-2</v>
      </c>
      <c r="K441">
        <v>0.15</v>
      </c>
      <c r="L441">
        <v>101</v>
      </c>
      <c r="M441">
        <f t="shared" si="86"/>
        <v>87.826086956521749</v>
      </c>
      <c r="N441">
        <f t="shared" si="87"/>
        <v>0.40696534815299112</v>
      </c>
      <c r="O441">
        <v>8.3140000000000001</v>
      </c>
      <c r="P441">
        <f t="shared" si="92"/>
        <v>1.577195998968528E-2</v>
      </c>
      <c r="Q441">
        <f t="shared" si="99"/>
        <v>1344.8289426533738</v>
      </c>
      <c r="R441">
        <f t="shared" si="93"/>
        <v>1.3448289426533737E-3</v>
      </c>
      <c r="S441">
        <f t="shared" si="94"/>
        <v>1.6137947311840484E-2</v>
      </c>
      <c r="T441">
        <f t="shared" si="95"/>
        <v>16137.947311840484</v>
      </c>
      <c r="U441">
        <v>0.15</v>
      </c>
      <c r="V441">
        <v>101</v>
      </c>
      <c r="W441">
        <f t="shared" si="88"/>
        <v>87.826086956521749</v>
      </c>
      <c r="X441">
        <f t="shared" si="97"/>
        <v>15.312408752983957</v>
      </c>
      <c r="Y441">
        <f t="shared" si="89"/>
        <v>183.74890503580747</v>
      </c>
    </row>
    <row r="442" spans="1:27" x14ac:dyDescent="0.25">
      <c r="A442" s="2" t="s">
        <v>35</v>
      </c>
      <c r="B442" s="1" t="s">
        <v>27</v>
      </c>
      <c r="C442">
        <v>96</v>
      </c>
      <c r="D442">
        <v>79281.228000000003</v>
      </c>
      <c r="E442">
        <f t="shared" si="98"/>
        <v>75567.758000000002</v>
      </c>
      <c r="F442">
        <v>30</v>
      </c>
      <c r="G442">
        <f t="shared" si="85"/>
        <v>304.14999999999998</v>
      </c>
      <c r="H442">
        <v>98</v>
      </c>
      <c r="I442">
        <v>0.47299999999999998</v>
      </c>
      <c r="J442">
        <f t="shared" si="91"/>
        <v>6.6034651847008838E-2</v>
      </c>
      <c r="K442">
        <v>0.15</v>
      </c>
      <c r="L442">
        <v>101</v>
      </c>
      <c r="M442">
        <f t="shared" si="86"/>
        <v>87.826086956521749</v>
      </c>
      <c r="N442">
        <f t="shared" si="87"/>
        <v>0.40696534815299112</v>
      </c>
      <c r="O442">
        <v>8.3140000000000001</v>
      </c>
      <c r="P442">
        <f t="shared" si="92"/>
        <v>1.577195998968528E-2</v>
      </c>
      <c r="Q442">
        <f t="shared" si="99"/>
        <v>1250.4203559491164</v>
      </c>
      <c r="R442">
        <f t="shared" si="93"/>
        <v>1.2504203559491165E-3</v>
      </c>
      <c r="S442">
        <f t="shared" si="94"/>
        <v>1.5005044271389397E-2</v>
      </c>
      <c r="T442">
        <f t="shared" si="95"/>
        <v>15005.044271389397</v>
      </c>
      <c r="U442">
        <v>0.15</v>
      </c>
      <c r="V442">
        <v>101</v>
      </c>
      <c r="W442">
        <f t="shared" si="88"/>
        <v>87.826086956521749</v>
      </c>
      <c r="X442">
        <f t="shared" si="97"/>
        <v>14.237459498430532</v>
      </c>
      <c r="Y442">
        <f t="shared" si="89"/>
        <v>170.84951398116638</v>
      </c>
    </row>
    <row r="443" spans="1:27" x14ac:dyDescent="0.25">
      <c r="A443" s="3" t="s">
        <v>36</v>
      </c>
      <c r="B443" s="1" t="s">
        <v>27</v>
      </c>
      <c r="C443">
        <v>96</v>
      </c>
      <c r="D443">
        <v>45560.397999999994</v>
      </c>
      <c r="E443">
        <f t="shared" si="98"/>
        <v>41846.927999999993</v>
      </c>
      <c r="F443">
        <v>30</v>
      </c>
      <c r="G443">
        <f t="shared" si="85"/>
        <v>304.14999999999998</v>
      </c>
      <c r="H443">
        <v>98</v>
      </c>
      <c r="I443">
        <v>0.47299999999999998</v>
      </c>
      <c r="J443">
        <f t="shared" si="91"/>
        <v>6.6034651847008838E-2</v>
      </c>
      <c r="K443">
        <v>0.15</v>
      </c>
      <c r="L443">
        <v>101</v>
      </c>
      <c r="M443">
        <f t="shared" si="86"/>
        <v>87.826086956521749</v>
      </c>
      <c r="N443">
        <f t="shared" si="87"/>
        <v>0.40696534815299112</v>
      </c>
      <c r="O443">
        <v>8.3140000000000001</v>
      </c>
      <c r="P443">
        <f t="shared" si="92"/>
        <v>1.577195998968528E-2</v>
      </c>
      <c r="Q443">
        <f t="shared" si="99"/>
        <v>718.57677437013717</v>
      </c>
      <c r="R443">
        <f t="shared" si="93"/>
        <v>7.185767743701372E-4</v>
      </c>
      <c r="S443">
        <f t="shared" si="94"/>
        <v>8.622921292441646E-3</v>
      </c>
      <c r="T443">
        <f t="shared" si="95"/>
        <v>8622.9212924416461</v>
      </c>
      <c r="U443">
        <v>0.15</v>
      </c>
      <c r="V443">
        <v>101</v>
      </c>
      <c r="W443">
        <f t="shared" si="88"/>
        <v>87.826086956521749</v>
      </c>
      <c r="X443">
        <f t="shared" si="97"/>
        <v>8.1818147576797795</v>
      </c>
      <c r="Y443">
        <f t="shared" si="89"/>
        <v>98.181777092157347</v>
      </c>
      <c r="Z443">
        <f>AVERAGE(Y443:Y445)</f>
        <v>97.350794276955298</v>
      </c>
      <c r="AA443">
        <f>_xlfn.STDEV.S(Y443:Y445)/SQRT(COUNT(Y443:Y445))</f>
        <v>3.1241081813174567</v>
      </c>
    </row>
    <row r="444" spans="1:27" x14ac:dyDescent="0.25">
      <c r="A444" s="3" t="s">
        <v>37</v>
      </c>
      <c r="B444" s="1" t="s">
        <v>27</v>
      </c>
      <c r="C444">
        <v>96</v>
      </c>
      <c r="D444">
        <v>42493.308000000005</v>
      </c>
      <c r="E444">
        <f t="shared" si="98"/>
        <v>38779.838000000003</v>
      </c>
      <c r="F444">
        <v>30</v>
      </c>
      <c r="G444">
        <f t="shared" si="85"/>
        <v>304.14999999999998</v>
      </c>
      <c r="H444">
        <v>98</v>
      </c>
      <c r="I444">
        <v>0.47299999999999998</v>
      </c>
      <c r="J444">
        <f t="shared" si="91"/>
        <v>6.6034651847008838E-2</v>
      </c>
      <c r="K444">
        <v>0.15</v>
      </c>
      <c r="L444">
        <v>101</v>
      </c>
      <c r="M444">
        <f t="shared" si="86"/>
        <v>87.826086956521749</v>
      </c>
      <c r="N444">
        <f t="shared" si="87"/>
        <v>0.40696534815299112</v>
      </c>
      <c r="O444">
        <v>8.3140000000000001</v>
      </c>
      <c r="P444">
        <f t="shared" si="92"/>
        <v>1.577195998968528E-2</v>
      </c>
      <c r="Q444">
        <f t="shared" si="99"/>
        <v>670.20275360537346</v>
      </c>
      <c r="R444">
        <f t="shared" si="93"/>
        <v>6.7020275360537348E-4</v>
      </c>
      <c r="S444">
        <f t="shared" si="94"/>
        <v>8.0424330432644804E-3</v>
      </c>
      <c r="T444">
        <f t="shared" si="95"/>
        <v>8042.4330432644801</v>
      </c>
      <c r="U444">
        <v>0.15</v>
      </c>
      <c r="V444">
        <v>101</v>
      </c>
      <c r="W444">
        <f t="shared" si="88"/>
        <v>87.826086956521749</v>
      </c>
      <c r="X444">
        <f t="shared" si="97"/>
        <v>7.6310214519423702</v>
      </c>
      <c r="Y444">
        <f t="shared" si="89"/>
        <v>91.572257423308429</v>
      </c>
    </row>
    <row r="445" spans="1:27" x14ac:dyDescent="0.25">
      <c r="A445" s="3" t="s">
        <v>38</v>
      </c>
      <c r="B445" s="1" t="s">
        <v>27</v>
      </c>
      <c r="C445">
        <v>96</v>
      </c>
      <c r="D445">
        <v>47470.657000000007</v>
      </c>
      <c r="E445">
        <f t="shared" si="98"/>
        <v>43757.187000000005</v>
      </c>
      <c r="F445">
        <v>30</v>
      </c>
      <c r="G445">
        <f t="shared" si="85"/>
        <v>304.14999999999998</v>
      </c>
      <c r="H445">
        <v>98</v>
      </c>
      <c r="I445">
        <v>0.47299999999999998</v>
      </c>
      <c r="J445">
        <f t="shared" si="91"/>
        <v>6.6034651847008838E-2</v>
      </c>
      <c r="K445">
        <v>0.15</v>
      </c>
      <c r="L445">
        <v>101</v>
      </c>
      <c r="M445">
        <f t="shared" si="86"/>
        <v>87.826086956521749</v>
      </c>
      <c r="N445">
        <f t="shared" si="87"/>
        <v>0.40696534815299112</v>
      </c>
      <c r="O445">
        <v>8.3140000000000001</v>
      </c>
      <c r="P445">
        <f t="shared" si="92"/>
        <v>1.577195998968528E-2</v>
      </c>
      <c r="Q445">
        <f t="shared" si="99"/>
        <v>748.70530288807356</v>
      </c>
      <c r="R445">
        <f t="shared" si="93"/>
        <v>7.4870530288807357E-4</v>
      </c>
      <c r="S445">
        <f t="shared" si="94"/>
        <v>8.9844636346568824E-3</v>
      </c>
      <c r="T445">
        <f t="shared" si="95"/>
        <v>8984.4636346568823</v>
      </c>
      <c r="U445">
        <v>0.15</v>
      </c>
      <c r="V445">
        <v>101</v>
      </c>
      <c r="W445">
        <f t="shared" si="88"/>
        <v>87.826086956521749</v>
      </c>
      <c r="X445">
        <f t="shared" si="97"/>
        <v>8.5248623596166784</v>
      </c>
      <c r="Y445">
        <f t="shared" si="89"/>
        <v>102.29834831540013</v>
      </c>
    </row>
    <row r="446" spans="1:27" x14ac:dyDescent="0.25">
      <c r="A446" s="3" t="s">
        <v>39</v>
      </c>
      <c r="B446" s="1" t="s">
        <v>27</v>
      </c>
      <c r="C446">
        <v>96</v>
      </c>
      <c r="D446">
        <v>54032.823000000011</v>
      </c>
      <c r="E446">
        <f t="shared" si="98"/>
        <v>50319.35300000001</v>
      </c>
      <c r="F446">
        <v>30</v>
      </c>
      <c r="G446">
        <f t="shared" si="85"/>
        <v>304.14999999999998</v>
      </c>
      <c r="H446">
        <v>98</v>
      </c>
      <c r="I446">
        <v>0.47299999999999998</v>
      </c>
      <c r="J446">
        <f t="shared" si="91"/>
        <v>6.6034651847008838E-2</v>
      </c>
      <c r="K446">
        <v>0.15</v>
      </c>
      <c r="L446">
        <v>101</v>
      </c>
      <c r="M446">
        <f t="shared" si="86"/>
        <v>87.826086956521749</v>
      </c>
      <c r="N446">
        <f t="shared" si="87"/>
        <v>0.40696534815299112</v>
      </c>
      <c r="O446">
        <v>8.3140000000000001</v>
      </c>
      <c r="P446">
        <f t="shared" si="92"/>
        <v>1.577195998968528E-2</v>
      </c>
      <c r="Q446">
        <f t="shared" si="99"/>
        <v>852.2035224857467</v>
      </c>
      <c r="R446">
        <f t="shared" si="93"/>
        <v>8.5220352248574667E-4</v>
      </c>
      <c r="S446">
        <f t="shared" si="94"/>
        <v>1.022644226982896E-2</v>
      </c>
      <c r="T446">
        <f t="shared" si="95"/>
        <v>10226.44226982896</v>
      </c>
      <c r="U446">
        <v>0.15</v>
      </c>
      <c r="V446">
        <v>101</v>
      </c>
      <c r="W446">
        <f t="shared" si="88"/>
        <v>87.826086956521749</v>
      </c>
      <c r="X446">
        <f t="shared" si="97"/>
        <v>9.7033074342436496</v>
      </c>
      <c r="Y446">
        <f t="shared" si="89"/>
        <v>116.43968921092379</v>
      </c>
      <c r="Z446">
        <f>AVERAGE(Y446:Y448)</f>
        <v>134.62890916579406</v>
      </c>
      <c r="AA446">
        <f>_xlfn.STDEV.S(Y446:Y448)/SQRT(COUNT(Y446:Y448))</f>
        <v>12.692934410232617</v>
      </c>
    </row>
    <row r="447" spans="1:27" x14ac:dyDescent="0.25">
      <c r="A447" s="3" t="s">
        <v>40</v>
      </c>
      <c r="B447" s="1" t="s">
        <v>27</v>
      </c>
      <c r="C447">
        <v>96</v>
      </c>
      <c r="D447">
        <v>59577.063000000002</v>
      </c>
      <c r="E447">
        <f t="shared" si="98"/>
        <v>55863.593000000001</v>
      </c>
      <c r="F447">
        <v>30</v>
      </c>
      <c r="G447">
        <f t="shared" si="85"/>
        <v>304.14999999999998</v>
      </c>
      <c r="H447">
        <v>98</v>
      </c>
      <c r="I447">
        <v>0.47299999999999998</v>
      </c>
      <c r="J447">
        <f t="shared" si="91"/>
        <v>6.6034651847008838E-2</v>
      </c>
      <c r="K447">
        <v>0.15</v>
      </c>
      <c r="L447">
        <v>101</v>
      </c>
      <c r="M447">
        <f t="shared" si="86"/>
        <v>87.826086956521749</v>
      </c>
      <c r="N447">
        <f t="shared" si="87"/>
        <v>0.40696534815299112</v>
      </c>
      <c r="O447">
        <v>8.3140000000000001</v>
      </c>
      <c r="P447">
        <f t="shared" si="92"/>
        <v>1.577195998968528E-2</v>
      </c>
      <c r="Q447">
        <f t="shared" si="99"/>
        <v>939.64705393895929</v>
      </c>
      <c r="R447">
        <f t="shared" si="93"/>
        <v>9.3964705393895925E-4</v>
      </c>
      <c r="S447">
        <f t="shared" si="94"/>
        <v>1.1275764647267511E-2</v>
      </c>
      <c r="T447">
        <f t="shared" si="95"/>
        <v>11275.764647267511</v>
      </c>
      <c r="U447">
        <v>0.15</v>
      </c>
      <c r="V447">
        <v>101</v>
      </c>
      <c r="W447">
        <f t="shared" si="88"/>
        <v>87.826086956521749</v>
      </c>
      <c r="X447">
        <f t="shared" si="97"/>
        <v>10.698951604255475</v>
      </c>
      <c r="Y447">
        <f t="shared" si="89"/>
        <v>128.38741925106572</v>
      </c>
    </row>
    <row r="448" spans="1:27" x14ac:dyDescent="0.25">
      <c r="A448" s="3" t="s">
        <v>41</v>
      </c>
      <c r="B448" s="1" t="s">
        <v>27</v>
      </c>
      <c r="C448">
        <v>96</v>
      </c>
      <c r="D448">
        <v>73810.23</v>
      </c>
      <c r="E448">
        <f t="shared" si="98"/>
        <v>70096.759999999995</v>
      </c>
      <c r="F448">
        <v>30</v>
      </c>
      <c r="G448">
        <f t="shared" si="85"/>
        <v>304.14999999999998</v>
      </c>
      <c r="H448">
        <v>98</v>
      </c>
      <c r="I448">
        <v>0.47299999999999998</v>
      </c>
      <c r="J448">
        <f t="shared" si="91"/>
        <v>6.6034651847008838E-2</v>
      </c>
      <c r="K448">
        <v>0.15</v>
      </c>
      <c r="L448">
        <v>101</v>
      </c>
      <c r="M448">
        <f t="shared" si="86"/>
        <v>87.826086956521749</v>
      </c>
      <c r="N448">
        <f t="shared" si="87"/>
        <v>0.40696534815299112</v>
      </c>
      <c r="O448">
        <v>8.3140000000000001</v>
      </c>
      <c r="P448">
        <f t="shared" si="92"/>
        <v>1.577195998968528E-2</v>
      </c>
      <c r="Q448">
        <f t="shared" si="99"/>
        <v>1164.131994389468</v>
      </c>
      <c r="R448">
        <f t="shared" si="93"/>
        <v>1.164131994389468E-3</v>
      </c>
      <c r="S448">
        <f t="shared" si="94"/>
        <v>1.3969583932673614E-2</v>
      </c>
      <c r="T448">
        <f t="shared" si="95"/>
        <v>13969.583932673615</v>
      </c>
      <c r="U448">
        <v>0.15</v>
      </c>
      <c r="V448">
        <v>101</v>
      </c>
      <c r="W448">
        <f t="shared" si="88"/>
        <v>87.826086956521749</v>
      </c>
      <c r="X448">
        <f t="shared" si="97"/>
        <v>13.254968252949386</v>
      </c>
      <c r="Y448">
        <f t="shared" si="89"/>
        <v>159.05961903539261</v>
      </c>
    </row>
    <row r="449" spans="1:27" x14ac:dyDescent="0.25">
      <c r="A449" s="3" t="s">
        <v>42</v>
      </c>
      <c r="B449" s="1" t="s">
        <v>27</v>
      </c>
      <c r="C449">
        <v>96</v>
      </c>
      <c r="D449">
        <v>27020.721000000001</v>
      </c>
      <c r="E449">
        <f t="shared" si="98"/>
        <v>23307.251</v>
      </c>
      <c r="F449">
        <v>30</v>
      </c>
      <c r="G449">
        <f t="shared" si="85"/>
        <v>304.14999999999998</v>
      </c>
      <c r="H449">
        <v>98</v>
      </c>
      <c r="I449">
        <v>0.47299999999999998</v>
      </c>
      <c r="J449">
        <f t="shared" si="91"/>
        <v>6.6034651847008838E-2</v>
      </c>
      <c r="K449">
        <v>0.15</v>
      </c>
      <c r="L449">
        <v>101</v>
      </c>
      <c r="M449">
        <f t="shared" si="86"/>
        <v>87.826086956521749</v>
      </c>
      <c r="N449">
        <f t="shared" si="87"/>
        <v>0.40696534815299112</v>
      </c>
      <c r="O449">
        <v>8.3140000000000001</v>
      </c>
      <c r="P449">
        <f t="shared" si="92"/>
        <v>1.577195998968528E-2</v>
      </c>
      <c r="Q449">
        <f t="shared" si="99"/>
        <v>426.16973050444886</v>
      </c>
      <c r="R449">
        <f t="shared" si="93"/>
        <v>4.2616973050444887E-4</v>
      </c>
      <c r="S449">
        <f t="shared" si="94"/>
        <v>5.1140367660533863E-3</v>
      </c>
      <c r="T449">
        <f t="shared" si="95"/>
        <v>5114.0367660533866</v>
      </c>
      <c r="U449">
        <v>0.15</v>
      </c>
      <c r="V449">
        <v>101</v>
      </c>
      <c r="W449">
        <f t="shared" si="88"/>
        <v>87.826086956521749</v>
      </c>
      <c r="X449">
        <f t="shared" si="97"/>
        <v>4.8524276245556051</v>
      </c>
      <c r="Y449">
        <f t="shared" si="89"/>
        <v>58.229131494667264</v>
      </c>
      <c r="Z449">
        <f>AVERAGE(Y449:Y451)</f>
        <v>60.984792915652726</v>
      </c>
      <c r="AA449">
        <f>_xlfn.STDEV.S(Y449:Y451)/SQRT(COUNT(Y449:Y451))</f>
        <v>1.4738948947573067</v>
      </c>
    </row>
    <row r="450" spans="1:27" x14ac:dyDescent="0.25">
      <c r="A450" s="3" t="s">
        <v>43</v>
      </c>
      <c r="B450" s="1" t="s">
        <v>27</v>
      </c>
      <c r="C450">
        <v>96</v>
      </c>
      <c r="D450">
        <v>28518.151999999998</v>
      </c>
      <c r="E450">
        <f t="shared" si="98"/>
        <v>24804.681999999997</v>
      </c>
      <c r="F450">
        <v>30</v>
      </c>
      <c r="G450">
        <f t="shared" ref="G450:G513" si="100">F450+274.15</f>
        <v>304.14999999999998</v>
      </c>
      <c r="H450">
        <v>98</v>
      </c>
      <c r="I450">
        <v>0.47299999999999998</v>
      </c>
      <c r="J450">
        <f t="shared" si="91"/>
        <v>6.6034651847008838E-2</v>
      </c>
      <c r="K450">
        <v>0.15</v>
      </c>
      <c r="L450">
        <v>101</v>
      </c>
      <c r="M450">
        <f t="shared" ref="M450:M513" si="101">L450/(1+K450)</f>
        <v>87.826086956521749</v>
      </c>
      <c r="N450">
        <f t="shared" ref="N450:N513" si="102">I450-J450</f>
        <v>0.40696534815299112</v>
      </c>
      <c r="O450">
        <v>8.3140000000000001</v>
      </c>
      <c r="P450">
        <f t="shared" si="92"/>
        <v>1.577195998968528E-2</v>
      </c>
      <c r="Q450">
        <f t="shared" si="99"/>
        <v>449.78715232376322</v>
      </c>
      <c r="R450">
        <f t="shared" si="93"/>
        <v>4.4978715232376324E-4</v>
      </c>
      <c r="S450">
        <f t="shared" si="94"/>
        <v>5.3974458278851587E-3</v>
      </c>
      <c r="T450">
        <f t="shared" si="95"/>
        <v>5397.4458278851589</v>
      </c>
      <c r="U450">
        <v>0.15</v>
      </c>
      <c r="V450">
        <v>101</v>
      </c>
      <c r="W450">
        <f t="shared" ref="W450:W513" si="103">V450/(1+U450)</f>
        <v>87.826086956521749</v>
      </c>
      <c r="X450">
        <f t="shared" si="97"/>
        <v>5.1213388630923529</v>
      </c>
      <c r="Y450">
        <f t="shared" ref="Y450:Y513" si="104">T450/W450</f>
        <v>61.456066357108242</v>
      </c>
    </row>
    <row r="451" spans="1:27" x14ac:dyDescent="0.25">
      <c r="A451" s="3" t="s">
        <v>44</v>
      </c>
      <c r="B451" s="1" t="s">
        <v>27</v>
      </c>
      <c r="C451">
        <v>96</v>
      </c>
      <c r="D451">
        <v>29359.512000000002</v>
      </c>
      <c r="E451">
        <f t="shared" si="98"/>
        <v>25646.042000000001</v>
      </c>
      <c r="F451">
        <v>30</v>
      </c>
      <c r="G451">
        <f t="shared" si="100"/>
        <v>304.14999999999998</v>
      </c>
      <c r="H451">
        <v>98</v>
      </c>
      <c r="I451">
        <v>0.47299999999999998</v>
      </c>
      <c r="J451">
        <f t="shared" ref="J451:J514" si="105">(M451/(1.33))/1000</f>
        <v>6.6034651847008838E-2</v>
      </c>
      <c r="K451">
        <v>0.15</v>
      </c>
      <c r="L451">
        <v>101</v>
      </c>
      <c r="M451">
        <f t="shared" si="101"/>
        <v>87.826086956521749</v>
      </c>
      <c r="N451">
        <f t="shared" si="102"/>
        <v>0.40696534815299112</v>
      </c>
      <c r="O451">
        <v>8.3140000000000001</v>
      </c>
      <c r="P451">
        <f t="shared" ref="P451:P514" si="106">(H451*N451)/(O451*G451)</f>
        <v>1.577195998968528E-2</v>
      </c>
      <c r="Q451">
        <f t="shared" si="99"/>
        <v>463.05704858068492</v>
      </c>
      <c r="R451">
        <f t="shared" ref="R451:R514" si="107">Q451/1000000</f>
        <v>4.6305704858068489E-4</v>
      </c>
      <c r="S451">
        <f t="shared" ref="S451:S514" si="108">R451*(44/1)*(12/44)</f>
        <v>5.5566845829682189E-3</v>
      </c>
      <c r="T451">
        <f t="shared" ref="T451:T514" si="109">S451*1000000</f>
        <v>5556.6845829682188</v>
      </c>
      <c r="U451">
        <v>0.15</v>
      </c>
      <c r="V451">
        <v>101</v>
      </c>
      <c r="W451">
        <f t="shared" si="103"/>
        <v>87.826086956521749</v>
      </c>
      <c r="X451">
        <f t="shared" si="97"/>
        <v>5.2724317412652235</v>
      </c>
      <c r="Y451">
        <f t="shared" si="104"/>
        <v>63.269180895182686</v>
      </c>
    </row>
    <row r="452" spans="1:27" x14ac:dyDescent="0.25">
      <c r="A452" s="3" t="s">
        <v>45</v>
      </c>
      <c r="B452" s="1" t="s">
        <v>27</v>
      </c>
      <c r="C452">
        <v>96</v>
      </c>
      <c r="D452">
        <v>103822.40699999998</v>
      </c>
      <c r="E452">
        <f t="shared" si="98"/>
        <v>100108.93699999998</v>
      </c>
      <c r="F452">
        <v>30</v>
      </c>
      <c r="G452">
        <f t="shared" si="100"/>
        <v>304.14999999999998</v>
      </c>
      <c r="H452">
        <v>98</v>
      </c>
      <c r="I452">
        <v>0.47299999999999998</v>
      </c>
      <c r="J452">
        <f t="shared" si="105"/>
        <v>6.6034651847008838E-2</v>
      </c>
      <c r="K452">
        <v>0.15</v>
      </c>
      <c r="L452">
        <v>101</v>
      </c>
      <c r="M452">
        <f t="shared" si="101"/>
        <v>87.826086956521749</v>
      </c>
      <c r="N452">
        <f t="shared" si="102"/>
        <v>0.40696534815299112</v>
      </c>
      <c r="O452">
        <v>8.3140000000000001</v>
      </c>
      <c r="P452">
        <f t="shared" si="106"/>
        <v>1.577195998968528E-2</v>
      </c>
      <c r="Q452">
        <f t="shared" si="99"/>
        <v>1637.4828492368206</v>
      </c>
      <c r="R452">
        <f t="shared" si="107"/>
        <v>1.6374828492368206E-3</v>
      </c>
      <c r="S452">
        <f t="shared" si="108"/>
        <v>1.9649794190841844E-2</v>
      </c>
      <c r="T452">
        <f t="shared" si="109"/>
        <v>19649.794190841843</v>
      </c>
      <c r="U452">
        <v>0.15</v>
      </c>
      <c r="V452">
        <v>101</v>
      </c>
      <c r="W452">
        <f t="shared" si="103"/>
        <v>87.826086956521749</v>
      </c>
      <c r="X452">
        <f t="shared" si="97"/>
        <v>18.644606699231122</v>
      </c>
      <c r="Y452">
        <f t="shared" si="104"/>
        <v>223.73528039077343</v>
      </c>
      <c r="Z452">
        <f>AVERAGE(Y452:Y454)</f>
        <v>218.62926559523873</v>
      </c>
      <c r="AA452">
        <f>_xlfn.STDEV.S(Y452:Y454)/SQRT(COUNT(Y452:Y454))</f>
        <v>4.5775205058112531</v>
      </c>
    </row>
    <row r="453" spans="1:27" x14ac:dyDescent="0.25">
      <c r="A453" s="3" t="s">
        <v>46</v>
      </c>
      <c r="B453" s="1" t="s">
        <v>27</v>
      </c>
      <c r="C453">
        <v>96</v>
      </c>
      <c r="D453">
        <v>97214.52</v>
      </c>
      <c r="E453">
        <f t="shared" si="98"/>
        <v>93501.05</v>
      </c>
      <c r="F453">
        <v>30</v>
      </c>
      <c r="G453">
        <f t="shared" si="100"/>
        <v>304.14999999999998</v>
      </c>
      <c r="H453">
        <v>98</v>
      </c>
      <c r="I453">
        <v>0.47299999999999998</v>
      </c>
      <c r="J453">
        <f t="shared" si="105"/>
        <v>6.6034651847008838E-2</v>
      </c>
      <c r="K453">
        <v>0.15</v>
      </c>
      <c r="L453">
        <v>101</v>
      </c>
      <c r="M453">
        <f t="shared" si="101"/>
        <v>87.826086956521749</v>
      </c>
      <c r="N453">
        <f t="shared" si="102"/>
        <v>0.40696534815299112</v>
      </c>
      <c r="O453">
        <v>8.3140000000000001</v>
      </c>
      <c r="P453">
        <f t="shared" si="106"/>
        <v>1.577195998968528E-2</v>
      </c>
      <c r="Q453">
        <f t="shared" si="99"/>
        <v>1533.2635198564594</v>
      </c>
      <c r="R453">
        <f t="shared" si="107"/>
        <v>1.5332635198564595E-3</v>
      </c>
      <c r="S453">
        <f t="shared" si="108"/>
        <v>1.8399162238277516E-2</v>
      </c>
      <c r="T453">
        <f t="shared" si="109"/>
        <v>18399.162238277517</v>
      </c>
      <c r="U453">
        <v>0.15</v>
      </c>
      <c r="V453">
        <v>101</v>
      </c>
      <c r="W453">
        <f t="shared" si="103"/>
        <v>87.826086956521749</v>
      </c>
      <c r="X453">
        <f t="shared" si="97"/>
        <v>17.457950968662654</v>
      </c>
      <c r="Y453">
        <f t="shared" si="104"/>
        <v>209.4954116239519</v>
      </c>
    </row>
    <row r="454" spans="1:27" x14ac:dyDescent="0.25">
      <c r="A454" s="3" t="s">
        <v>47</v>
      </c>
      <c r="B454" s="1" t="s">
        <v>27</v>
      </c>
      <c r="C454">
        <v>96</v>
      </c>
      <c r="D454">
        <v>103322.08899999999</v>
      </c>
      <c r="E454">
        <f t="shared" si="98"/>
        <v>99608.618999999992</v>
      </c>
      <c r="F454">
        <v>30</v>
      </c>
      <c r="G454">
        <f t="shared" si="100"/>
        <v>304.14999999999998</v>
      </c>
      <c r="H454">
        <v>98</v>
      </c>
      <c r="I454">
        <v>0.47299999999999998</v>
      </c>
      <c r="J454">
        <f t="shared" si="105"/>
        <v>6.6034651847008838E-2</v>
      </c>
      <c r="K454">
        <v>0.15</v>
      </c>
      <c r="L454">
        <v>101</v>
      </c>
      <c r="M454">
        <f t="shared" si="101"/>
        <v>87.826086956521749</v>
      </c>
      <c r="N454">
        <f t="shared" si="102"/>
        <v>0.40696534815299112</v>
      </c>
      <c r="O454">
        <v>8.3140000000000001</v>
      </c>
      <c r="P454">
        <f t="shared" si="106"/>
        <v>1.577195998968528E-2</v>
      </c>
      <c r="Q454">
        <f t="shared" si="99"/>
        <v>1629.5918537587015</v>
      </c>
      <c r="R454">
        <f t="shared" si="107"/>
        <v>1.6295918537587014E-3</v>
      </c>
      <c r="S454">
        <f t="shared" si="108"/>
        <v>1.9555102245104414E-2</v>
      </c>
      <c r="T454">
        <f t="shared" si="109"/>
        <v>19555.102245104415</v>
      </c>
      <c r="U454">
        <v>0.15</v>
      </c>
      <c r="V454">
        <v>101</v>
      </c>
      <c r="W454">
        <f t="shared" si="103"/>
        <v>87.826086956521749</v>
      </c>
      <c r="X454">
        <f t="shared" si="97"/>
        <v>18.554758730915907</v>
      </c>
      <c r="Y454">
        <f t="shared" si="104"/>
        <v>222.65710477099086</v>
      </c>
    </row>
    <row r="455" spans="1:27" x14ac:dyDescent="0.25">
      <c r="A455" s="3" t="s">
        <v>48</v>
      </c>
      <c r="B455" s="1" t="s">
        <v>27</v>
      </c>
      <c r="C455">
        <v>96</v>
      </c>
      <c r="D455">
        <v>40786.147999999994</v>
      </c>
      <c r="E455">
        <f t="shared" si="98"/>
        <v>37072.677999999993</v>
      </c>
      <c r="F455">
        <v>30</v>
      </c>
      <c r="G455">
        <f t="shared" si="100"/>
        <v>304.14999999999998</v>
      </c>
      <c r="H455">
        <v>98</v>
      </c>
      <c r="I455">
        <v>0.47299999999999998</v>
      </c>
      <c r="J455">
        <f t="shared" si="105"/>
        <v>6.6034651847008838E-2</v>
      </c>
      <c r="K455">
        <v>0.15</v>
      </c>
      <c r="L455">
        <v>101</v>
      </c>
      <c r="M455">
        <f t="shared" si="101"/>
        <v>87.826086956521749</v>
      </c>
      <c r="N455">
        <f t="shared" si="102"/>
        <v>0.40696534815299112</v>
      </c>
      <c r="O455">
        <v>8.3140000000000001</v>
      </c>
      <c r="P455">
        <f t="shared" si="106"/>
        <v>1.577195998968528E-2</v>
      </c>
      <c r="Q455">
        <f t="shared" si="99"/>
        <v>643.27749438938224</v>
      </c>
      <c r="R455">
        <f t="shared" si="107"/>
        <v>6.4327749438938223E-4</v>
      </c>
      <c r="S455">
        <f t="shared" si="108"/>
        <v>7.7193299326725855E-3</v>
      </c>
      <c r="T455">
        <f t="shared" si="109"/>
        <v>7719.3299326725855</v>
      </c>
      <c r="U455">
        <v>0.15</v>
      </c>
      <c r="V455">
        <v>101</v>
      </c>
      <c r="W455">
        <f t="shared" si="103"/>
        <v>87.826086956521749</v>
      </c>
      <c r="X455">
        <f t="shared" si="97"/>
        <v>7.3244467182949453</v>
      </c>
      <c r="Y455">
        <f t="shared" si="104"/>
        <v>87.893360619539337</v>
      </c>
      <c r="Z455">
        <f>AVERAGE(Y455:Y457)</f>
        <v>87.724739846908463</v>
      </c>
      <c r="AA455">
        <f>_xlfn.STDEV.S(Y455:Y457)/SQRT(COUNT(Y455:Y457))</f>
        <v>0.3670168779782732</v>
      </c>
    </row>
    <row r="456" spans="1:27" x14ac:dyDescent="0.25">
      <c r="A456" s="3" t="s">
        <v>49</v>
      </c>
      <c r="B456" s="1" t="s">
        <v>27</v>
      </c>
      <c r="C456">
        <v>96</v>
      </c>
      <c r="D456">
        <v>40955.875999999997</v>
      </c>
      <c r="E456">
        <f t="shared" si="98"/>
        <v>37242.405999999995</v>
      </c>
      <c r="F456">
        <v>30</v>
      </c>
      <c r="G456">
        <f t="shared" si="100"/>
        <v>304.14999999999998</v>
      </c>
      <c r="H456">
        <v>98</v>
      </c>
      <c r="I456">
        <v>0.47299999999999998</v>
      </c>
      <c r="J456">
        <f t="shared" si="105"/>
        <v>6.6034651847008838E-2</v>
      </c>
      <c r="K456">
        <v>0.15</v>
      </c>
      <c r="L456">
        <v>101</v>
      </c>
      <c r="M456">
        <f t="shared" si="101"/>
        <v>87.826086956521749</v>
      </c>
      <c r="N456">
        <f t="shared" si="102"/>
        <v>0.40696534815299112</v>
      </c>
      <c r="O456">
        <v>8.3140000000000001</v>
      </c>
      <c r="P456">
        <f t="shared" si="106"/>
        <v>1.577195998968528E-2</v>
      </c>
      <c r="Q456">
        <f t="shared" si="99"/>
        <v>645.95443761451156</v>
      </c>
      <c r="R456">
        <f t="shared" si="107"/>
        <v>6.4595443761451159E-4</v>
      </c>
      <c r="S456">
        <f t="shared" si="108"/>
        <v>7.7514532513741387E-3</v>
      </c>
      <c r="T456">
        <f t="shared" si="109"/>
        <v>7751.4532513741387</v>
      </c>
      <c r="U456">
        <v>0.15</v>
      </c>
      <c r="V456">
        <v>101</v>
      </c>
      <c r="W456">
        <f t="shared" si="103"/>
        <v>87.826086956521749</v>
      </c>
      <c r="X456">
        <f t="shared" si="97"/>
        <v>7.354926764917705</v>
      </c>
      <c r="Y456">
        <f t="shared" si="104"/>
        <v>88.259121179012467</v>
      </c>
    </row>
    <row r="457" spans="1:27" x14ac:dyDescent="0.25">
      <c r="A457" s="3" t="s">
        <v>50</v>
      </c>
      <c r="B457" s="1" t="s">
        <v>27</v>
      </c>
      <c r="C457">
        <v>96</v>
      </c>
      <c r="D457">
        <v>40381.678999999996</v>
      </c>
      <c r="E457">
        <f t="shared" si="98"/>
        <v>36668.208999999995</v>
      </c>
      <c r="F457">
        <v>30</v>
      </c>
      <c r="G457">
        <f t="shared" si="100"/>
        <v>304.14999999999998</v>
      </c>
      <c r="H457">
        <v>98</v>
      </c>
      <c r="I457">
        <v>0.47299999999999998</v>
      </c>
      <c r="J457">
        <f t="shared" si="105"/>
        <v>6.6034651847008838E-2</v>
      </c>
      <c r="K457">
        <v>0.15</v>
      </c>
      <c r="L457">
        <v>101</v>
      </c>
      <c r="M457">
        <f t="shared" si="101"/>
        <v>87.826086956521749</v>
      </c>
      <c r="N457">
        <f t="shared" si="102"/>
        <v>0.40696534815299112</v>
      </c>
      <c r="O457">
        <v>8.3140000000000001</v>
      </c>
      <c r="P457">
        <f t="shared" si="106"/>
        <v>1.577195998968528E-2</v>
      </c>
      <c r="Q457">
        <f t="shared" si="99"/>
        <v>636.89822550431427</v>
      </c>
      <c r="R457">
        <f t="shared" si="107"/>
        <v>6.3689822550431422E-4</v>
      </c>
      <c r="S457">
        <f t="shared" si="108"/>
        <v>7.6427787060517702E-3</v>
      </c>
      <c r="T457">
        <f t="shared" si="109"/>
        <v>7642.7787060517703</v>
      </c>
      <c r="U457">
        <v>0.15</v>
      </c>
      <c r="V457">
        <v>101</v>
      </c>
      <c r="W457">
        <f t="shared" si="103"/>
        <v>87.826086956521749</v>
      </c>
      <c r="X457">
        <f t="shared" si="97"/>
        <v>7.2518114785144689</v>
      </c>
      <c r="Y457">
        <f t="shared" si="104"/>
        <v>87.021737742173613</v>
      </c>
    </row>
    <row r="458" spans="1:27" x14ac:dyDescent="0.25">
      <c r="A458" s="1" t="s">
        <v>26</v>
      </c>
      <c r="B458" s="1" t="s">
        <v>27</v>
      </c>
      <c r="C458">
        <v>103</v>
      </c>
      <c r="D458">
        <v>60716.513000000006</v>
      </c>
      <c r="E458">
        <f>D458-3576.98</f>
        <v>57139.533000000003</v>
      </c>
      <c r="F458">
        <v>30</v>
      </c>
      <c r="G458">
        <f t="shared" si="100"/>
        <v>304.14999999999998</v>
      </c>
      <c r="H458">
        <v>98</v>
      </c>
      <c r="I458">
        <v>0.47299999999999998</v>
      </c>
      <c r="J458">
        <f t="shared" si="105"/>
        <v>6.6034651847008838E-2</v>
      </c>
      <c r="K458">
        <v>0.15</v>
      </c>
      <c r="L458">
        <v>101</v>
      </c>
      <c r="M458">
        <f t="shared" si="101"/>
        <v>87.826086956521749</v>
      </c>
      <c r="N458">
        <f t="shared" si="102"/>
        <v>0.40696534815299112</v>
      </c>
      <c r="O458">
        <v>8.3140000000000001</v>
      </c>
      <c r="P458">
        <f t="shared" si="106"/>
        <v>1.577195998968528E-2</v>
      </c>
      <c r="Q458">
        <f t="shared" si="99"/>
        <v>957.6184137492063</v>
      </c>
      <c r="R458">
        <f t="shared" si="107"/>
        <v>9.5761841374920626E-4</v>
      </c>
      <c r="S458">
        <f t="shared" si="108"/>
        <v>1.1491420964990475E-2</v>
      </c>
      <c r="T458">
        <f t="shared" si="109"/>
        <v>11491.420964990475</v>
      </c>
      <c r="U458">
        <v>0.15</v>
      </c>
      <c r="V458">
        <v>101</v>
      </c>
      <c r="W458">
        <f t="shared" si="103"/>
        <v>87.826086956521749</v>
      </c>
      <c r="X458">
        <f t="shared" si="97"/>
        <v>10.903575998134526</v>
      </c>
      <c r="Y458">
        <f t="shared" si="104"/>
        <v>130.84291197761431</v>
      </c>
      <c r="Z458">
        <f>AVERAGE(Y458:Y460)</f>
        <v>128.23170393935172</v>
      </c>
      <c r="AA458">
        <f>_xlfn.STDEV.S(Y458:Y460)/SQRT(COUNT(Y458:Y460))</f>
        <v>5.6265683212444451</v>
      </c>
    </row>
    <row r="459" spans="1:27" x14ac:dyDescent="0.25">
      <c r="A459" s="2" t="s">
        <v>28</v>
      </c>
      <c r="B459" s="1" t="s">
        <v>27</v>
      </c>
      <c r="C459">
        <v>103</v>
      </c>
      <c r="D459">
        <v>54500.068999999996</v>
      </c>
      <c r="E459">
        <f t="shared" ref="E459:E481" si="110">D459-3576.98</f>
        <v>50923.088999999993</v>
      </c>
      <c r="F459">
        <v>30</v>
      </c>
      <c r="G459">
        <f t="shared" si="100"/>
        <v>304.14999999999998</v>
      </c>
      <c r="H459">
        <v>98</v>
      </c>
      <c r="I459">
        <v>0.47299999999999998</v>
      </c>
      <c r="J459">
        <f t="shared" si="105"/>
        <v>6.6034651847008838E-2</v>
      </c>
      <c r="K459">
        <v>0.15</v>
      </c>
      <c r="L459">
        <v>101</v>
      </c>
      <c r="M459">
        <f t="shared" si="101"/>
        <v>87.826086956521749</v>
      </c>
      <c r="N459">
        <f t="shared" si="102"/>
        <v>0.40696534815299112</v>
      </c>
      <c r="O459">
        <v>8.3140000000000001</v>
      </c>
      <c r="P459">
        <f t="shared" si="106"/>
        <v>1.577195998968528E-2</v>
      </c>
      <c r="Q459">
        <f t="shared" si="99"/>
        <v>859.57290770308703</v>
      </c>
      <c r="R459">
        <f t="shared" si="107"/>
        <v>8.5957290770308703E-4</v>
      </c>
      <c r="S459">
        <f t="shared" si="108"/>
        <v>1.0314874892437043E-2</v>
      </c>
      <c r="T459">
        <f t="shared" si="109"/>
        <v>10314.874892437043</v>
      </c>
      <c r="U459">
        <v>0.15</v>
      </c>
      <c r="V459">
        <v>101</v>
      </c>
      <c r="W459">
        <f t="shared" si="103"/>
        <v>87.826086956521749</v>
      </c>
      <c r="X459">
        <f t="shared" si="97"/>
        <v>9.7872162758272268</v>
      </c>
      <c r="Y459">
        <f t="shared" si="104"/>
        <v>117.44659530992671</v>
      </c>
    </row>
    <row r="460" spans="1:27" x14ac:dyDescent="0.25">
      <c r="A460" s="2" t="s">
        <v>29</v>
      </c>
      <c r="B460" s="1" t="s">
        <v>27</v>
      </c>
      <c r="C460">
        <v>103</v>
      </c>
      <c r="D460">
        <v>63297.832000000002</v>
      </c>
      <c r="E460">
        <f t="shared" si="110"/>
        <v>59720.851999999999</v>
      </c>
      <c r="F460">
        <v>30</v>
      </c>
      <c r="G460">
        <f t="shared" si="100"/>
        <v>304.14999999999998</v>
      </c>
      <c r="H460">
        <v>98</v>
      </c>
      <c r="I460">
        <v>0.47299999999999998</v>
      </c>
      <c r="J460">
        <f t="shared" si="105"/>
        <v>6.6034651847008838E-2</v>
      </c>
      <c r="K460">
        <v>0.15</v>
      </c>
      <c r="L460">
        <v>101</v>
      </c>
      <c r="M460">
        <f t="shared" si="101"/>
        <v>87.826086956521749</v>
      </c>
      <c r="N460">
        <f t="shared" si="102"/>
        <v>0.40696534815299112</v>
      </c>
      <c r="O460">
        <v>8.3140000000000001</v>
      </c>
      <c r="P460">
        <f t="shared" si="106"/>
        <v>1.577195998968528E-2</v>
      </c>
      <c r="Q460">
        <f t="shared" si="99"/>
        <v>998.33087373782064</v>
      </c>
      <c r="R460">
        <f t="shared" si="107"/>
        <v>9.9833087373782056E-4</v>
      </c>
      <c r="S460">
        <f t="shared" si="108"/>
        <v>1.1979970484853846E-2</v>
      </c>
      <c r="T460">
        <f t="shared" si="109"/>
        <v>11979.970484853846</v>
      </c>
      <c r="U460">
        <v>0.15</v>
      </c>
      <c r="V460">
        <v>101</v>
      </c>
      <c r="W460">
        <f t="shared" si="103"/>
        <v>87.826086956521749</v>
      </c>
      <c r="X460">
        <f t="shared" si="97"/>
        <v>11.367133710876175</v>
      </c>
      <c r="Y460">
        <f t="shared" si="104"/>
        <v>136.40560453051407</v>
      </c>
    </row>
    <row r="461" spans="1:27" x14ac:dyDescent="0.25">
      <c r="A461" s="2" t="s">
        <v>30</v>
      </c>
      <c r="B461" s="1" t="s">
        <v>27</v>
      </c>
      <c r="C461">
        <v>103</v>
      </c>
      <c r="D461">
        <v>36054.134999999995</v>
      </c>
      <c r="E461">
        <f t="shared" si="110"/>
        <v>32477.154999999995</v>
      </c>
      <c r="F461">
        <v>30</v>
      </c>
      <c r="G461">
        <f t="shared" si="100"/>
        <v>304.14999999999998</v>
      </c>
      <c r="H461">
        <v>98</v>
      </c>
      <c r="I461">
        <v>0.47299999999999998</v>
      </c>
      <c r="J461">
        <f t="shared" si="105"/>
        <v>6.6034651847008838E-2</v>
      </c>
      <c r="K461">
        <v>0.15</v>
      </c>
      <c r="L461">
        <v>101</v>
      </c>
      <c r="M461">
        <f t="shared" si="101"/>
        <v>87.826086956521749</v>
      </c>
      <c r="N461">
        <f t="shared" si="102"/>
        <v>0.40696534815299112</v>
      </c>
      <c r="O461">
        <v>8.3140000000000001</v>
      </c>
      <c r="P461">
        <f t="shared" si="106"/>
        <v>1.577195998968528E-2</v>
      </c>
      <c r="Q461">
        <f t="shared" si="99"/>
        <v>568.6443746827116</v>
      </c>
      <c r="R461">
        <f t="shared" si="107"/>
        <v>5.686443746827116E-4</v>
      </c>
      <c r="S461">
        <f t="shared" si="108"/>
        <v>6.8237324961925383E-3</v>
      </c>
      <c r="T461">
        <f t="shared" si="109"/>
        <v>6823.7324961925387</v>
      </c>
      <c r="U461">
        <v>0.15</v>
      </c>
      <c r="V461">
        <v>101</v>
      </c>
      <c r="W461">
        <f t="shared" si="103"/>
        <v>87.826086956521749</v>
      </c>
      <c r="X461">
        <f t="shared" si="97"/>
        <v>6.4746636721298838</v>
      </c>
      <c r="Y461">
        <f t="shared" si="104"/>
        <v>77.695964065558599</v>
      </c>
      <c r="Z461">
        <f>AVERAGE(Y461:Y463)</f>
        <v>80.663183530734827</v>
      </c>
      <c r="AA461">
        <f>_xlfn.STDEV.S(Y461:Y463)/SQRT(COUNT(Y461:Y463))</f>
        <v>1.6202028287139447</v>
      </c>
    </row>
    <row r="462" spans="1:27" x14ac:dyDescent="0.25">
      <c r="A462" s="2" t="s">
        <v>31</v>
      </c>
      <c r="B462" s="1" t="s">
        <v>27</v>
      </c>
      <c r="C462">
        <v>103</v>
      </c>
      <c r="D462">
        <v>37596.168999999994</v>
      </c>
      <c r="E462">
        <f t="shared" si="110"/>
        <v>34019.188999999991</v>
      </c>
      <c r="F462">
        <v>30</v>
      </c>
      <c r="G462">
        <f t="shared" si="100"/>
        <v>304.14999999999998</v>
      </c>
      <c r="H462">
        <v>98</v>
      </c>
      <c r="I462">
        <v>0.47299999999999998</v>
      </c>
      <c r="J462">
        <f t="shared" si="105"/>
        <v>6.6034651847008838E-2</v>
      </c>
      <c r="K462">
        <v>0.15</v>
      </c>
      <c r="L462">
        <v>101</v>
      </c>
      <c r="M462">
        <f t="shared" si="101"/>
        <v>87.826086956521749</v>
      </c>
      <c r="N462">
        <f t="shared" si="102"/>
        <v>0.40696534815299112</v>
      </c>
      <c r="O462">
        <v>8.3140000000000001</v>
      </c>
      <c r="P462">
        <f t="shared" si="106"/>
        <v>1.577195998968528E-2</v>
      </c>
      <c r="Q462">
        <f t="shared" si="99"/>
        <v>592.96527323344594</v>
      </c>
      <c r="R462">
        <f t="shared" si="107"/>
        <v>5.9296527323344595E-4</v>
      </c>
      <c r="S462">
        <f t="shared" si="108"/>
        <v>7.1155832788013509E-3</v>
      </c>
      <c r="T462">
        <f t="shared" si="109"/>
        <v>7115.5832788013513</v>
      </c>
      <c r="U462">
        <v>0.15</v>
      </c>
      <c r="V462">
        <v>101</v>
      </c>
      <c r="W462">
        <f t="shared" si="103"/>
        <v>87.826086956521749</v>
      </c>
      <c r="X462">
        <f t="shared" si="97"/>
        <v>6.7515847942422056</v>
      </c>
      <c r="Y462">
        <f t="shared" si="104"/>
        <v>81.019017530906467</v>
      </c>
    </row>
    <row r="463" spans="1:27" x14ac:dyDescent="0.25">
      <c r="A463" s="2" t="s">
        <v>32</v>
      </c>
      <c r="B463" s="1" t="s">
        <v>27</v>
      </c>
      <c r="C463">
        <v>103</v>
      </c>
      <c r="D463">
        <v>38642.837999999996</v>
      </c>
      <c r="E463">
        <f t="shared" si="110"/>
        <v>35065.857999999993</v>
      </c>
      <c r="F463">
        <v>30</v>
      </c>
      <c r="G463">
        <f t="shared" si="100"/>
        <v>304.14999999999998</v>
      </c>
      <c r="H463">
        <v>98</v>
      </c>
      <c r="I463">
        <v>0.47299999999999998</v>
      </c>
      <c r="J463">
        <f t="shared" si="105"/>
        <v>6.6034651847008838E-2</v>
      </c>
      <c r="K463">
        <v>0.15</v>
      </c>
      <c r="L463">
        <v>101</v>
      </c>
      <c r="M463">
        <f t="shared" si="101"/>
        <v>87.826086956521749</v>
      </c>
      <c r="N463">
        <f t="shared" si="102"/>
        <v>0.40696534815299112</v>
      </c>
      <c r="O463">
        <v>8.3140000000000001</v>
      </c>
      <c r="P463">
        <f t="shared" si="106"/>
        <v>1.577195998968528E-2</v>
      </c>
      <c r="Q463">
        <f t="shared" si="99"/>
        <v>609.47329482388989</v>
      </c>
      <c r="R463">
        <f t="shared" si="107"/>
        <v>6.0947329482388994E-4</v>
      </c>
      <c r="S463">
        <f t="shared" si="108"/>
        <v>7.3136795378866788E-3</v>
      </c>
      <c r="T463">
        <f t="shared" si="109"/>
        <v>7313.6795378866791</v>
      </c>
      <c r="U463">
        <v>0.15</v>
      </c>
      <c r="V463">
        <v>101</v>
      </c>
      <c r="W463">
        <f t="shared" si="103"/>
        <v>87.826086956521749</v>
      </c>
      <c r="X463">
        <f t="shared" si="97"/>
        <v>6.9395474163116164</v>
      </c>
      <c r="Y463">
        <f t="shared" si="104"/>
        <v>83.274568995739401</v>
      </c>
    </row>
    <row r="464" spans="1:27" x14ac:dyDescent="0.25">
      <c r="A464" s="2" t="s">
        <v>33</v>
      </c>
      <c r="B464" s="1" t="s">
        <v>27</v>
      </c>
      <c r="C464">
        <v>103</v>
      </c>
      <c r="D464">
        <v>79657.05799999999</v>
      </c>
      <c r="E464">
        <f t="shared" si="110"/>
        <v>76080.077999999994</v>
      </c>
      <c r="F464">
        <v>30</v>
      </c>
      <c r="G464">
        <f t="shared" si="100"/>
        <v>304.14999999999998</v>
      </c>
      <c r="H464">
        <v>98</v>
      </c>
      <c r="I464">
        <v>0.47299999999999998</v>
      </c>
      <c r="J464">
        <f t="shared" si="105"/>
        <v>6.6034651847008838E-2</v>
      </c>
      <c r="K464">
        <v>0.15</v>
      </c>
      <c r="L464">
        <v>101</v>
      </c>
      <c r="M464">
        <f t="shared" si="101"/>
        <v>87.826086956521749</v>
      </c>
      <c r="N464">
        <f t="shared" si="102"/>
        <v>0.40696534815299112</v>
      </c>
      <c r="O464">
        <v>8.3140000000000001</v>
      </c>
      <c r="P464">
        <f t="shared" si="106"/>
        <v>1.577195998968528E-2</v>
      </c>
      <c r="Q464">
        <f t="shared" si="99"/>
        <v>1256.3479316720395</v>
      </c>
      <c r="R464">
        <f t="shared" si="107"/>
        <v>1.2563479316720395E-3</v>
      </c>
      <c r="S464">
        <f t="shared" si="108"/>
        <v>1.5076175180064473E-2</v>
      </c>
      <c r="T464">
        <f t="shared" si="109"/>
        <v>15076.175180064472</v>
      </c>
      <c r="U464">
        <v>0.15</v>
      </c>
      <c r="V464">
        <v>101</v>
      </c>
      <c r="W464">
        <f t="shared" si="103"/>
        <v>87.826086956521749</v>
      </c>
      <c r="X464">
        <f t="shared" si="97"/>
        <v>14.304951697255895</v>
      </c>
      <c r="Y464">
        <f t="shared" si="104"/>
        <v>171.65942036707071</v>
      </c>
      <c r="Z464">
        <f>AVERAGE(Y464:Y466)</f>
        <v>178.40026383973577</v>
      </c>
      <c r="AA464">
        <f>_xlfn.STDEV.S(Y464:Y466)/SQRT(COUNT(Y464:Y466))</f>
        <v>5.5895648068987596</v>
      </c>
    </row>
    <row r="465" spans="1:27" x14ac:dyDescent="0.25">
      <c r="A465" s="2" t="s">
        <v>34</v>
      </c>
      <c r="B465" s="1" t="s">
        <v>27</v>
      </c>
      <c r="C465">
        <v>103</v>
      </c>
      <c r="D465">
        <v>87933.065999999992</v>
      </c>
      <c r="E465">
        <f t="shared" si="110"/>
        <v>84356.085999999996</v>
      </c>
      <c r="F465">
        <v>30</v>
      </c>
      <c r="G465">
        <f t="shared" si="100"/>
        <v>304.14999999999998</v>
      </c>
      <c r="H465">
        <v>98</v>
      </c>
      <c r="I465">
        <v>0.47299999999999998</v>
      </c>
      <c r="J465">
        <f t="shared" si="105"/>
        <v>6.6034651847008838E-2</v>
      </c>
      <c r="K465">
        <v>0.15</v>
      </c>
      <c r="L465">
        <v>101</v>
      </c>
      <c r="M465">
        <f t="shared" si="101"/>
        <v>87.826086956521749</v>
      </c>
      <c r="N465">
        <f t="shared" si="102"/>
        <v>0.40696534815299112</v>
      </c>
      <c r="O465">
        <v>8.3140000000000001</v>
      </c>
      <c r="P465">
        <f t="shared" si="106"/>
        <v>1.577195998968528E-2</v>
      </c>
      <c r="Q465">
        <f t="shared" si="99"/>
        <v>1386.876798722355</v>
      </c>
      <c r="R465">
        <f t="shared" si="107"/>
        <v>1.386876798722355E-3</v>
      </c>
      <c r="S465">
        <f t="shared" si="108"/>
        <v>1.6642521584668259E-2</v>
      </c>
      <c r="T465">
        <f t="shared" si="109"/>
        <v>16642.521584668259</v>
      </c>
      <c r="U465">
        <v>0.15</v>
      </c>
      <c r="V465">
        <v>101</v>
      </c>
      <c r="W465">
        <f t="shared" si="103"/>
        <v>87.826086956521749</v>
      </c>
      <c r="X465">
        <f t="shared" si="97"/>
        <v>15.79117147060107</v>
      </c>
      <c r="Y465">
        <f t="shared" si="104"/>
        <v>189.49405764721283</v>
      </c>
    </row>
    <row r="466" spans="1:27" x14ac:dyDescent="0.25">
      <c r="A466" s="2" t="s">
        <v>35</v>
      </c>
      <c r="B466" s="1" t="s">
        <v>27</v>
      </c>
      <c r="C466">
        <v>103</v>
      </c>
      <c r="D466">
        <v>80765.138999999996</v>
      </c>
      <c r="E466">
        <f t="shared" si="110"/>
        <v>77188.159</v>
      </c>
      <c r="F466">
        <v>30</v>
      </c>
      <c r="G466">
        <f t="shared" si="100"/>
        <v>304.14999999999998</v>
      </c>
      <c r="H466">
        <v>98</v>
      </c>
      <c r="I466">
        <v>0.47299999999999998</v>
      </c>
      <c r="J466">
        <f t="shared" si="105"/>
        <v>6.6034651847008838E-2</v>
      </c>
      <c r="K466">
        <v>0.15</v>
      </c>
      <c r="L466">
        <v>101</v>
      </c>
      <c r="M466">
        <f t="shared" si="101"/>
        <v>87.826086956521749</v>
      </c>
      <c r="N466">
        <f t="shared" si="102"/>
        <v>0.40696534815299112</v>
      </c>
      <c r="O466">
        <v>8.3140000000000001</v>
      </c>
      <c r="P466">
        <f t="shared" si="106"/>
        <v>1.577195998968528E-2</v>
      </c>
      <c r="Q466">
        <f t="shared" si="99"/>
        <v>1273.8245408693701</v>
      </c>
      <c r="R466">
        <f t="shared" si="107"/>
        <v>1.2738245408693701E-3</v>
      </c>
      <c r="S466">
        <f t="shared" si="108"/>
        <v>1.5285894490432439E-2</v>
      </c>
      <c r="T466">
        <f t="shared" si="109"/>
        <v>15285.89449043244</v>
      </c>
      <c r="U466">
        <v>0.15</v>
      </c>
      <c r="V466">
        <v>101</v>
      </c>
      <c r="W466">
        <f t="shared" si="103"/>
        <v>87.826086956521749</v>
      </c>
      <c r="X466">
        <f t="shared" si="97"/>
        <v>14.503942792076986</v>
      </c>
      <c r="Y466">
        <f t="shared" si="104"/>
        <v>174.04731350492381</v>
      </c>
    </row>
    <row r="467" spans="1:27" x14ac:dyDescent="0.25">
      <c r="A467" s="3" t="s">
        <v>36</v>
      </c>
      <c r="B467" s="1" t="s">
        <v>27</v>
      </c>
      <c r="C467">
        <v>103</v>
      </c>
      <c r="D467">
        <v>47033.011999999995</v>
      </c>
      <c r="E467">
        <f t="shared" si="110"/>
        <v>43456.031999999992</v>
      </c>
      <c r="F467">
        <v>30</v>
      </c>
      <c r="G467">
        <f t="shared" si="100"/>
        <v>304.14999999999998</v>
      </c>
      <c r="H467">
        <v>98</v>
      </c>
      <c r="I467">
        <v>0.47299999999999998</v>
      </c>
      <c r="J467">
        <f t="shared" si="105"/>
        <v>6.6034651847008838E-2</v>
      </c>
      <c r="K467">
        <v>0.15</v>
      </c>
      <c r="L467">
        <v>101</v>
      </c>
      <c r="M467">
        <f t="shared" si="101"/>
        <v>87.826086956521749</v>
      </c>
      <c r="N467">
        <f t="shared" si="102"/>
        <v>0.40696534815299112</v>
      </c>
      <c r="O467">
        <v>8.3140000000000001</v>
      </c>
      <c r="P467">
        <f t="shared" si="106"/>
        <v>1.577195998968528E-2</v>
      </c>
      <c r="Q467">
        <f t="shared" si="99"/>
        <v>741.80278345838758</v>
      </c>
      <c r="R467">
        <f t="shared" si="107"/>
        <v>7.4180278345838753E-4</v>
      </c>
      <c r="S467">
        <f t="shared" si="108"/>
        <v>8.9016334015006495E-3</v>
      </c>
      <c r="T467">
        <f t="shared" si="109"/>
        <v>8901.6334015006487</v>
      </c>
      <c r="U467">
        <v>0.15</v>
      </c>
      <c r="V467">
        <v>101</v>
      </c>
      <c r="W467">
        <f t="shared" si="103"/>
        <v>87.826086956521749</v>
      </c>
      <c r="X467">
        <f t="shared" si="97"/>
        <v>8.4462693166054024</v>
      </c>
      <c r="Y467">
        <f t="shared" si="104"/>
        <v>101.3552317992648</v>
      </c>
      <c r="Z467">
        <f>AVERAGE(Y467:Y469)</f>
        <v>99.765815029832595</v>
      </c>
      <c r="AA467">
        <f>_xlfn.STDEV.S(Y467:Y469)/SQRT(COUNT(Y467:Y469))</f>
        <v>3.2160659890856396</v>
      </c>
    </row>
    <row r="468" spans="1:27" x14ac:dyDescent="0.25">
      <c r="A468" s="3" t="s">
        <v>37</v>
      </c>
      <c r="B468" s="1" t="s">
        <v>27</v>
      </c>
      <c r="C468">
        <v>103</v>
      </c>
      <c r="D468">
        <v>43421.950000000004</v>
      </c>
      <c r="E468">
        <f t="shared" si="110"/>
        <v>39844.97</v>
      </c>
      <c r="F468">
        <v>30</v>
      </c>
      <c r="G468">
        <f t="shared" si="100"/>
        <v>304.14999999999998</v>
      </c>
      <c r="H468">
        <v>98</v>
      </c>
      <c r="I468">
        <v>0.47299999999999998</v>
      </c>
      <c r="J468">
        <f t="shared" si="105"/>
        <v>6.6034651847008838E-2</v>
      </c>
      <c r="K468">
        <v>0.15</v>
      </c>
      <c r="L468">
        <v>101</v>
      </c>
      <c r="M468">
        <f t="shared" si="101"/>
        <v>87.826086956521749</v>
      </c>
      <c r="N468">
        <f t="shared" si="102"/>
        <v>0.40696534815299112</v>
      </c>
      <c r="O468">
        <v>8.3140000000000001</v>
      </c>
      <c r="P468">
        <f t="shared" si="106"/>
        <v>1.577195998968528E-2</v>
      </c>
      <c r="Q468">
        <f t="shared" si="99"/>
        <v>684.8492580741148</v>
      </c>
      <c r="R468">
        <f t="shared" si="107"/>
        <v>6.8484925807411477E-4</v>
      </c>
      <c r="S468">
        <f t="shared" si="108"/>
        <v>8.2181910968893764E-3</v>
      </c>
      <c r="T468">
        <f t="shared" si="109"/>
        <v>8218.1910968893771</v>
      </c>
      <c r="U468">
        <v>0.15</v>
      </c>
      <c r="V468">
        <v>101</v>
      </c>
      <c r="W468">
        <f t="shared" si="103"/>
        <v>87.826086956521749</v>
      </c>
      <c r="X468">
        <f t="shared" si="97"/>
        <v>7.7977885820319992</v>
      </c>
      <c r="Y468">
        <f t="shared" si="104"/>
        <v>93.57346298438398</v>
      </c>
    </row>
    <row r="469" spans="1:27" x14ac:dyDescent="0.25">
      <c r="A469" s="3" t="s">
        <v>38</v>
      </c>
      <c r="B469" s="1" t="s">
        <v>27</v>
      </c>
      <c r="C469">
        <v>103</v>
      </c>
      <c r="D469">
        <v>48431.409000000007</v>
      </c>
      <c r="E469">
        <f t="shared" si="110"/>
        <v>44854.429000000004</v>
      </c>
      <c r="F469">
        <v>30</v>
      </c>
      <c r="G469">
        <f t="shared" si="100"/>
        <v>304.14999999999998</v>
      </c>
      <c r="H469">
        <v>98</v>
      </c>
      <c r="I469">
        <v>0.47299999999999998</v>
      </c>
      <c r="J469">
        <f t="shared" si="105"/>
        <v>6.6034651847008838E-2</v>
      </c>
      <c r="K469">
        <v>0.15</v>
      </c>
      <c r="L469">
        <v>101</v>
      </c>
      <c r="M469">
        <f t="shared" si="101"/>
        <v>87.826086956521749</v>
      </c>
      <c r="N469">
        <f t="shared" si="102"/>
        <v>0.40696534815299112</v>
      </c>
      <c r="O469">
        <v>8.3140000000000001</v>
      </c>
      <c r="P469">
        <f t="shared" si="106"/>
        <v>1.577195998968528E-2</v>
      </c>
      <c r="Q469">
        <f t="shared" si="99"/>
        <v>763.85824499208366</v>
      </c>
      <c r="R469">
        <f t="shared" si="107"/>
        <v>7.6385824499208366E-4</v>
      </c>
      <c r="S469">
        <f t="shared" si="108"/>
        <v>9.1662989399050026E-3</v>
      </c>
      <c r="T469">
        <f t="shared" si="109"/>
        <v>9166.298939905002</v>
      </c>
      <c r="U469">
        <v>0.15</v>
      </c>
      <c r="V469">
        <v>101</v>
      </c>
      <c r="W469">
        <f t="shared" si="103"/>
        <v>87.826086956521749</v>
      </c>
      <c r="X469">
        <f t="shared" si="97"/>
        <v>8.6973958588207534</v>
      </c>
      <c r="Y469">
        <f t="shared" si="104"/>
        <v>104.36875030584902</v>
      </c>
    </row>
    <row r="470" spans="1:27" x14ac:dyDescent="0.25">
      <c r="A470" s="3" t="s">
        <v>39</v>
      </c>
      <c r="B470" s="1" t="s">
        <v>27</v>
      </c>
      <c r="C470">
        <v>103</v>
      </c>
      <c r="D470">
        <v>54012.309000000008</v>
      </c>
      <c r="E470">
        <f t="shared" si="110"/>
        <v>50435.329000000005</v>
      </c>
      <c r="F470">
        <v>30</v>
      </c>
      <c r="G470">
        <f t="shared" si="100"/>
        <v>304.14999999999998</v>
      </c>
      <c r="H470">
        <v>98</v>
      </c>
      <c r="I470">
        <v>0.47299999999999998</v>
      </c>
      <c r="J470">
        <f t="shared" si="105"/>
        <v>6.6034651847008838E-2</v>
      </c>
      <c r="K470">
        <v>0.15</v>
      </c>
      <c r="L470">
        <v>101</v>
      </c>
      <c r="M470">
        <f t="shared" si="101"/>
        <v>87.826086956521749</v>
      </c>
      <c r="N470">
        <f t="shared" si="102"/>
        <v>0.40696534815299112</v>
      </c>
      <c r="O470">
        <v>8.3140000000000001</v>
      </c>
      <c r="P470">
        <f t="shared" si="106"/>
        <v>1.577195998968528E-2</v>
      </c>
      <c r="Q470">
        <f t="shared" si="99"/>
        <v>851.87997649851832</v>
      </c>
      <c r="R470">
        <f t="shared" si="107"/>
        <v>8.5187997649851827E-4</v>
      </c>
      <c r="S470">
        <f t="shared" si="108"/>
        <v>1.0222559717982218E-2</v>
      </c>
      <c r="T470">
        <f t="shared" si="109"/>
        <v>10222.559717982218</v>
      </c>
      <c r="U470">
        <v>0.15</v>
      </c>
      <c r="V470">
        <v>101</v>
      </c>
      <c r="W470">
        <f t="shared" si="103"/>
        <v>87.826086956521749</v>
      </c>
      <c r="X470">
        <f t="shared" si="97"/>
        <v>9.6996234947851079</v>
      </c>
      <c r="Y470">
        <f t="shared" si="104"/>
        <v>116.39548193742128</v>
      </c>
      <c r="Z470">
        <f>AVERAGE(Y470:Y472)</f>
        <v>136.01687187707896</v>
      </c>
      <c r="AA470">
        <f>_xlfn.STDEV.S(Y470:Y472)/SQRT(COUNT(Y470:Y472))</f>
        <v>13.876930096114547</v>
      </c>
    </row>
    <row r="471" spans="1:27" x14ac:dyDescent="0.25">
      <c r="A471" s="3" t="s">
        <v>40</v>
      </c>
      <c r="B471" s="1" t="s">
        <v>27</v>
      </c>
      <c r="C471">
        <v>103</v>
      </c>
      <c r="D471">
        <v>59781.878000000004</v>
      </c>
      <c r="E471">
        <f t="shared" si="110"/>
        <v>56204.898000000001</v>
      </c>
      <c r="F471">
        <v>30</v>
      </c>
      <c r="G471">
        <f t="shared" si="100"/>
        <v>304.14999999999998</v>
      </c>
      <c r="H471">
        <v>98</v>
      </c>
      <c r="I471">
        <v>0.47299999999999998</v>
      </c>
      <c r="J471">
        <f t="shared" si="105"/>
        <v>6.6034651847008838E-2</v>
      </c>
      <c r="K471">
        <v>0.15</v>
      </c>
      <c r="L471">
        <v>101</v>
      </c>
      <c r="M471">
        <f t="shared" si="101"/>
        <v>87.826086956521749</v>
      </c>
      <c r="N471">
        <f t="shared" si="102"/>
        <v>0.40696534815299112</v>
      </c>
      <c r="O471">
        <v>8.3140000000000001</v>
      </c>
      <c r="P471">
        <f t="shared" si="106"/>
        <v>1.577195998968528E-2</v>
      </c>
      <c r="Q471">
        <f t="shared" si="99"/>
        <v>942.8773879242467</v>
      </c>
      <c r="R471">
        <f t="shared" si="107"/>
        <v>9.4287738792424671E-4</v>
      </c>
      <c r="S471">
        <f t="shared" si="108"/>
        <v>1.131452865509096E-2</v>
      </c>
      <c r="T471">
        <f t="shared" si="109"/>
        <v>11314.52865509096</v>
      </c>
      <c r="U471">
        <v>0.15</v>
      </c>
      <c r="V471">
        <v>101</v>
      </c>
      <c r="W471">
        <f t="shared" si="103"/>
        <v>87.826086956521749</v>
      </c>
      <c r="X471">
        <f t="shared" si="97"/>
        <v>10.735732634781026</v>
      </c>
      <c r="Y471">
        <f t="shared" si="104"/>
        <v>128.8287916173723</v>
      </c>
    </row>
    <row r="472" spans="1:27" x14ac:dyDescent="0.25">
      <c r="A472" s="3" t="s">
        <v>41</v>
      </c>
      <c r="B472" s="1" t="s">
        <v>27</v>
      </c>
      <c r="C472">
        <v>103</v>
      </c>
      <c r="D472">
        <v>75558.14499999999</v>
      </c>
      <c r="E472">
        <f t="shared" si="110"/>
        <v>71981.164999999994</v>
      </c>
      <c r="F472">
        <v>30</v>
      </c>
      <c r="G472">
        <f t="shared" si="100"/>
        <v>304.14999999999998</v>
      </c>
      <c r="H472">
        <v>98</v>
      </c>
      <c r="I472">
        <v>0.47299999999999998</v>
      </c>
      <c r="J472">
        <f t="shared" si="105"/>
        <v>6.6034651847008838E-2</v>
      </c>
      <c r="K472">
        <v>0.15</v>
      </c>
      <c r="L472">
        <v>101</v>
      </c>
      <c r="M472">
        <f t="shared" si="101"/>
        <v>87.826086956521749</v>
      </c>
      <c r="N472">
        <f t="shared" si="102"/>
        <v>0.40696534815299112</v>
      </c>
      <c r="O472">
        <v>8.3140000000000001</v>
      </c>
      <c r="P472">
        <f t="shared" si="106"/>
        <v>1.577195998968528E-2</v>
      </c>
      <c r="Q472">
        <f t="shared" si="99"/>
        <v>1191.7000398348387</v>
      </c>
      <c r="R472">
        <f t="shared" si="107"/>
        <v>1.1917000398348387E-3</v>
      </c>
      <c r="S472">
        <f t="shared" si="108"/>
        <v>1.4300400478018064E-2</v>
      </c>
      <c r="T472">
        <f t="shared" si="109"/>
        <v>14300.400478018064</v>
      </c>
      <c r="U472">
        <v>0.15</v>
      </c>
      <c r="V472">
        <v>101</v>
      </c>
      <c r="W472">
        <f t="shared" si="103"/>
        <v>87.826086956521749</v>
      </c>
      <c r="X472">
        <f t="shared" si="97"/>
        <v>13.568861839703606</v>
      </c>
      <c r="Y472">
        <f t="shared" si="104"/>
        <v>162.8263420764433</v>
      </c>
    </row>
    <row r="473" spans="1:27" x14ac:dyDescent="0.25">
      <c r="A473" s="3" t="s">
        <v>42</v>
      </c>
      <c r="B473" s="1" t="s">
        <v>27</v>
      </c>
      <c r="C473">
        <v>103</v>
      </c>
      <c r="D473">
        <v>28750.033000000003</v>
      </c>
      <c r="E473">
        <f t="shared" si="110"/>
        <v>25173.053000000004</v>
      </c>
      <c r="F473">
        <v>30</v>
      </c>
      <c r="G473">
        <f t="shared" si="100"/>
        <v>304.14999999999998</v>
      </c>
      <c r="H473">
        <v>98</v>
      </c>
      <c r="I473">
        <v>0.47299999999999998</v>
      </c>
      <c r="J473">
        <f t="shared" si="105"/>
        <v>6.6034651847008838E-2</v>
      </c>
      <c r="K473">
        <v>0.15</v>
      </c>
      <c r="L473">
        <v>101</v>
      </c>
      <c r="M473">
        <f t="shared" si="101"/>
        <v>87.826086956521749</v>
      </c>
      <c r="N473">
        <f t="shared" si="102"/>
        <v>0.40696534815299112</v>
      </c>
      <c r="O473">
        <v>8.3140000000000001</v>
      </c>
      <c r="P473">
        <f t="shared" si="106"/>
        <v>1.577195998968528E-2</v>
      </c>
      <c r="Q473">
        <f t="shared" si="99"/>
        <v>453.44437017813152</v>
      </c>
      <c r="R473">
        <f t="shared" si="107"/>
        <v>4.5344437017813153E-4</v>
      </c>
      <c r="S473">
        <f t="shared" si="108"/>
        <v>5.4413324421375775E-3</v>
      </c>
      <c r="T473">
        <f t="shared" si="109"/>
        <v>5441.3324421375773</v>
      </c>
      <c r="U473">
        <v>0.15</v>
      </c>
      <c r="V473">
        <v>101</v>
      </c>
      <c r="W473">
        <f t="shared" si="103"/>
        <v>87.826086956521749</v>
      </c>
      <c r="X473">
        <f t="shared" si="97"/>
        <v>5.1629804525232794</v>
      </c>
      <c r="Y473">
        <f t="shared" si="104"/>
        <v>61.955765430279342</v>
      </c>
      <c r="Z473">
        <f>AVERAGE(Y473:Y475)</f>
        <v>65.978496583512268</v>
      </c>
      <c r="AA473">
        <f>_xlfn.STDEV.S(Y473:Y475)/SQRT(COUNT(Y473:Y475))</f>
        <v>2.1145875002406149</v>
      </c>
    </row>
    <row r="474" spans="1:27" x14ac:dyDescent="0.25">
      <c r="A474" s="3" t="s">
        <v>43</v>
      </c>
      <c r="B474" s="1" t="s">
        <v>27</v>
      </c>
      <c r="C474">
        <v>103</v>
      </c>
      <c r="D474">
        <v>31025.578999999998</v>
      </c>
      <c r="E474">
        <f t="shared" si="110"/>
        <v>27448.598999999998</v>
      </c>
      <c r="F474">
        <v>30</v>
      </c>
      <c r="G474">
        <f t="shared" si="100"/>
        <v>304.14999999999998</v>
      </c>
      <c r="H474">
        <v>98</v>
      </c>
      <c r="I474">
        <v>0.47299999999999998</v>
      </c>
      <c r="J474">
        <f t="shared" si="105"/>
        <v>6.6034651847008838E-2</v>
      </c>
      <c r="K474">
        <v>0.15</v>
      </c>
      <c r="L474">
        <v>101</v>
      </c>
      <c r="M474">
        <f t="shared" si="101"/>
        <v>87.826086956521749</v>
      </c>
      <c r="N474">
        <f t="shared" si="102"/>
        <v>0.40696534815299112</v>
      </c>
      <c r="O474">
        <v>8.3140000000000001</v>
      </c>
      <c r="P474">
        <f t="shared" si="106"/>
        <v>1.577195998968528E-2</v>
      </c>
      <c r="Q474">
        <f t="shared" si="99"/>
        <v>489.33419064481984</v>
      </c>
      <c r="R474">
        <f t="shared" si="107"/>
        <v>4.8933419064481982E-4</v>
      </c>
      <c r="S474">
        <f t="shared" si="108"/>
        <v>5.8720102877378375E-3</v>
      </c>
      <c r="T474">
        <f t="shared" si="109"/>
        <v>5872.0102877378376</v>
      </c>
      <c r="U474">
        <v>0.15</v>
      </c>
      <c r="V474">
        <v>101</v>
      </c>
      <c r="W474">
        <f t="shared" si="103"/>
        <v>87.826086956521749</v>
      </c>
      <c r="X474">
        <f t="shared" si="97"/>
        <v>5.571626923183592</v>
      </c>
      <c r="Y474">
        <f t="shared" si="104"/>
        <v>66.859523078203097</v>
      </c>
    </row>
    <row r="475" spans="1:27" x14ac:dyDescent="0.25">
      <c r="A475" s="3" t="s">
        <v>44</v>
      </c>
      <c r="B475" s="1" t="s">
        <v>27</v>
      </c>
      <c r="C475">
        <v>103</v>
      </c>
      <c r="D475">
        <v>32074.627000000004</v>
      </c>
      <c r="E475">
        <f t="shared" si="110"/>
        <v>28497.647000000004</v>
      </c>
      <c r="F475">
        <v>30</v>
      </c>
      <c r="G475">
        <f t="shared" si="100"/>
        <v>304.14999999999998</v>
      </c>
      <c r="H475">
        <v>98</v>
      </c>
      <c r="I475">
        <v>0.47299999999999998</v>
      </c>
      <c r="J475">
        <f t="shared" si="105"/>
        <v>6.6034651847008838E-2</v>
      </c>
      <c r="K475">
        <v>0.15</v>
      </c>
      <c r="L475">
        <v>101</v>
      </c>
      <c r="M475">
        <f t="shared" si="101"/>
        <v>87.826086956521749</v>
      </c>
      <c r="N475">
        <f t="shared" si="102"/>
        <v>0.40696534815299112</v>
      </c>
      <c r="O475">
        <v>8.3140000000000001</v>
      </c>
      <c r="P475">
        <f t="shared" si="106"/>
        <v>1.577195998968528E-2</v>
      </c>
      <c r="Q475">
        <f t="shared" si="99"/>
        <v>505.87973372807926</v>
      </c>
      <c r="R475">
        <f t="shared" si="107"/>
        <v>5.0587973372807926E-4</v>
      </c>
      <c r="S475">
        <f t="shared" si="108"/>
        <v>6.0705568047369511E-3</v>
      </c>
      <c r="T475">
        <f t="shared" si="109"/>
        <v>6070.5568047369507</v>
      </c>
      <c r="U475">
        <v>0.15</v>
      </c>
      <c r="V475">
        <v>101</v>
      </c>
      <c r="W475">
        <f t="shared" si="103"/>
        <v>87.826086956521749</v>
      </c>
      <c r="X475">
        <f t="shared" ref="X475:X538" si="111">Q475/W475</f>
        <v>5.7600167701711991</v>
      </c>
      <c r="Y475">
        <f t="shared" si="104"/>
        <v>69.120201242054378</v>
      </c>
    </row>
    <row r="476" spans="1:27" x14ac:dyDescent="0.25">
      <c r="A476" s="3" t="s">
        <v>45</v>
      </c>
      <c r="B476" s="1" t="s">
        <v>27</v>
      </c>
      <c r="C476">
        <v>103</v>
      </c>
      <c r="D476">
        <v>106443.68799999998</v>
      </c>
      <c r="E476">
        <f t="shared" si="110"/>
        <v>102866.70799999998</v>
      </c>
      <c r="F476">
        <v>30</v>
      </c>
      <c r="G476">
        <f t="shared" si="100"/>
        <v>304.14999999999998</v>
      </c>
      <c r="H476">
        <v>98</v>
      </c>
      <c r="I476">
        <v>0.47299999999999998</v>
      </c>
      <c r="J476">
        <f t="shared" si="105"/>
        <v>6.6034651847008838E-2</v>
      </c>
      <c r="K476">
        <v>0.15</v>
      </c>
      <c r="L476">
        <v>101</v>
      </c>
      <c r="M476">
        <f t="shared" si="101"/>
        <v>87.826086956521749</v>
      </c>
      <c r="N476">
        <f t="shared" si="102"/>
        <v>0.40696534815299112</v>
      </c>
      <c r="O476">
        <v>8.3140000000000001</v>
      </c>
      <c r="P476">
        <f t="shared" si="106"/>
        <v>1.577195998968528E-2</v>
      </c>
      <c r="Q476">
        <f t="shared" si="99"/>
        <v>1678.8255882905428</v>
      </c>
      <c r="R476">
        <f t="shared" si="107"/>
        <v>1.6788255882905427E-3</v>
      </c>
      <c r="S476">
        <f t="shared" si="108"/>
        <v>2.0145907059486511E-2</v>
      </c>
      <c r="T476">
        <f t="shared" si="109"/>
        <v>20145.907059486512</v>
      </c>
      <c r="U476">
        <v>0.15</v>
      </c>
      <c r="V476">
        <v>101</v>
      </c>
      <c r="W476">
        <f t="shared" si="103"/>
        <v>87.826086956521749</v>
      </c>
      <c r="X476">
        <f t="shared" si="111"/>
        <v>19.115340856773503</v>
      </c>
      <c r="Y476">
        <f t="shared" si="104"/>
        <v>229.38409028128203</v>
      </c>
      <c r="Z476">
        <f>AVERAGE(Y476:Y478)</f>
        <v>224.04971793056563</v>
      </c>
      <c r="AA476">
        <f>_xlfn.STDEV.S(Y476:Y478)/SQRT(COUNT(Y476:Y478))</f>
        <v>5.4987615534578653</v>
      </c>
    </row>
    <row r="477" spans="1:27" x14ac:dyDescent="0.25">
      <c r="A477" s="3" t="s">
        <v>46</v>
      </c>
      <c r="B477" s="1" t="s">
        <v>27</v>
      </c>
      <c r="C477">
        <v>103</v>
      </c>
      <c r="D477">
        <v>98865.767000000007</v>
      </c>
      <c r="E477">
        <f t="shared" si="110"/>
        <v>95288.787000000011</v>
      </c>
      <c r="F477">
        <v>30</v>
      </c>
      <c r="G477">
        <f t="shared" si="100"/>
        <v>304.14999999999998</v>
      </c>
      <c r="H477">
        <v>98</v>
      </c>
      <c r="I477">
        <v>0.47299999999999998</v>
      </c>
      <c r="J477">
        <f t="shared" si="105"/>
        <v>6.6034651847008838E-2</v>
      </c>
      <c r="K477">
        <v>0.15</v>
      </c>
      <c r="L477">
        <v>101</v>
      </c>
      <c r="M477">
        <f t="shared" si="101"/>
        <v>87.826086956521749</v>
      </c>
      <c r="N477">
        <f t="shared" si="102"/>
        <v>0.40696534815299112</v>
      </c>
      <c r="O477">
        <v>8.3140000000000001</v>
      </c>
      <c r="P477">
        <f t="shared" si="106"/>
        <v>1.577195998968528E-2</v>
      </c>
      <c r="Q477">
        <f t="shared" si="99"/>
        <v>1559.3069214735474</v>
      </c>
      <c r="R477">
        <f t="shared" si="107"/>
        <v>1.5593069214735473E-3</v>
      </c>
      <c r="S477">
        <f t="shared" si="108"/>
        <v>1.8711683057682567E-2</v>
      </c>
      <c r="T477">
        <f t="shared" si="109"/>
        <v>18711.683057682567</v>
      </c>
      <c r="U477">
        <v>0.15</v>
      </c>
      <c r="V477">
        <v>101</v>
      </c>
      <c r="W477">
        <f t="shared" si="103"/>
        <v>87.826086956521749</v>
      </c>
      <c r="X477">
        <f t="shared" si="111"/>
        <v>17.754484749451279</v>
      </c>
      <c r="Y477">
        <f t="shared" si="104"/>
        <v>213.05381699341535</v>
      </c>
    </row>
    <row r="478" spans="1:27" x14ac:dyDescent="0.25">
      <c r="A478" s="3" t="s">
        <v>47</v>
      </c>
      <c r="B478" s="1" t="s">
        <v>27</v>
      </c>
      <c r="C478">
        <v>103</v>
      </c>
      <c r="D478">
        <v>106595.50199999999</v>
      </c>
      <c r="E478">
        <f t="shared" si="110"/>
        <v>103018.522</v>
      </c>
      <c r="F478">
        <v>30</v>
      </c>
      <c r="G478">
        <f t="shared" si="100"/>
        <v>304.14999999999998</v>
      </c>
      <c r="H478">
        <v>98</v>
      </c>
      <c r="I478">
        <v>0.47299999999999998</v>
      </c>
      <c r="J478">
        <f t="shared" si="105"/>
        <v>6.6034651847008838E-2</v>
      </c>
      <c r="K478">
        <v>0.15</v>
      </c>
      <c r="L478">
        <v>101</v>
      </c>
      <c r="M478">
        <f t="shared" si="101"/>
        <v>87.826086956521749</v>
      </c>
      <c r="N478">
        <f t="shared" si="102"/>
        <v>0.40696534815299112</v>
      </c>
      <c r="O478">
        <v>8.3140000000000001</v>
      </c>
      <c r="P478">
        <f t="shared" si="106"/>
        <v>1.577195998968528E-2</v>
      </c>
      <c r="Q478">
        <f t="shared" si="99"/>
        <v>1681.2199926244173</v>
      </c>
      <c r="R478">
        <f t="shared" si="107"/>
        <v>1.6812199926244172E-3</v>
      </c>
      <c r="S478">
        <f t="shared" si="108"/>
        <v>2.0174639911493004E-2</v>
      </c>
      <c r="T478">
        <f t="shared" si="109"/>
        <v>20174.639911493003</v>
      </c>
      <c r="U478">
        <v>0.15</v>
      </c>
      <c r="V478">
        <v>101</v>
      </c>
      <c r="W478">
        <f t="shared" si="103"/>
        <v>87.826086956521749</v>
      </c>
      <c r="X478">
        <f t="shared" si="111"/>
        <v>19.142603876416629</v>
      </c>
      <c r="Y478">
        <f t="shared" si="104"/>
        <v>229.71124651699952</v>
      </c>
    </row>
    <row r="479" spans="1:27" x14ac:dyDescent="0.25">
      <c r="A479" s="3" t="s">
        <v>48</v>
      </c>
      <c r="B479" s="1" t="s">
        <v>27</v>
      </c>
      <c r="C479">
        <v>103</v>
      </c>
      <c r="D479">
        <v>42398.00499999999</v>
      </c>
      <c r="E479">
        <f t="shared" si="110"/>
        <v>38821.024999999987</v>
      </c>
      <c r="F479">
        <v>30</v>
      </c>
      <c r="G479">
        <f t="shared" si="100"/>
        <v>304.14999999999998</v>
      </c>
      <c r="H479">
        <v>98</v>
      </c>
      <c r="I479">
        <v>0.47299999999999998</v>
      </c>
      <c r="J479">
        <f t="shared" si="105"/>
        <v>6.6034651847008838E-2</v>
      </c>
      <c r="K479">
        <v>0.15</v>
      </c>
      <c r="L479">
        <v>101</v>
      </c>
      <c r="M479">
        <f t="shared" si="101"/>
        <v>87.826086956521749</v>
      </c>
      <c r="N479">
        <f t="shared" si="102"/>
        <v>0.40696534815299112</v>
      </c>
      <c r="O479">
        <v>8.3140000000000001</v>
      </c>
      <c r="P479">
        <f t="shared" si="106"/>
        <v>1.577195998968528E-2</v>
      </c>
      <c r="Q479">
        <f t="shared" si="99"/>
        <v>668.69963850247632</v>
      </c>
      <c r="R479">
        <f t="shared" si="107"/>
        <v>6.6869963850247629E-4</v>
      </c>
      <c r="S479">
        <f t="shared" si="108"/>
        <v>8.0243956620297142E-3</v>
      </c>
      <c r="T479">
        <f t="shared" si="109"/>
        <v>8024.395662029714</v>
      </c>
      <c r="U479">
        <v>0.15</v>
      </c>
      <c r="V479">
        <v>101</v>
      </c>
      <c r="W479">
        <f t="shared" si="103"/>
        <v>87.826086956521749</v>
      </c>
      <c r="X479">
        <f t="shared" si="111"/>
        <v>7.6139067750281946</v>
      </c>
      <c r="Y479">
        <f t="shared" si="104"/>
        <v>91.366881300338321</v>
      </c>
      <c r="Z479">
        <f>AVERAGE(Y479:Y481)</f>
        <v>90.952701916803008</v>
      </c>
      <c r="AA479">
        <f>_xlfn.STDEV.S(Y479:Y481)/SQRT(COUNT(Y479:Y481))</f>
        <v>0.39221469529382808</v>
      </c>
    </row>
    <row r="480" spans="1:27" x14ac:dyDescent="0.25">
      <c r="A480" s="3" t="s">
        <v>49</v>
      </c>
      <c r="B480" s="1" t="s">
        <v>27</v>
      </c>
      <c r="C480">
        <v>103</v>
      </c>
      <c r="D480">
        <v>42377.425999999992</v>
      </c>
      <c r="E480">
        <f t="shared" si="110"/>
        <v>38800.445999999989</v>
      </c>
      <c r="F480">
        <v>30</v>
      </c>
      <c r="G480">
        <f t="shared" si="100"/>
        <v>304.14999999999998</v>
      </c>
      <c r="H480">
        <v>98</v>
      </c>
      <c r="I480">
        <v>0.47299999999999998</v>
      </c>
      <c r="J480">
        <f t="shared" si="105"/>
        <v>6.6034651847008838E-2</v>
      </c>
      <c r="K480">
        <v>0.15</v>
      </c>
      <c r="L480">
        <v>101</v>
      </c>
      <c r="M480">
        <f t="shared" si="101"/>
        <v>87.826086956521749</v>
      </c>
      <c r="N480">
        <f t="shared" si="102"/>
        <v>0.40696534815299112</v>
      </c>
      <c r="O480">
        <v>8.3140000000000001</v>
      </c>
      <c r="P480">
        <f t="shared" si="106"/>
        <v>1.577195998968528E-2</v>
      </c>
      <c r="Q480">
        <f t="shared" si="99"/>
        <v>668.37506733784858</v>
      </c>
      <c r="R480">
        <f t="shared" si="107"/>
        <v>6.6837506733784854E-4</v>
      </c>
      <c r="S480">
        <f t="shared" si="108"/>
        <v>8.0205008080541824E-3</v>
      </c>
      <c r="T480">
        <f t="shared" si="109"/>
        <v>8020.500808054182</v>
      </c>
      <c r="U480">
        <v>0.15</v>
      </c>
      <c r="V480">
        <v>101</v>
      </c>
      <c r="W480">
        <f t="shared" si="103"/>
        <v>87.826086956521749</v>
      </c>
      <c r="X480">
        <f t="shared" si="111"/>
        <v>7.6102111627576807</v>
      </c>
      <c r="Y480">
        <f t="shared" si="104"/>
        <v>91.322533953092162</v>
      </c>
    </row>
    <row r="481" spans="1:27" x14ac:dyDescent="0.25">
      <c r="A481" s="3" t="s">
        <v>50</v>
      </c>
      <c r="B481" s="1" t="s">
        <v>27</v>
      </c>
      <c r="C481">
        <v>103</v>
      </c>
      <c r="D481">
        <v>41841.994999999995</v>
      </c>
      <c r="E481">
        <f t="shared" si="110"/>
        <v>38265.014999999992</v>
      </c>
      <c r="F481">
        <v>30</v>
      </c>
      <c r="G481">
        <f t="shared" si="100"/>
        <v>304.14999999999998</v>
      </c>
      <c r="H481">
        <v>98</v>
      </c>
      <c r="I481">
        <v>0.47299999999999998</v>
      </c>
      <c r="J481">
        <f t="shared" si="105"/>
        <v>6.6034651847008838E-2</v>
      </c>
      <c r="K481">
        <v>0.15</v>
      </c>
      <c r="L481">
        <v>101</v>
      </c>
      <c r="M481">
        <f t="shared" si="101"/>
        <v>87.826086956521749</v>
      </c>
      <c r="N481">
        <f t="shared" si="102"/>
        <v>0.40696534815299112</v>
      </c>
      <c r="O481">
        <v>8.3140000000000001</v>
      </c>
      <c r="P481">
        <f t="shared" si="106"/>
        <v>1.577195998968528E-2</v>
      </c>
      <c r="Q481">
        <f t="shared" si="99"/>
        <v>659.93027102861151</v>
      </c>
      <c r="R481">
        <f t="shared" si="107"/>
        <v>6.5993027102861153E-4</v>
      </c>
      <c r="S481">
        <f t="shared" si="108"/>
        <v>7.9191632523433371E-3</v>
      </c>
      <c r="T481">
        <f t="shared" si="109"/>
        <v>7919.1632523433373</v>
      </c>
      <c r="U481">
        <v>0.15</v>
      </c>
      <c r="V481">
        <v>101</v>
      </c>
      <c r="W481">
        <f t="shared" si="103"/>
        <v>87.826086956521749</v>
      </c>
      <c r="X481">
        <f t="shared" si="111"/>
        <v>7.5140575414148829</v>
      </c>
      <c r="Y481">
        <f t="shared" si="104"/>
        <v>90.168690496978584</v>
      </c>
    </row>
    <row r="482" spans="1:27" x14ac:dyDescent="0.25">
      <c r="A482" s="1" t="s">
        <v>26</v>
      </c>
      <c r="B482" s="1" t="s">
        <v>27</v>
      </c>
      <c r="C482">
        <v>110</v>
      </c>
      <c r="D482">
        <v>63038.144000000008</v>
      </c>
      <c r="E482">
        <f>D482-3898.97</f>
        <v>59139.174000000006</v>
      </c>
      <c r="F482">
        <v>30</v>
      </c>
      <c r="G482">
        <f t="shared" si="100"/>
        <v>304.14999999999998</v>
      </c>
      <c r="H482">
        <v>98</v>
      </c>
      <c r="I482">
        <v>0.47299999999999998</v>
      </c>
      <c r="J482">
        <f t="shared" si="105"/>
        <v>6.6034651847008838E-2</v>
      </c>
      <c r="K482">
        <v>0.15</v>
      </c>
      <c r="L482">
        <v>101</v>
      </c>
      <c r="M482">
        <f t="shared" si="101"/>
        <v>87.826086956521749</v>
      </c>
      <c r="N482">
        <f t="shared" si="102"/>
        <v>0.40696534815299112</v>
      </c>
      <c r="O482">
        <v>8.3140000000000001</v>
      </c>
      <c r="P482">
        <f t="shared" si="106"/>
        <v>1.577195998968528E-2</v>
      </c>
      <c r="Q482">
        <f t="shared" si="99"/>
        <v>994.23508499201932</v>
      </c>
      <c r="R482">
        <f t="shared" si="107"/>
        <v>9.9423508499201928E-4</v>
      </c>
      <c r="S482">
        <f t="shared" si="108"/>
        <v>1.193082101990423E-2</v>
      </c>
      <c r="T482">
        <f t="shared" si="109"/>
        <v>11930.82101990423</v>
      </c>
      <c r="U482">
        <v>0.15</v>
      </c>
      <c r="V482">
        <v>101</v>
      </c>
      <c r="W482">
        <f t="shared" si="103"/>
        <v>87.826086956521749</v>
      </c>
      <c r="X482">
        <f t="shared" si="111"/>
        <v>11.320498492483386</v>
      </c>
      <c r="Y482">
        <f t="shared" si="104"/>
        <v>135.84598190980063</v>
      </c>
      <c r="Z482">
        <f>AVERAGE(Y482:Y484)</f>
        <v>133.33675689517995</v>
      </c>
      <c r="AA482">
        <f>_xlfn.STDEV.S(Y482:Y484)/SQRT(COUNT(Y482:Y484))</f>
        <v>4.5675649648938457</v>
      </c>
    </row>
    <row r="483" spans="1:27" x14ac:dyDescent="0.25">
      <c r="A483" s="2" t="s">
        <v>28</v>
      </c>
      <c r="B483" s="1" t="s">
        <v>27</v>
      </c>
      <c r="C483">
        <v>110</v>
      </c>
      <c r="D483">
        <v>57761.625999999997</v>
      </c>
      <c r="E483">
        <f t="shared" ref="E483:E505" si="112">D483-3898.97</f>
        <v>53862.655999999995</v>
      </c>
      <c r="F483">
        <v>30</v>
      </c>
      <c r="G483">
        <f t="shared" si="100"/>
        <v>304.14999999999998</v>
      </c>
      <c r="H483">
        <v>98</v>
      </c>
      <c r="I483">
        <v>0.47299999999999998</v>
      </c>
      <c r="J483">
        <f t="shared" si="105"/>
        <v>6.6034651847008838E-2</v>
      </c>
      <c r="K483">
        <v>0.15</v>
      </c>
      <c r="L483">
        <v>101</v>
      </c>
      <c r="M483">
        <f t="shared" si="101"/>
        <v>87.826086956521749</v>
      </c>
      <c r="N483">
        <f t="shared" si="102"/>
        <v>0.40696534815299112</v>
      </c>
      <c r="O483">
        <v>8.3140000000000001</v>
      </c>
      <c r="P483">
        <f t="shared" si="106"/>
        <v>1.577195998968528E-2</v>
      </c>
      <c r="Q483">
        <f t="shared" si="99"/>
        <v>911.01405421116499</v>
      </c>
      <c r="R483">
        <f t="shared" si="107"/>
        <v>9.1101405421116499E-4</v>
      </c>
      <c r="S483">
        <f t="shared" si="108"/>
        <v>1.093216865053398E-2</v>
      </c>
      <c r="T483">
        <f t="shared" si="109"/>
        <v>10932.16865053398</v>
      </c>
      <c r="U483">
        <v>0.15</v>
      </c>
      <c r="V483">
        <v>101</v>
      </c>
      <c r="W483">
        <f t="shared" si="103"/>
        <v>87.826086956521749</v>
      </c>
      <c r="X483">
        <f t="shared" si="111"/>
        <v>10.372932300424155</v>
      </c>
      <c r="Y483">
        <f t="shared" si="104"/>
        <v>124.47518760508986</v>
      </c>
    </row>
    <row r="484" spans="1:27" x14ac:dyDescent="0.25">
      <c r="A484" s="2" t="s">
        <v>29</v>
      </c>
      <c r="B484" s="1" t="s">
        <v>27</v>
      </c>
      <c r="C484">
        <v>110</v>
      </c>
      <c r="D484">
        <v>64821.51</v>
      </c>
      <c r="E484">
        <f t="shared" si="112"/>
        <v>60922.54</v>
      </c>
      <c r="F484">
        <v>30</v>
      </c>
      <c r="G484">
        <f t="shared" si="100"/>
        <v>304.14999999999998</v>
      </c>
      <c r="H484">
        <v>98</v>
      </c>
      <c r="I484">
        <v>0.47299999999999998</v>
      </c>
      <c r="J484">
        <f t="shared" si="105"/>
        <v>6.6034651847008838E-2</v>
      </c>
      <c r="K484">
        <v>0.15</v>
      </c>
      <c r="L484">
        <v>101</v>
      </c>
      <c r="M484">
        <f t="shared" si="101"/>
        <v>87.826086956521749</v>
      </c>
      <c r="N484">
        <f t="shared" si="102"/>
        <v>0.40696534815299112</v>
      </c>
      <c r="O484">
        <v>8.3140000000000001</v>
      </c>
      <c r="P484">
        <f t="shared" si="106"/>
        <v>1.577195998968528E-2</v>
      </c>
      <c r="Q484">
        <f t="shared" si="99"/>
        <v>1022.3622621909843</v>
      </c>
      <c r="R484">
        <f t="shared" si="107"/>
        <v>1.0223622621909844E-3</v>
      </c>
      <c r="S484">
        <f t="shared" si="108"/>
        <v>1.2268347146291811E-2</v>
      </c>
      <c r="T484">
        <f t="shared" si="109"/>
        <v>12268.347146291811</v>
      </c>
      <c r="U484">
        <v>0.15</v>
      </c>
      <c r="V484">
        <v>101</v>
      </c>
      <c r="W484">
        <f t="shared" si="103"/>
        <v>87.826086956521749</v>
      </c>
      <c r="X484">
        <f t="shared" si="111"/>
        <v>11.640758430887445</v>
      </c>
      <c r="Y484">
        <f t="shared" si="104"/>
        <v>139.68910117064931</v>
      </c>
    </row>
    <row r="485" spans="1:27" x14ac:dyDescent="0.25">
      <c r="A485" s="2" t="s">
        <v>30</v>
      </c>
      <c r="B485" s="1" t="s">
        <v>27</v>
      </c>
      <c r="C485">
        <v>110</v>
      </c>
      <c r="D485">
        <v>37820.990999999995</v>
      </c>
      <c r="E485">
        <f t="shared" si="112"/>
        <v>33922.020999999993</v>
      </c>
      <c r="F485">
        <v>30</v>
      </c>
      <c r="G485">
        <f t="shared" si="100"/>
        <v>304.14999999999998</v>
      </c>
      <c r="H485">
        <v>98</v>
      </c>
      <c r="I485">
        <v>0.47299999999999998</v>
      </c>
      <c r="J485">
        <f t="shared" si="105"/>
        <v>6.6034651847008838E-2</v>
      </c>
      <c r="K485">
        <v>0.15</v>
      </c>
      <c r="L485">
        <v>101</v>
      </c>
      <c r="M485">
        <f t="shared" si="101"/>
        <v>87.826086956521749</v>
      </c>
      <c r="N485">
        <f t="shared" si="102"/>
        <v>0.40696534815299112</v>
      </c>
      <c r="O485">
        <v>8.3140000000000001</v>
      </c>
      <c r="P485">
        <f t="shared" si="106"/>
        <v>1.577195998968528E-2</v>
      </c>
      <c r="Q485">
        <f t="shared" si="99"/>
        <v>596.51115682224702</v>
      </c>
      <c r="R485">
        <f t="shared" si="107"/>
        <v>5.9651115682224701E-4</v>
      </c>
      <c r="S485">
        <f t="shared" si="108"/>
        <v>7.1581338818669637E-3</v>
      </c>
      <c r="T485">
        <f t="shared" si="109"/>
        <v>7158.1338818669637</v>
      </c>
      <c r="U485">
        <v>0.15</v>
      </c>
      <c r="V485">
        <v>101</v>
      </c>
      <c r="W485">
        <f t="shared" si="103"/>
        <v>87.826086956521749</v>
      </c>
      <c r="X485">
        <f t="shared" si="111"/>
        <v>6.7919587162929105</v>
      </c>
      <c r="Y485">
        <f t="shared" si="104"/>
        <v>81.503504595514926</v>
      </c>
      <c r="Z485">
        <f>AVERAGE(Y485:Y487)</f>
        <v>85.330636773085999</v>
      </c>
      <c r="AA485">
        <f>_xlfn.STDEV.S(Y485:Y487)/SQRT(COUNT(Y485:Y487))</f>
        <v>2.2297509447739943</v>
      </c>
    </row>
    <row r="486" spans="1:27" x14ac:dyDescent="0.25">
      <c r="A486" s="2" t="s">
        <v>31</v>
      </c>
      <c r="B486" s="1" t="s">
        <v>27</v>
      </c>
      <c r="C486">
        <v>110</v>
      </c>
      <c r="D486">
        <v>39564.966999999997</v>
      </c>
      <c r="E486">
        <f t="shared" si="112"/>
        <v>35665.996999999996</v>
      </c>
      <c r="F486">
        <v>30</v>
      </c>
      <c r="G486">
        <f t="shared" si="100"/>
        <v>304.14999999999998</v>
      </c>
      <c r="H486">
        <v>98</v>
      </c>
      <c r="I486">
        <v>0.47299999999999998</v>
      </c>
      <c r="J486">
        <f t="shared" si="105"/>
        <v>6.6034651847008838E-2</v>
      </c>
      <c r="K486">
        <v>0.15</v>
      </c>
      <c r="L486">
        <v>101</v>
      </c>
      <c r="M486">
        <f t="shared" si="101"/>
        <v>87.826086956521749</v>
      </c>
      <c r="N486">
        <f t="shared" si="102"/>
        <v>0.40696534815299112</v>
      </c>
      <c r="O486">
        <v>8.3140000000000001</v>
      </c>
      <c r="P486">
        <f t="shared" si="106"/>
        <v>1.577195998968528E-2</v>
      </c>
      <c r="Q486">
        <f t="shared" si="99"/>
        <v>624.01707651721836</v>
      </c>
      <c r="R486">
        <f t="shared" si="107"/>
        <v>6.2401707651721838E-4</v>
      </c>
      <c r="S486">
        <f t="shared" si="108"/>
        <v>7.4882049182066202E-3</v>
      </c>
      <c r="T486">
        <f t="shared" si="109"/>
        <v>7488.2049182066203</v>
      </c>
      <c r="U486">
        <v>0.15</v>
      </c>
      <c r="V486">
        <v>101</v>
      </c>
      <c r="W486">
        <f t="shared" si="103"/>
        <v>87.826086956521749</v>
      </c>
      <c r="X486">
        <f t="shared" si="111"/>
        <v>7.1051449306415941</v>
      </c>
      <c r="Y486">
        <f t="shared" si="104"/>
        <v>85.261739167699133</v>
      </c>
    </row>
    <row r="487" spans="1:27" x14ac:dyDescent="0.25">
      <c r="A487" s="2" t="s">
        <v>32</v>
      </c>
      <c r="B487" s="1" t="s">
        <v>27</v>
      </c>
      <c r="C487">
        <v>110</v>
      </c>
      <c r="D487">
        <v>41404.856999999996</v>
      </c>
      <c r="E487">
        <f t="shared" si="112"/>
        <v>37505.886999999995</v>
      </c>
      <c r="F487">
        <v>30</v>
      </c>
      <c r="G487">
        <f t="shared" si="100"/>
        <v>304.14999999999998</v>
      </c>
      <c r="H487">
        <v>98</v>
      </c>
      <c r="I487">
        <v>0.47299999999999998</v>
      </c>
      <c r="J487">
        <f t="shared" si="105"/>
        <v>6.6034651847008838E-2</v>
      </c>
      <c r="K487">
        <v>0.15</v>
      </c>
      <c r="L487">
        <v>101</v>
      </c>
      <c r="M487">
        <f t="shared" si="101"/>
        <v>87.826086956521749</v>
      </c>
      <c r="N487">
        <f t="shared" si="102"/>
        <v>0.40696534815299112</v>
      </c>
      <c r="O487">
        <v>8.3140000000000001</v>
      </c>
      <c r="P487">
        <f t="shared" si="106"/>
        <v>1.577195998968528E-2</v>
      </c>
      <c r="Q487">
        <f t="shared" si="99"/>
        <v>653.03574798264049</v>
      </c>
      <c r="R487">
        <f t="shared" si="107"/>
        <v>6.530357479826405E-4</v>
      </c>
      <c r="S487">
        <f t="shared" si="108"/>
        <v>7.8364289757916848E-3</v>
      </c>
      <c r="T487">
        <f t="shared" si="109"/>
        <v>7836.4289757916849</v>
      </c>
      <c r="U487">
        <v>0.15</v>
      </c>
      <c r="V487">
        <v>101</v>
      </c>
      <c r="W487">
        <f t="shared" si="103"/>
        <v>87.826086956521749</v>
      </c>
      <c r="X487">
        <f t="shared" si="111"/>
        <v>7.4355555463369951</v>
      </c>
      <c r="Y487">
        <f t="shared" si="104"/>
        <v>89.226666556043924</v>
      </c>
    </row>
    <row r="488" spans="1:27" x14ac:dyDescent="0.25">
      <c r="A488" s="2" t="s">
        <v>33</v>
      </c>
      <c r="B488" s="1" t="s">
        <v>27</v>
      </c>
      <c r="C488">
        <v>110</v>
      </c>
      <c r="D488">
        <v>82353.062999999995</v>
      </c>
      <c r="E488">
        <f t="shared" si="112"/>
        <v>78454.092999999993</v>
      </c>
      <c r="F488">
        <v>30</v>
      </c>
      <c r="G488">
        <f t="shared" si="100"/>
        <v>304.14999999999998</v>
      </c>
      <c r="H488">
        <v>98</v>
      </c>
      <c r="I488">
        <v>0.47299999999999998</v>
      </c>
      <c r="J488">
        <f t="shared" si="105"/>
        <v>6.6034651847008838E-2</v>
      </c>
      <c r="K488">
        <v>0.15</v>
      </c>
      <c r="L488">
        <v>101</v>
      </c>
      <c r="M488">
        <f t="shared" si="101"/>
        <v>87.826086956521749</v>
      </c>
      <c r="N488">
        <f t="shared" si="102"/>
        <v>0.40696534815299112</v>
      </c>
      <c r="O488">
        <v>8.3140000000000001</v>
      </c>
      <c r="P488">
        <f t="shared" si="106"/>
        <v>1.577195998968528E-2</v>
      </c>
      <c r="Q488">
        <f t="shared" si="99"/>
        <v>1298.8692146640312</v>
      </c>
      <c r="R488">
        <f t="shared" si="107"/>
        <v>1.2988692146640311E-3</v>
      </c>
      <c r="S488">
        <f t="shared" si="108"/>
        <v>1.5586430575968374E-2</v>
      </c>
      <c r="T488">
        <f t="shared" si="109"/>
        <v>15586.430575968374</v>
      </c>
      <c r="U488">
        <v>0.15</v>
      </c>
      <c r="V488">
        <v>101</v>
      </c>
      <c r="W488">
        <f t="shared" si="103"/>
        <v>87.826086956521749</v>
      </c>
      <c r="X488">
        <f t="shared" si="111"/>
        <v>14.789104919441938</v>
      </c>
      <c r="Y488">
        <f t="shared" si="104"/>
        <v>177.46925903330325</v>
      </c>
      <c r="Z488">
        <f>AVERAGE(Y488:Y490)</f>
        <v>183.92415596563879</v>
      </c>
      <c r="AA488">
        <f>_xlfn.STDEV.S(Y488:Y490)/SQRT(COUNT(Y488:Y490))</f>
        <v>6.1255501018513705</v>
      </c>
    </row>
    <row r="489" spans="1:27" x14ac:dyDescent="0.25">
      <c r="A489" s="2" t="s">
        <v>34</v>
      </c>
      <c r="B489" s="1" t="s">
        <v>27</v>
      </c>
      <c r="C489">
        <v>110</v>
      </c>
      <c r="D489">
        <v>91030.627999999997</v>
      </c>
      <c r="E489">
        <f t="shared" si="112"/>
        <v>87131.657999999996</v>
      </c>
      <c r="F489">
        <v>30</v>
      </c>
      <c r="G489">
        <f t="shared" si="100"/>
        <v>304.14999999999998</v>
      </c>
      <c r="H489">
        <v>98</v>
      </c>
      <c r="I489">
        <v>0.47299999999999998</v>
      </c>
      <c r="J489">
        <f t="shared" si="105"/>
        <v>6.6034651847008838E-2</v>
      </c>
      <c r="K489">
        <v>0.15</v>
      </c>
      <c r="L489">
        <v>101</v>
      </c>
      <c r="M489">
        <f t="shared" si="101"/>
        <v>87.826086956521749</v>
      </c>
      <c r="N489">
        <f t="shared" si="102"/>
        <v>0.40696534815299112</v>
      </c>
      <c r="O489">
        <v>8.3140000000000001</v>
      </c>
      <c r="P489">
        <f t="shared" si="106"/>
        <v>1.577195998968528E-2</v>
      </c>
      <c r="Q489">
        <f t="shared" si="99"/>
        <v>1435.7314226519245</v>
      </c>
      <c r="R489">
        <f t="shared" si="107"/>
        <v>1.4357314226519245E-3</v>
      </c>
      <c r="S489">
        <f t="shared" si="108"/>
        <v>1.7228777071823093E-2</v>
      </c>
      <c r="T489">
        <f t="shared" si="109"/>
        <v>17228.777071823093</v>
      </c>
      <c r="U489">
        <v>0.15</v>
      </c>
      <c r="V489">
        <v>101</v>
      </c>
      <c r="W489">
        <f t="shared" si="103"/>
        <v>87.826086956521749</v>
      </c>
      <c r="X489">
        <f t="shared" si="111"/>
        <v>16.347436990591216</v>
      </c>
      <c r="Y489">
        <f t="shared" si="104"/>
        <v>196.16924388709461</v>
      </c>
    </row>
    <row r="490" spans="1:27" x14ac:dyDescent="0.25">
      <c r="A490" s="2" t="s">
        <v>35</v>
      </c>
      <c r="B490" s="1" t="s">
        <v>27</v>
      </c>
      <c r="C490">
        <v>110</v>
      </c>
      <c r="D490">
        <v>82661.513999999996</v>
      </c>
      <c r="E490">
        <f t="shared" si="112"/>
        <v>78762.543999999994</v>
      </c>
      <c r="F490">
        <v>30</v>
      </c>
      <c r="G490">
        <f t="shared" si="100"/>
        <v>304.14999999999998</v>
      </c>
      <c r="H490">
        <v>98</v>
      </c>
      <c r="I490">
        <v>0.47299999999999998</v>
      </c>
      <c r="J490">
        <f t="shared" si="105"/>
        <v>6.6034651847008838E-2</v>
      </c>
      <c r="K490">
        <v>0.15</v>
      </c>
      <c r="L490">
        <v>101</v>
      </c>
      <c r="M490">
        <f t="shared" si="101"/>
        <v>87.826086956521749</v>
      </c>
      <c r="N490">
        <f t="shared" si="102"/>
        <v>0.40696534815299112</v>
      </c>
      <c r="O490">
        <v>8.3140000000000001</v>
      </c>
      <c r="P490">
        <f t="shared" si="106"/>
        <v>1.577195998968528E-2</v>
      </c>
      <c r="Q490">
        <f t="shared" si="99"/>
        <v>1303.7340914948095</v>
      </c>
      <c r="R490">
        <f t="shared" si="107"/>
        <v>1.3037340914948095E-3</v>
      </c>
      <c r="S490">
        <f t="shared" si="108"/>
        <v>1.5644809097937713E-2</v>
      </c>
      <c r="T490">
        <f t="shared" si="109"/>
        <v>15644.809097937712</v>
      </c>
      <c r="U490">
        <v>0.15</v>
      </c>
      <c r="V490">
        <v>101</v>
      </c>
      <c r="W490">
        <f t="shared" si="103"/>
        <v>87.826086956521749</v>
      </c>
      <c r="X490">
        <f t="shared" si="111"/>
        <v>14.844497081376542</v>
      </c>
      <c r="Y490">
        <f t="shared" si="104"/>
        <v>178.13396497651848</v>
      </c>
    </row>
    <row r="491" spans="1:27" x14ac:dyDescent="0.25">
      <c r="A491" s="3" t="s">
        <v>36</v>
      </c>
      <c r="B491" s="1" t="s">
        <v>27</v>
      </c>
      <c r="C491">
        <v>110</v>
      </c>
      <c r="D491">
        <v>48655.866999999998</v>
      </c>
      <c r="E491">
        <f t="shared" si="112"/>
        <v>44756.896999999997</v>
      </c>
      <c r="F491">
        <v>30</v>
      </c>
      <c r="G491">
        <f t="shared" si="100"/>
        <v>304.14999999999998</v>
      </c>
      <c r="H491">
        <v>98</v>
      </c>
      <c r="I491">
        <v>0.47299999999999998</v>
      </c>
      <c r="J491">
        <f t="shared" si="105"/>
        <v>6.6034651847008838E-2</v>
      </c>
      <c r="K491">
        <v>0.15</v>
      </c>
      <c r="L491">
        <v>101</v>
      </c>
      <c r="M491">
        <f t="shared" si="101"/>
        <v>87.826086956521749</v>
      </c>
      <c r="N491">
        <f t="shared" si="102"/>
        <v>0.40696534815299112</v>
      </c>
      <c r="O491">
        <v>8.3140000000000001</v>
      </c>
      <c r="P491">
        <f t="shared" si="106"/>
        <v>1.577195998968528E-2</v>
      </c>
      <c r="Q491">
        <f t="shared" si="99"/>
        <v>767.39838758744838</v>
      </c>
      <c r="R491">
        <f t="shared" si="107"/>
        <v>7.6739838758744833E-4</v>
      </c>
      <c r="S491">
        <f t="shared" si="108"/>
        <v>9.2087806510493791E-3</v>
      </c>
      <c r="T491">
        <f t="shared" si="109"/>
        <v>9208.7806510493792</v>
      </c>
      <c r="U491">
        <v>0.15</v>
      </c>
      <c r="V491">
        <v>101</v>
      </c>
      <c r="W491">
        <f t="shared" si="103"/>
        <v>87.826086956521749</v>
      </c>
      <c r="X491">
        <f t="shared" si="111"/>
        <v>8.7377044131244119</v>
      </c>
      <c r="Y491">
        <f t="shared" si="104"/>
        <v>104.85245295749291</v>
      </c>
      <c r="Z491">
        <f>AVERAGE(Y491:Y493)</f>
        <v>103.30714074081784</v>
      </c>
      <c r="AA491">
        <f>_xlfn.STDEV.S(Y491:Y493)/SQRT(COUNT(Y491:Y493))</f>
        <v>3.6115937540007628</v>
      </c>
    </row>
    <row r="492" spans="1:27" x14ac:dyDescent="0.25">
      <c r="A492" s="3" t="s">
        <v>37</v>
      </c>
      <c r="B492" s="1" t="s">
        <v>27</v>
      </c>
      <c r="C492">
        <v>110</v>
      </c>
      <c r="D492">
        <v>44744.648000000001</v>
      </c>
      <c r="E492">
        <f t="shared" si="112"/>
        <v>40845.678</v>
      </c>
      <c r="F492">
        <v>30</v>
      </c>
      <c r="G492">
        <f t="shared" si="100"/>
        <v>304.14999999999998</v>
      </c>
      <c r="H492">
        <v>98</v>
      </c>
      <c r="I492">
        <v>0.47299999999999998</v>
      </c>
      <c r="J492">
        <f t="shared" si="105"/>
        <v>6.6034651847008838E-2</v>
      </c>
      <c r="K492">
        <v>0.15</v>
      </c>
      <c r="L492">
        <v>101</v>
      </c>
      <c r="M492">
        <f t="shared" si="101"/>
        <v>87.826086956521749</v>
      </c>
      <c r="N492">
        <f t="shared" si="102"/>
        <v>0.40696534815299112</v>
      </c>
      <c r="O492">
        <v>8.3140000000000001</v>
      </c>
      <c r="P492">
        <f t="shared" si="106"/>
        <v>1.577195998968528E-2</v>
      </c>
      <c r="Q492">
        <f t="shared" si="99"/>
        <v>705.71079800855148</v>
      </c>
      <c r="R492">
        <f t="shared" si="107"/>
        <v>7.0571079800855151E-4</v>
      </c>
      <c r="S492">
        <f t="shared" si="108"/>
        <v>8.4685295761026177E-3</v>
      </c>
      <c r="T492">
        <f t="shared" si="109"/>
        <v>8468.5295761026173</v>
      </c>
      <c r="U492">
        <v>0.15</v>
      </c>
      <c r="V492">
        <v>101</v>
      </c>
      <c r="W492">
        <f t="shared" si="103"/>
        <v>87.826086956521749</v>
      </c>
      <c r="X492">
        <f t="shared" si="111"/>
        <v>8.0353209674241004</v>
      </c>
      <c r="Y492">
        <f t="shared" si="104"/>
        <v>96.423851609089198</v>
      </c>
    </row>
    <row r="493" spans="1:27" x14ac:dyDescent="0.25">
      <c r="A493" s="3" t="s">
        <v>38</v>
      </c>
      <c r="B493" s="1" t="s">
        <v>27</v>
      </c>
      <c r="C493">
        <v>110</v>
      </c>
      <c r="D493">
        <v>50415.820000000007</v>
      </c>
      <c r="E493">
        <f t="shared" si="112"/>
        <v>46516.850000000006</v>
      </c>
      <c r="F493">
        <v>30</v>
      </c>
      <c r="G493">
        <f t="shared" si="100"/>
        <v>304.14999999999998</v>
      </c>
      <c r="H493">
        <v>98</v>
      </c>
      <c r="I493">
        <v>0.47299999999999998</v>
      </c>
      <c r="J493">
        <f t="shared" si="105"/>
        <v>6.6034651847008838E-2</v>
      </c>
      <c r="K493">
        <v>0.15</v>
      </c>
      <c r="L493">
        <v>101</v>
      </c>
      <c r="M493">
        <f t="shared" si="101"/>
        <v>87.826086956521749</v>
      </c>
      <c r="N493">
        <f t="shared" si="102"/>
        <v>0.40696534815299112</v>
      </c>
      <c r="O493">
        <v>8.3140000000000001</v>
      </c>
      <c r="P493">
        <f t="shared" si="106"/>
        <v>1.577195998968528E-2</v>
      </c>
      <c r="Q493">
        <f t="shared" si="99"/>
        <v>795.15629588717502</v>
      </c>
      <c r="R493">
        <f t="shared" si="107"/>
        <v>7.9515629588717499E-4</v>
      </c>
      <c r="S493">
        <f t="shared" si="108"/>
        <v>9.5418755506460999E-3</v>
      </c>
      <c r="T493">
        <f t="shared" si="109"/>
        <v>9541.8755506461002</v>
      </c>
      <c r="U493">
        <v>0.15</v>
      </c>
      <c r="V493">
        <v>101</v>
      </c>
      <c r="W493">
        <f t="shared" si="103"/>
        <v>87.826086956521749</v>
      </c>
      <c r="X493">
        <f t="shared" si="111"/>
        <v>9.053759804655952</v>
      </c>
      <c r="Y493">
        <f t="shared" si="104"/>
        <v>108.64511765587143</v>
      </c>
    </row>
    <row r="494" spans="1:27" x14ac:dyDescent="0.25">
      <c r="A494" s="3" t="s">
        <v>39</v>
      </c>
      <c r="B494" s="1" t="s">
        <v>27</v>
      </c>
      <c r="C494">
        <v>110</v>
      </c>
      <c r="D494">
        <v>55807.466000000008</v>
      </c>
      <c r="E494">
        <f t="shared" si="112"/>
        <v>51908.496000000006</v>
      </c>
      <c r="F494">
        <v>30</v>
      </c>
      <c r="G494">
        <f t="shared" si="100"/>
        <v>304.14999999999998</v>
      </c>
      <c r="H494">
        <v>98</v>
      </c>
      <c r="I494">
        <v>0.47299999999999998</v>
      </c>
      <c r="J494">
        <f t="shared" si="105"/>
        <v>6.6034651847008838E-2</v>
      </c>
      <c r="K494">
        <v>0.15</v>
      </c>
      <c r="L494">
        <v>101</v>
      </c>
      <c r="M494">
        <f t="shared" si="101"/>
        <v>87.826086956521749</v>
      </c>
      <c r="N494">
        <f t="shared" si="102"/>
        <v>0.40696534815299112</v>
      </c>
      <c r="O494">
        <v>8.3140000000000001</v>
      </c>
      <c r="P494">
        <f t="shared" si="106"/>
        <v>1.577195998968528E-2</v>
      </c>
      <c r="Q494">
        <f t="shared" si="99"/>
        <v>880.19312087772175</v>
      </c>
      <c r="R494">
        <f t="shared" si="107"/>
        <v>8.8019312087772171E-4</v>
      </c>
      <c r="S494">
        <f t="shared" si="108"/>
        <v>1.056231745053266E-2</v>
      </c>
      <c r="T494">
        <f t="shared" si="109"/>
        <v>10562.317450532659</v>
      </c>
      <c r="U494">
        <v>0.15</v>
      </c>
      <c r="V494">
        <v>101</v>
      </c>
      <c r="W494">
        <f t="shared" si="103"/>
        <v>87.826086956521749</v>
      </c>
      <c r="X494">
        <f t="shared" si="111"/>
        <v>10.02200088128099</v>
      </c>
      <c r="Y494">
        <f t="shared" si="104"/>
        <v>120.26401057537184</v>
      </c>
      <c r="Z494">
        <f>AVERAGE(Y494:Y496)</f>
        <v>141.19714443325839</v>
      </c>
      <c r="AA494">
        <f>_xlfn.STDEV.S(Y494:Y496)/SQRT(COUNT(Y494:Y496))</f>
        <v>15.288604778486686</v>
      </c>
    </row>
    <row r="495" spans="1:27" x14ac:dyDescent="0.25">
      <c r="A495" s="3" t="s">
        <v>40</v>
      </c>
      <c r="B495" s="1" t="s">
        <v>27</v>
      </c>
      <c r="C495">
        <v>110</v>
      </c>
      <c r="D495">
        <v>61421.178000000007</v>
      </c>
      <c r="E495">
        <f t="shared" si="112"/>
        <v>57522.208000000006</v>
      </c>
      <c r="F495">
        <v>30</v>
      </c>
      <c r="G495">
        <f t="shared" si="100"/>
        <v>304.14999999999998</v>
      </c>
      <c r="H495">
        <v>98</v>
      </c>
      <c r="I495">
        <v>0.47299999999999998</v>
      </c>
      <c r="J495">
        <f t="shared" si="105"/>
        <v>6.6034651847008838E-2</v>
      </c>
      <c r="K495">
        <v>0.15</v>
      </c>
      <c r="L495">
        <v>101</v>
      </c>
      <c r="M495">
        <f t="shared" si="101"/>
        <v>87.826086956521749</v>
      </c>
      <c r="N495">
        <f t="shared" si="102"/>
        <v>0.40696534815299112</v>
      </c>
      <c r="O495">
        <v>8.3140000000000001</v>
      </c>
      <c r="P495">
        <f t="shared" si="106"/>
        <v>1.577195998968528E-2</v>
      </c>
      <c r="Q495">
        <f t="shared" si="99"/>
        <v>968.73236193533785</v>
      </c>
      <c r="R495">
        <f t="shared" si="107"/>
        <v>9.6873236193533786E-4</v>
      </c>
      <c r="S495">
        <f t="shared" si="108"/>
        <v>1.1624788343224054E-2</v>
      </c>
      <c r="T495">
        <f t="shared" si="109"/>
        <v>11624.788343224054</v>
      </c>
      <c r="U495">
        <v>0.15</v>
      </c>
      <c r="V495">
        <v>101</v>
      </c>
      <c r="W495">
        <f t="shared" si="103"/>
        <v>87.826086956521749</v>
      </c>
      <c r="X495">
        <f t="shared" si="111"/>
        <v>11.030120952729092</v>
      </c>
      <c r="Y495">
        <f t="shared" si="104"/>
        <v>132.36145143274911</v>
      </c>
    </row>
    <row r="496" spans="1:27" x14ac:dyDescent="0.25">
      <c r="A496" s="3" t="s">
        <v>41</v>
      </c>
      <c r="B496" s="1" t="s">
        <v>27</v>
      </c>
      <c r="C496">
        <v>110</v>
      </c>
      <c r="D496">
        <v>79335.268999999986</v>
      </c>
      <c r="E496">
        <f t="shared" si="112"/>
        <v>75436.298999999985</v>
      </c>
      <c r="F496">
        <v>30</v>
      </c>
      <c r="G496">
        <f t="shared" si="100"/>
        <v>304.14999999999998</v>
      </c>
      <c r="H496">
        <v>98</v>
      </c>
      <c r="I496">
        <v>0.47299999999999998</v>
      </c>
      <c r="J496">
        <f t="shared" si="105"/>
        <v>6.6034651847008838E-2</v>
      </c>
      <c r="K496">
        <v>0.15</v>
      </c>
      <c r="L496">
        <v>101</v>
      </c>
      <c r="M496">
        <f t="shared" si="101"/>
        <v>87.826086956521749</v>
      </c>
      <c r="N496">
        <f t="shared" si="102"/>
        <v>0.40696534815299112</v>
      </c>
      <c r="O496">
        <v>8.3140000000000001</v>
      </c>
      <c r="P496">
        <f t="shared" si="106"/>
        <v>1.577195998968528E-2</v>
      </c>
      <c r="Q496">
        <f t="shared" si="99"/>
        <v>1251.2726884389187</v>
      </c>
      <c r="R496">
        <f t="shared" si="107"/>
        <v>1.2512726884389188E-3</v>
      </c>
      <c r="S496">
        <f t="shared" si="108"/>
        <v>1.5015272261267025E-2</v>
      </c>
      <c r="T496">
        <f t="shared" si="109"/>
        <v>15015.272261267026</v>
      </c>
      <c r="U496">
        <v>0.15</v>
      </c>
      <c r="V496">
        <v>101</v>
      </c>
      <c r="W496">
        <f t="shared" si="103"/>
        <v>87.826086956521749</v>
      </c>
      <c r="X496">
        <f t="shared" si="111"/>
        <v>14.247164274304518</v>
      </c>
      <c r="Y496">
        <f t="shared" si="104"/>
        <v>170.96597129165423</v>
      </c>
    </row>
    <row r="497" spans="1:27" x14ac:dyDescent="0.25">
      <c r="A497" s="3" t="s">
        <v>42</v>
      </c>
      <c r="B497" s="1" t="s">
        <v>27</v>
      </c>
      <c r="C497">
        <v>110</v>
      </c>
      <c r="D497">
        <v>30621.630000000005</v>
      </c>
      <c r="E497">
        <f t="shared" si="112"/>
        <v>26722.660000000003</v>
      </c>
      <c r="F497">
        <v>30</v>
      </c>
      <c r="G497">
        <f t="shared" si="100"/>
        <v>304.14999999999998</v>
      </c>
      <c r="H497">
        <v>98</v>
      </c>
      <c r="I497">
        <v>0.47299999999999998</v>
      </c>
      <c r="J497">
        <f t="shared" si="105"/>
        <v>6.6034651847008838E-2</v>
      </c>
      <c r="K497">
        <v>0.15</v>
      </c>
      <c r="L497">
        <v>101</v>
      </c>
      <c r="M497">
        <f t="shared" si="101"/>
        <v>87.826086956521749</v>
      </c>
      <c r="N497">
        <f t="shared" si="102"/>
        <v>0.40696534815299112</v>
      </c>
      <c r="O497">
        <v>8.3140000000000001</v>
      </c>
      <c r="P497">
        <f t="shared" si="106"/>
        <v>1.577195998968528E-2</v>
      </c>
      <c r="Q497">
        <f t="shared" si="99"/>
        <v>482.96312317894655</v>
      </c>
      <c r="R497">
        <f t="shared" si="107"/>
        <v>4.8296312317894653E-4</v>
      </c>
      <c r="S497">
        <f t="shared" si="108"/>
        <v>5.7955574781473583E-3</v>
      </c>
      <c r="T497">
        <f t="shared" si="109"/>
        <v>5795.5574781473579</v>
      </c>
      <c r="U497">
        <v>0.15</v>
      </c>
      <c r="V497">
        <v>101</v>
      </c>
      <c r="W497">
        <f t="shared" si="103"/>
        <v>87.826086956521749</v>
      </c>
      <c r="X497">
        <f t="shared" si="111"/>
        <v>5.4990850658988961</v>
      </c>
      <c r="Y497">
        <f t="shared" si="104"/>
        <v>65.989020790786739</v>
      </c>
      <c r="Z497">
        <f>AVERAGE(Y497:Y499)</f>
        <v>70.235496403909778</v>
      </c>
      <c r="AA497">
        <f>_xlfn.STDEV.S(Y497:Y499)/SQRT(COUNT(Y497:Y499))</f>
        <v>2.3528723068027322</v>
      </c>
    </row>
    <row r="498" spans="1:27" x14ac:dyDescent="0.25">
      <c r="A498" s="3" t="s">
        <v>43</v>
      </c>
      <c r="B498" s="1" t="s">
        <v>27</v>
      </c>
      <c r="C498">
        <v>110</v>
      </c>
      <c r="D498">
        <v>32762.573999999997</v>
      </c>
      <c r="E498">
        <f t="shared" si="112"/>
        <v>28863.603999999996</v>
      </c>
      <c r="F498">
        <v>30</v>
      </c>
      <c r="G498">
        <f t="shared" si="100"/>
        <v>304.14999999999998</v>
      </c>
      <c r="H498">
        <v>98</v>
      </c>
      <c r="I498">
        <v>0.47299999999999998</v>
      </c>
      <c r="J498">
        <f t="shared" si="105"/>
        <v>6.6034651847008838E-2</v>
      </c>
      <c r="K498">
        <v>0.15</v>
      </c>
      <c r="L498">
        <v>101</v>
      </c>
      <c r="M498">
        <f t="shared" si="101"/>
        <v>87.826086956521749</v>
      </c>
      <c r="N498">
        <f t="shared" si="102"/>
        <v>0.40696534815299112</v>
      </c>
      <c r="O498">
        <v>8.3140000000000001</v>
      </c>
      <c r="P498">
        <f t="shared" si="106"/>
        <v>1.577195998968528E-2</v>
      </c>
      <c r="Q498">
        <f t="shared" si="99"/>
        <v>516.73000628710315</v>
      </c>
      <c r="R498">
        <f t="shared" si="107"/>
        <v>5.1673000628710318E-4</v>
      </c>
      <c r="S498">
        <f t="shared" si="108"/>
        <v>6.2007600754452382E-3</v>
      </c>
      <c r="T498">
        <f t="shared" si="109"/>
        <v>6200.7600754452378</v>
      </c>
      <c r="U498">
        <v>0.15</v>
      </c>
      <c r="V498">
        <v>101</v>
      </c>
      <c r="W498">
        <f t="shared" si="103"/>
        <v>87.826086956521749</v>
      </c>
      <c r="X498">
        <f t="shared" si="111"/>
        <v>5.8835594775264211</v>
      </c>
      <c r="Y498">
        <f t="shared" si="104"/>
        <v>70.602713730317063</v>
      </c>
    </row>
    <row r="499" spans="1:27" x14ac:dyDescent="0.25">
      <c r="A499" s="3" t="s">
        <v>44</v>
      </c>
      <c r="B499" s="1" t="s">
        <v>27</v>
      </c>
      <c r="C499">
        <v>110</v>
      </c>
      <c r="D499">
        <v>34392.306000000004</v>
      </c>
      <c r="E499">
        <f t="shared" si="112"/>
        <v>30493.336000000003</v>
      </c>
      <c r="F499">
        <v>30</v>
      </c>
      <c r="G499">
        <f t="shared" si="100"/>
        <v>304.14999999999998</v>
      </c>
      <c r="H499">
        <v>98</v>
      </c>
      <c r="I499">
        <v>0.47299999999999998</v>
      </c>
      <c r="J499">
        <f t="shared" si="105"/>
        <v>6.6034651847008838E-2</v>
      </c>
      <c r="K499">
        <v>0.15</v>
      </c>
      <c r="L499">
        <v>101</v>
      </c>
      <c r="M499">
        <f t="shared" si="101"/>
        <v>87.826086956521749</v>
      </c>
      <c r="N499">
        <f t="shared" si="102"/>
        <v>0.40696534815299112</v>
      </c>
      <c r="O499">
        <v>8.3140000000000001</v>
      </c>
      <c r="P499">
        <f t="shared" si="106"/>
        <v>1.577195998968528E-2</v>
      </c>
      <c r="Q499">
        <f t="shared" ref="Q499:Q562" si="113">P499*D499</f>
        <v>542.43407418501306</v>
      </c>
      <c r="R499">
        <f t="shared" si="107"/>
        <v>5.4243407418501301E-4</v>
      </c>
      <c r="S499">
        <f t="shared" si="108"/>
        <v>6.5092088902201561E-3</v>
      </c>
      <c r="T499">
        <f t="shared" si="109"/>
        <v>6509.2088902201558</v>
      </c>
      <c r="U499">
        <v>0.15</v>
      </c>
      <c r="V499">
        <v>101</v>
      </c>
      <c r="W499">
        <f t="shared" si="103"/>
        <v>87.826086956521749</v>
      </c>
      <c r="X499">
        <f t="shared" si="111"/>
        <v>6.1762295575521282</v>
      </c>
      <c r="Y499">
        <f t="shared" si="104"/>
        <v>74.114754690625531</v>
      </c>
    </row>
    <row r="500" spans="1:27" x14ac:dyDescent="0.25">
      <c r="A500" s="3" t="s">
        <v>45</v>
      </c>
      <c r="B500" s="1" t="s">
        <v>27</v>
      </c>
      <c r="C500">
        <v>110</v>
      </c>
      <c r="D500">
        <v>107511.98899999999</v>
      </c>
      <c r="E500">
        <f t="shared" si="112"/>
        <v>103613.01899999999</v>
      </c>
      <c r="F500">
        <v>30</v>
      </c>
      <c r="G500">
        <f t="shared" si="100"/>
        <v>304.14999999999998</v>
      </c>
      <c r="H500">
        <v>98</v>
      </c>
      <c r="I500">
        <v>0.47299999999999998</v>
      </c>
      <c r="J500">
        <f t="shared" si="105"/>
        <v>6.6034651847008838E-2</v>
      </c>
      <c r="K500">
        <v>0.15</v>
      </c>
      <c r="L500">
        <v>101</v>
      </c>
      <c r="M500">
        <f t="shared" si="101"/>
        <v>87.826086956521749</v>
      </c>
      <c r="N500">
        <f t="shared" si="102"/>
        <v>0.40696534815299112</v>
      </c>
      <c r="O500">
        <v>8.3140000000000001</v>
      </c>
      <c r="P500">
        <f t="shared" si="106"/>
        <v>1.577195998968528E-2</v>
      </c>
      <c r="Q500">
        <f t="shared" si="113"/>
        <v>1695.6747889194837</v>
      </c>
      <c r="R500">
        <f t="shared" si="107"/>
        <v>1.6956747889194837E-3</v>
      </c>
      <c r="S500">
        <f t="shared" si="108"/>
        <v>2.0348097467033803E-2</v>
      </c>
      <c r="T500">
        <f t="shared" si="109"/>
        <v>20348.097467033804</v>
      </c>
      <c r="U500">
        <v>0.15</v>
      </c>
      <c r="V500">
        <v>101</v>
      </c>
      <c r="W500">
        <f t="shared" si="103"/>
        <v>87.826086956521749</v>
      </c>
      <c r="X500">
        <f t="shared" si="111"/>
        <v>19.307188190667386</v>
      </c>
      <c r="Y500">
        <f t="shared" si="104"/>
        <v>231.68625828800862</v>
      </c>
      <c r="Z500">
        <f>AVERAGE(Y500:Y502)</f>
        <v>226.09510275039494</v>
      </c>
      <c r="AA500">
        <f>_xlfn.STDEV.S(Y500:Y502)/SQRT(COUNT(Y500:Y502))</f>
        <v>5.5639753820318605</v>
      </c>
    </row>
    <row r="501" spans="1:27" x14ac:dyDescent="0.25">
      <c r="A501" s="3" t="s">
        <v>46</v>
      </c>
      <c r="B501" s="1" t="s">
        <v>27</v>
      </c>
      <c r="C501">
        <v>110</v>
      </c>
      <c r="D501">
        <v>99753.65400000001</v>
      </c>
      <c r="E501">
        <f t="shared" si="112"/>
        <v>95854.684000000008</v>
      </c>
      <c r="F501">
        <v>30</v>
      </c>
      <c r="G501">
        <f t="shared" si="100"/>
        <v>304.14999999999998</v>
      </c>
      <c r="H501">
        <v>98</v>
      </c>
      <c r="I501">
        <v>0.47299999999999998</v>
      </c>
      <c r="J501">
        <f t="shared" si="105"/>
        <v>6.6034651847008838E-2</v>
      </c>
      <c r="K501">
        <v>0.15</v>
      </c>
      <c r="L501">
        <v>101</v>
      </c>
      <c r="M501">
        <f t="shared" si="101"/>
        <v>87.826086956521749</v>
      </c>
      <c r="N501">
        <f t="shared" si="102"/>
        <v>0.40696534815299112</v>
      </c>
      <c r="O501">
        <v>8.3140000000000001</v>
      </c>
      <c r="P501">
        <f t="shared" si="106"/>
        <v>1.577195998968528E-2</v>
      </c>
      <c r="Q501">
        <f t="shared" si="113"/>
        <v>1573.3106397129091</v>
      </c>
      <c r="R501">
        <f t="shared" si="107"/>
        <v>1.573310639712909E-3</v>
      </c>
      <c r="S501">
        <f t="shared" si="108"/>
        <v>1.8879727676554908E-2</v>
      </c>
      <c r="T501">
        <f t="shared" si="109"/>
        <v>18879.727676554907</v>
      </c>
      <c r="U501">
        <v>0.15</v>
      </c>
      <c r="V501">
        <v>101</v>
      </c>
      <c r="W501">
        <f t="shared" si="103"/>
        <v>87.826086956521749</v>
      </c>
      <c r="X501">
        <f t="shared" si="111"/>
        <v>17.913933026434112</v>
      </c>
      <c r="Y501">
        <f t="shared" si="104"/>
        <v>214.9671963172093</v>
      </c>
    </row>
    <row r="502" spans="1:27" x14ac:dyDescent="0.25">
      <c r="A502" s="3" t="s">
        <v>47</v>
      </c>
      <c r="B502" s="1" t="s">
        <v>27</v>
      </c>
      <c r="C502">
        <v>110</v>
      </c>
      <c r="D502">
        <v>107486.74299999999</v>
      </c>
      <c r="E502">
        <f t="shared" si="112"/>
        <v>103587.77299999999</v>
      </c>
      <c r="F502">
        <v>30</v>
      </c>
      <c r="G502">
        <f t="shared" si="100"/>
        <v>304.14999999999998</v>
      </c>
      <c r="H502">
        <v>98</v>
      </c>
      <c r="I502">
        <v>0.47299999999999998</v>
      </c>
      <c r="J502">
        <f t="shared" si="105"/>
        <v>6.6034651847008838E-2</v>
      </c>
      <c r="K502">
        <v>0.15</v>
      </c>
      <c r="L502">
        <v>101</v>
      </c>
      <c r="M502">
        <f t="shared" si="101"/>
        <v>87.826086956521749</v>
      </c>
      <c r="N502">
        <f t="shared" si="102"/>
        <v>0.40696534815299112</v>
      </c>
      <c r="O502">
        <v>8.3140000000000001</v>
      </c>
      <c r="P502">
        <f t="shared" si="106"/>
        <v>1.577195998968528E-2</v>
      </c>
      <c r="Q502">
        <f t="shared" si="113"/>
        <v>1695.2766100175841</v>
      </c>
      <c r="R502">
        <f t="shared" si="107"/>
        <v>1.6952766100175841E-3</v>
      </c>
      <c r="S502">
        <f t="shared" si="108"/>
        <v>2.0343319320211009E-2</v>
      </c>
      <c r="T502">
        <f t="shared" si="109"/>
        <v>20343.319320211009</v>
      </c>
      <c r="U502">
        <v>0.15</v>
      </c>
      <c r="V502">
        <v>101</v>
      </c>
      <c r="W502">
        <f t="shared" si="103"/>
        <v>87.826086956521749</v>
      </c>
      <c r="X502">
        <f t="shared" si="111"/>
        <v>19.302654470497242</v>
      </c>
      <c r="Y502">
        <f t="shared" si="104"/>
        <v>231.63185364596691</v>
      </c>
    </row>
    <row r="503" spans="1:27" x14ac:dyDescent="0.25">
      <c r="A503" s="3" t="s">
        <v>48</v>
      </c>
      <c r="B503" s="1" t="s">
        <v>27</v>
      </c>
      <c r="C503">
        <v>110</v>
      </c>
      <c r="D503">
        <v>44561.334999999992</v>
      </c>
      <c r="E503">
        <f t="shared" si="112"/>
        <v>40662.364999999991</v>
      </c>
      <c r="F503">
        <v>30</v>
      </c>
      <c r="G503">
        <f t="shared" si="100"/>
        <v>304.14999999999998</v>
      </c>
      <c r="H503">
        <v>98</v>
      </c>
      <c r="I503">
        <v>0.47299999999999998</v>
      </c>
      <c r="J503">
        <f t="shared" si="105"/>
        <v>6.6034651847008838E-2</v>
      </c>
      <c r="K503">
        <v>0.15</v>
      </c>
      <c r="L503">
        <v>101</v>
      </c>
      <c r="M503">
        <f t="shared" si="101"/>
        <v>87.826086956521749</v>
      </c>
      <c r="N503">
        <f t="shared" si="102"/>
        <v>0.40696534815299112</v>
      </c>
      <c r="O503">
        <v>8.3140000000000001</v>
      </c>
      <c r="P503">
        <f t="shared" si="106"/>
        <v>1.577195998968528E-2</v>
      </c>
      <c r="Q503">
        <f t="shared" si="113"/>
        <v>702.81959270696223</v>
      </c>
      <c r="R503">
        <f t="shared" si="107"/>
        <v>7.0281959270696221E-4</v>
      </c>
      <c r="S503">
        <f t="shared" si="108"/>
        <v>8.4338351124835457E-3</v>
      </c>
      <c r="T503">
        <f t="shared" si="109"/>
        <v>8433.8351124835463</v>
      </c>
      <c r="U503">
        <v>0.15</v>
      </c>
      <c r="V503">
        <v>101</v>
      </c>
      <c r="W503">
        <f t="shared" si="103"/>
        <v>87.826086956521749</v>
      </c>
      <c r="X503">
        <f t="shared" si="111"/>
        <v>8.0024013030990737</v>
      </c>
      <c r="Y503">
        <f t="shared" si="104"/>
        <v>96.028815637188885</v>
      </c>
      <c r="Z503">
        <f>AVERAGE(Y503:Y505)</f>
        <v>95.059337242494749</v>
      </c>
      <c r="AA503">
        <f>_xlfn.STDEV.S(Y503:Y505)/SQRT(COUNT(Y503:Y505))</f>
        <v>1.0052670164635433</v>
      </c>
    </row>
    <row r="504" spans="1:27" x14ac:dyDescent="0.25">
      <c r="A504" s="3" t="s">
        <v>49</v>
      </c>
      <c r="B504" s="1" t="s">
        <v>27</v>
      </c>
      <c r="C504">
        <v>110</v>
      </c>
      <c r="D504">
        <v>44594.354999999996</v>
      </c>
      <c r="E504">
        <f t="shared" si="112"/>
        <v>40695.384999999995</v>
      </c>
      <c r="F504">
        <v>30</v>
      </c>
      <c r="G504">
        <f t="shared" si="100"/>
        <v>304.14999999999998</v>
      </c>
      <c r="H504">
        <v>98</v>
      </c>
      <c r="I504">
        <v>0.47299999999999998</v>
      </c>
      <c r="J504">
        <f t="shared" si="105"/>
        <v>6.6034651847008838E-2</v>
      </c>
      <c r="K504">
        <v>0.15</v>
      </c>
      <c r="L504">
        <v>101</v>
      </c>
      <c r="M504">
        <f t="shared" si="101"/>
        <v>87.826086956521749</v>
      </c>
      <c r="N504">
        <f t="shared" si="102"/>
        <v>0.40696534815299112</v>
      </c>
      <c r="O504">
        <v>8.3140000000000001</v>
      </c>
      <c r="P504">
        <f t="shared" si="106"/>
        <v>1.577195998968528E-2</v>
      </c>
      <c r="Q504">
        <f t="shared" si="113"/>
        <v>703.34038282582162</v>
      </c>
      <c r="R504">
        <f t="shared" si="107"/>
        <v>7.0334038282582161E-4</v>
      </c>
      <c r="S504">
        <f t="shared" si="108"/>
        <v>8.4400845939098593E-3</v>
      </c>
      <c r="T504">
        <f t="shared" si="109"/>
        <v>8440.0845939098599</v>
      </c>
      <c r="U504">
        <v>0.15</v>
      </c>
      <c r="V504">
        <v>101</v>
      </c>
      <c r="W504">
        <f t="shared" si="103"/>
        <v>87.826086956521749</v>
      </c>
      <c r="X504">
        <f t="shared" si="111"/>
        <v>8.0083310915811357</v>
      </c>
      <c r="Y504">
        <f t="shared" si="104"/>
        <v>96.099973098973635</v>
      </c>
    </row>
    <row r="505" spans="1:27" x14ac:dyDescent="0.25">
      <c r="A505" s="3" t="s">
        <v>50</v>
      </c>
      <c r="B505" s="1" t="s">
        <v>27</v>
      </c>
      <c r="C505">
        <v>110</v>
      </c>
      <c r="D505">
        <v>43178.680999999997</v>
      </c>
      <c r="E505">
        <f t="shared" si="112"/>
        <v>39279.710999999996</v>
      </c>
      <c r="F505">
        <v>30</v>
      </c>
      <c r="G505">
        <f t="shared" si="100"/>
        <v>304.14999999999998</v>
      </c>
      <c r="H505">
        <v>98</v>
      </c>
      <c r="I505">
        <v>0.47299999999999998</v>
      </c>
      <c r="J505">
        <f t="shared" si="105"/>
        <v>6.6034651847008838E-2</v>
      </c>
      <c r="K505">
        <v>0.15</v>
      </c>
      <c r="L505">
        <v>101</v>
      </c>
      <c r="M505">
        <f t="shared" si="101"/>
        <v>87.826086956521749</v>
      </c>
      <c r="N505">
        <f t="shared" si="102"/>
        <v>0.40696534815299112</v>
      </c>
      <c r="O505">
        <v>8.3140000000000001</v>
      </c>
      <c r="P505">
        <f t="shared" si="106"/>
        <v>1.577195998968528E-2</v>
      </c>
      <c r="Q505">
        <f t="shared" si="113"/>
        <v>681.01242913938393</v>
      </c>
      <c r="R505">
        <f t="shared" si="107"/>
        <v>6.810124291393839E-4</v>
      </c>
      <c r="S505">
        <f t="shared" si="108"/>
        <v>8.172149149672606E-3</v>
      </c>
      <c r="T505">
        <f t="shared" si="109"/>
        <v>8172.1491496726057</v>
      </c>
      <c r="U505">
        <v>0.15</v>
      </c>
      <c r="V505">
        <v>101</v>
      </c>
      <c r="W505">
        <f t="shared" si="103"/>
        <v>87.826086956521749</v>
      </c>
      <c r="X505">
        <f t="shared" si="111"/>
        <v>7.7541019159434796</v>
      </c>
      <c r="Y505">
        <f t="shared" si="104"/>
        <v>93.049222991321741</v>
      </c>
    </row>
    <row r="506" spans="1:27" x14ac:dyDescent="0.25">
      <c r="A506" s="1" t="s">
        <v>26</v>
      </c>
      <c r="B506" s="1" t="s">
        <v>27</v>
      </c>
      <c r="C506">
        <v>119</v>
      </c>
      <c r="D506">
        <v>65164.593000000008</v>
      </c>
      <c r="E506">
        <f>D506-4235.42</f>
        <v>60929.17300000001</v>
      </c>
      <c r="F506">
        <v>30</v>
      </c>
      <c r="G506">
        <f t="shared" si="100"/>
        <v>304.14999999999998</v>
      </c>
      <c r="H506">
        <v>98</v>
      </c>
      <c r="I506">
        <v>0.47299999999999998</v>
      </c>
      <c r="J506">
        <f t="shared" si="105"/>
        <v>6.6034651847008838E-2</v>
      </c>
      <c r="K506">
        <v>0.15</v>
      </c>
      <c r="L506">
        <v>101</v>
      </c>
      <c r="M506">
        <f t="shared" si="101"/>
        <v>87.826086956521749</v>
      </c>
      <c r="N506">
        <f t="shared" si="102"/>
        <v>0.40696534815299112</v>
      </c>
      <c r="O506">
        <v>8.3140000000000001</v>
      </c>
      <c r="P506">
        <f t="shared" si="106"/>
        <v>1.577195998968528E-2</v>
      </c>
      <c r="Q506">
        <f t="shared" si="113"/>
        <v>1027.7733535401255</v>
      </c>
      <c r="R506">
        <f t="shared" si="107"/>
        <v>1.0277733535401256E-3</v>
      </c>
      <c r="S506">
        <f t="shared" si="108"/>
        <v>1.2333280242481507E-2</v>
      </c>
      <c r="T506">
        <f t="shared" si="109"/>
        <v>12333.280242481507</v>
      </c>
      <c r="U506">
        <v>0.15</v>
      </c>
      <c r="V506">
        <v>101</v>
      </c>
      <c r="W506">
        <f t="shared" si="103"/>
        <v>87.826086956521749</v>
      </c>
      <c r="X506">
        <f t="shared" si="111"/>
        <v>11.702369867041032</v>
      </c>
      <c r="Y506">
        <f t="shared" si="104"/>
        <v>140.4284384044924</v>
      </c>
      <c r="Z506">
        <f>AVERAGE(Y506:Y508)</f>
        <v>138.87221911231015</v>
      </c>
      <c r="AA506">
        <f>_xlfn.STDEV.S(Y506:Y508)/SQRT(COUNT(Y506:Y508))</f>
        <v>4.6918471296636417</v>
      </c>
    </row>
    <row r="507" spans="1:27" x14ac:dyDescent="0.25">
      <c r="A507" s="2" t="s">
        <v>28</v>
      </c>
      <c r="B507" s="1" t="s">
        <v>27</v>
      </c>
      <c r="C507">
        <v>119</v>
      </c>
      <c r="D507">
        <v>60362.548999999999</v>
      </c>
      <c r="E507">
        <f t="shared" ref="E507:E529" si="114">D507-4235.42</f>
        <v>56127.129000000001</v>
      </c>
      <c r="F507">
        <v>30</v>
      </c>
      <c r="G507">
        <f t="shared" si="100"/>
        <v>304.14999999999998</v>
      </c>
      <c r="H507">
        <v>98</v>
      </c>
      <c r="I507">
        <v>0.47299999999999998</v>
      </c>
      <c r="J507">
        <f t="shared" si="105"/>
        <v>6.6034651847008838E-2</v>
      </c>
      <c r="K507">
        <v>0.15</v>
      </c>
      <c r="L507">
        <v>101</v>
      </c>
      <c r="M507">
        <f t="shared" si="101"/>
        <v>87.826086956521749</v>
      </c>
      <c r="N507">
        <f t="shared" si="102"/>
        <v>0.40696534815299112</v>
      </c>
      <c r="O507">
        <v>8.3140000000000001</v>
      </c>
      <c r="P507">
        <f t="shared" si="106"/>
        <v>1.577195998968528E-2</v>
      </c>
      <c r="Q507">
        <f t="shared" si="113"/>
        <v>952.03570770341719</v>
      </c>
      <c r="R507">
        <f t="shared" si="107"/>
        <v>9.5203570770341719E-4</v>
      </c>
      <c r="S507">
        <f t="shared" si="108"/>
        <v>1.1424428492441007E-2</v>
      </c>
      <c r="T507">
        <f t="shared" si="109"/>
        <v>11424.428492441008</v>
      </c>
      <c r="U507">
        <v>0.15</v>
      </c>
      <c r="V507">
        <v>101</v>
      </c>
      <c r="W507">
        <f t="shared" si="103"/>
        <v>87.826086956521749</v>
      </c>
      <c r="X507">
        <f t="shared" si="111"/>
        <v>10.840010533256729</v>
      </c>
      <c r="Y507">
        <f t="shared" si="104"/>
        <v>130.08012639908077</v>
      </c>
    </row>
    <row r="508" spans="1:27" x14ac:dyDescent="0.25">
      <c r="A508" s="2" t="s">
        <v>29</v>
      </c>
      <c r="B508" s="1" t="s">
        <v>27</v>
      </c>
      <c r="C508">
        <v>119</v>
      </c>
      <c r="D508">
        <v>67800.187000000005</v>
      </c>
      <c r="E508">
        <f t="shared" si="114"/>
        <v>63564.767000000007</v>
      </c>
      <c r="F508">
        <v>30</v>
      </c>
      <c r="G508">
        <f t="shared" si="100"/>
        <v>304.14999999999998</v>
      </c>
      <c r="H508">
        <v>98</v>
      </c>
      <c r="I508">
        <v>0.47299999999999998</v>
      </c>
      <c r="J508">
        <f t="shared" si="105"/>
        <v>6.6034651847008838E-2</v>
      </c>
      <c r="K508">
        <v>0.15</v>
      </c>
      <c r="L508">
        <v>101</v>
      </c>
      <c r="M508">
        <f t="shared" si="101"/>
        <v>87.826086956521749</v>
      </c>
      <c r="N508">
        <f t="shared" si="102"/>
        <v>0.40696534815299112</v>
      </c>
      <c r="O508">
        <v>8.3140000000000001</v>
      </c>
      <c r="P508">
        <f t="shared" si="106"/>
        <v>1.577195998968528E-2</v>
      </c>
      <c r="Q508">
        <f t="shared" si="113"/>
        <v>1069.3418366571802</v>
      </c>
      <c r="R508">
        <f t="shared" si="107"/>
        <v>1.0693418366571803E-3</v>
      </c>
      <c r="S508">
        <f t="shared" si="108"/>
        <v>1.2832102039886162E-2</v>
      </c>
      <c r="T508">
        <f t="shared" si="109"/>
        <v>12832.102039886162</v>
      </c>
      <c r="U508">
        <v>0.15</v>
      </c>
      <c r="V508">
        <v>101</v>
      </c>
      <c r="W508">
        <f t="shared" si="103"/>
        <v>87.826086956521749</v>
      </c>
      <c r="X508">
        <f t="shared" si="111"/>
        <v>12.175674377779774</v>
      </c>
      <c r="Y508">
        <f t="shared" si="104"/>
        <v>146.10809253335728</v>
      </c>
    </row>
    <row r="509" spans="1:27" x14ac:dyDescent="0.25">
      <c r="A509" s="2" t="s">
        <v>30</v>
      </c>
      <c r="B509" s="1" t="s">
        <v>27</v>
      </c>
      <c r="C509">
        <v>119</v>
      </c>
      <c r="D509">
        <v>39221.883999999991</v>
      </c>
      <c r="E509">
        <f t="shared" si="114"/>
        <v>34986.463999999993</v>
      </c>
      <c r="F509">
        <v>30</v>
      </c>
      <c r="G509">
        <f t="shared" si="100"/>
        <v>304.14999999999998</v>
      </c>
      <c r="H509">
        <v>98</v>
      </c>
      <c r="I509">
        <v>0.47299999999999998</v>
      </c>
      <c r="J509">
        <f t="shared" si="105"/>
        <v>6.6034651847008838E-2</v>
      </c>
      <c r="K509">
        <v>0.15</v>
      </c>
      <c r="L509">
        <v>101</v>
      </c>
      <c r="M509">
        <f t="shared" si="101"/>
        <v>87.826086956521749</v>
      </c>
      <c r="N509">
        <f t="shared" si="102"/>
        <v>0.40696534815299112</v>
      </c>
      <c r="O509">
        <v>8.3140000000000001</v>
      </c>
      <c r="P509">
        <f t="shared" si="106"/>
        <v>1.577195998968528E-2</v>
      </c>
      <c r="Q509">
        <f t="shared" si="113"/>
        <v>618.60598516807715</v>
      </c>
      <c r="R509">
        <f t="shared" si="107"/>
        <v>6.1860598516807715E-4</v>
      </c>
      <c r="S509">
        <f t="shared" si="108"/>
        <v>7.4232718220169254E-3</v>
      </c>
      <c r="T509">
        <f t="shared" si="109"/>
        <v>7423.2718220169254</v>
      </c>
      <c r="U509">
        <v>0.15</v>
      </c>
      <c r="V509">
        <v>101</v>
      </c>
      <c r="W509">
        <f t="shared" si="103"/>
        <v>87.826086956521749</v>
      </c>
      <c r="X509">
        <f t="shared" si="111"/>
        <v>7.0435334944880061</v>
      </c>
      <c r="Y509">
        <f t="shared" si="104"/>
        <v>84.522401933856074</v>
      </c>
      <c r="Z509">
        <f>AVERAGE(Y509:Y511)</f>
        <v>89.443052475266541</v>
      </c>
      <c r="AA509">
        <f>_xlfn.STDEV.S(Y509:Y511)/SQRT(COUNT(Y509:Y511))</f>
        <v>2.6432615606520939</v>
      </c>
    </row>
    <row r="510" spans="1:27" x14ac:dyDescent="0.25">
      <c r="A510" s="2" t="s">
        <v>31</v>
      </c>
      <c r="B510" s="1" t="s">
        <v>27</v>
      </c>
      <c r="C510">
        <v>119</v>
      </c>
      <c r="D510">
        <v>41870.347999999998</v>
      </c>
      <c r="E510">
        <f t="shared" si="114"/>
        <v>37634.928</v>
      </c>
      <c r="F510">
        <v>30</v>
      </c>
      <c r="G510">
        <f t="shared" si="100"/>
        <v>304.14999999999998</v>
      </c>
      <c r="H510">
        <v>98</v>
      </c>
      <c r="I510">
        <v>0.47299999999999998</v>
      </c>
      <c r="J510">
        <f t="shared" si="105"/>
        <v>6.6034651847008838E-2</v>
      </c>
      <c r="K510">
        <v>0.15</v>
      </c>
      <c r="L510">
        <v>101</v>
      </c>
      <c r="M510">
        <f t="shared" si="101"/>
        <v>87.826086956521749</v>
      </c>
      <c r="N510">
        <f t="shared" si="102"/>
        <v>0.40696534815299112</v>
      </c>
      <c r="O510">
        <v>8.3140000000000001</v>
      </c>
      <c r="P510">
        <f t="shared" si="106"/>
        <v>1.577195998968528E-2</v>
      </c>
      <c r="Q510">
        <f t="shared" si="113"/>
        <v>660.37745341019911</v>
      </c>
      <c r="R510">
        <f t="shared" si="107"/>
        <v>6.6037745341019911E-4</v>
      </c>
      <c r="S510">
        <f t="shared" si="108"/>
        <v>7.9245294409223885E-3</v>
      </c>
      <c r="T510">
        <f t="shared" si="109"/>
        <v>7924.5294409223889</v>
      </c>
      <c r="U510">
        <v>0.15</v>
      </c>
      <c r="V510">
        <v>101</v>
      </c>
      <c r="W510">
        <f t="shared" si="103"/>
        <v>87.826086956521749</v>
      </c>
      <c r="X510">
        <f t="shared" si="111"/>
        <v>7.5191492219973162</v>
      </c>
      <c r="Y510">
        <f t="shared" si="104"/>
        <v>90.22979066396779</v>
      </c>
    </row>
    <row r="511" spans="1:27" x14ac:dyDescent="0.25">
      <c r="A511" s="2" t="s">
        <v>32</v>
      </c>
      <c r="B511" s="1" t="s">
        <v>27</v>
      </c>
      <c r="C511">
        <v>119</v>
      </c>
      <c r="D511">
        <v>43423.574999999997</v>
      </c>
      <c r="E511">
        <f t="shared" si="114"/>
        <v>39188.154999999999</v>
      </c>
      <c r="F511">
        <v>30</v>
      </c>
      <c r="G511">
        <f t="shared" si="100"/>
        <v>304.14999999999998</v>
      </c>
      <c r="H511">
        <v>98</v>
      </c>
      <c r="I511">
        <v>0.47299999999999998</v>
      </c>
      <c r="J511">
        <f t="shared" si="105"/>
        <v>6.6034651847008838E-2</v>
      </c>
      <c r="K511">
        <v>0.15</v>
      </c>
      <c r="L511">
        <v>101</v>
      </c>
      <c r="M511">
        <f t="shared" si="101"/>
        <v>87.826086956521749</v>
      </c>
      <c r="N511">
        <f t="shared" si="102"/>
        <v>0.40696534815299112</v>
      </c>
      <c r="O511">
        <v>8.3140000000000001</v>
      </c>
      <c r="P511">
        <f t="shared" si="106"/>
        <v>1.577195998968528E-2</v>
      </c>
      <c r="Q511">
        <f t="shared" si="113"/>
        <v>684.8748875090979</v>
      </c>
      <c r="R511">
        <f t="shared" si="107"/>
        <v>6.8487488750909793E-4</v>
      </c>
      <c r="S511">
        <f t="shared" si="108"/>
        <v>8.2184986501091743E-3</v>
      </c>
      <c r="T511">
        <f t="shared" si="109"/>
        <v>8218.4986501091735</v>
      </c>
      <c r="U511">
        <v>0.15</v>
      </c>
      <c r="V511">
        <v>101</v>
      </c>
      <c r="W511">
        <f t="shared" si="103"/>
        <v>87.826086956521749</v>
      </c>
      <c r="X511">
        <f t="shared" si="111"/>
        <v>7.7980804023313119</v>
      </c>
      <c r="Y511">
        <f t="shared" si="104"/>
        <v>93.576964827975729</v>
      </c>
    </row>
    <row r="512" spans="1:27" x14ac:dyDescent="0.25">
      <c r="A512" s="2" t="s">
        <v>33</v>
      </c>
      <c r="B512" s="1" t="s">
        <v>27</v>
      </c>
      <c r="C512">
        <v>119</v>
      </c>
      <c r="D512">
        <v>85303.945999999996</v>
      </c>
      <c r="E512">
        <f t="shared" si="114"/>
        <v>81068.525999999998</v>
      </c>
      <c r="F512">
        <v>30</v>
      </c>
      <c r="G512">
        <f t="shared" si="100"/>
        <v>304.14999999999998</v>
      </c>
      <c r="H512">
        <v>98</v>
      </c>
      <c r="I512">
        <v>0.47299999999999998</v>
      </c>
      <c r="J512">
        <f t="shared" si="105"/>
        <v>6.6034651847008838E-2</v>
      </c>
      <c r="K512">
        <v>0.15</v>
      </c>
      <c r="L512">
        <v>101</v>
      </c>
      <c r="M512">
        <f t="shared" si="101"/>
        <v>87.826086956521749</v>
      </c>
      <c r="N512">
        <f t="shared" si="102"/>
        <v>0.40696534815299112</v>
      </c>
      <c r="O512">
        <v>8.3140000000000001</v>
      </c>
      <c r="P512">
        <f t="shared" si="106"/>
        <v>1.577195998968528E-2</v>
      </c>
      <c r="Q512">
        <f t="shared" si="113"/>
        <v>1345.4104232742736</v>
      </c>
      <c r="R512">
        <f t="shared" si="107"/>
        <v>1.3454104232742737E-3</v>
      </c>
      <c r="S512">
        <f t="shared" si="108"/>
        <v>1.6144925079291283E-2</v>
      </c>
      <c r="T512">
        <f t="shared" si="109"/>
        <v>16144.925079291283</v>
      </c>
      <c r="U512">
        <v>0.15</v>
      </c>
      <c r="V512">
        <v>101</v>
      </c>
      <c r="W512">
        <f t="shared" si="103"/>
        <v>87.826086956521749</v>
      </c>
      <c r="X512">
        <f t="shared" si="111"/>
        <v>15.319029571934797</v>
      </c>
      <c r="Y512">
        <f t="shared" si="104"/>
        <v>183.82835486321756</v>
      </c>
      <c r="Z512">
        <f>AVERAGE(Y512:Y514)</f>
        <v>190.952636201807</v>
      </c>
      <c r="AA512">
        <f>_xlfn.STDEV.S(Y512:Y514)/SQRT(COUNT(Y512:Y514))</f>
        <v>6.5736381000024657</v>
      </c>
    </row>
    <row r="513" spans="1:27" x14ac:dyDescent="0.25">
      <c r="A513" s="2" t="s">
        <v>34</v>
      </c>
      <c r="B513" s="1" t="s">
        <v>27</v>
      </c>
      <c r="C513">
        <v>119</v>
      </c>
      <c r="D513">
        <v>94703.44</v>
      </c>
      <c r="E513">
        <f t="shared" si="114"/>
        <v>90468.02</v>
      </c>
      <c r="F513">
        <v>30</v>
      </c>
      <c r="G513">
        <f t="shared" si="100"/>
        <v>304.14999999999998</v>
      </c>
      <c r="H513">
        <v>98</v>
      </c>
      <c r="I513">
        <v>0.47299999999999998</v>
      </c>
      <c r="J513">
        <f t="shared" si="105"/>
        <v>6.6034651847008838E-2</v>
      </c>
      <c r="K513">
        <v>0.15</v>
      </c>
      <c r="L513">
        <v>101</v>
      </c>
      <c r="M513">
        <f t="shared" si="101"/>
        <v>87.826086956521749</v>
      </c>
      <c r="N513">
        <f t="shared" si="102"/>
        <v>0.40696534815299112</v>
      </c>
      <c r="O513">
        <v>8.3140000000000001</v>
      </c>
      <c r="P513">
        <f t="shared" si="106"/>
        <v>1.577195998968528E-2</v>
      </c>
      <c r="Q513">
        <f t="shared" si="113"/>
        <v>1493.6588665655606</v>
      </c>
      <c r="R513">
        <f t="shared" si="107"/>
        <v>1.4936588665655605E-3</v>
      </c>
      <c r="S513">
        <f t="shared" si="108"/>
        <v>1.7923906398786726E-2</v>
      </c>
      <c r="T513">
        <f t="shared" si="109"/>
        <v>17923.906398786727</v>
      </c>
      <c r="U513">
        <v>0.15</v>
      </c>
      <c r="V513">
        <v>101</v>
      </c>
      <c r="W513">
        <f t="shared" si="103"/>
        <v>87.826086956521749</v>
      </c>
      <c r="X513">
        <f t="shared" si="111"/>
        <v>17.007006896538559</v>
      </c>
      <c r="Y513">
        <f t="shared" si="104"/>
        <v>204.0840827584627</v>
      </c>
    </row>
    <row r="514" spans="1:27" x14ac:dyDescent="0.25">
      <c r="A514" s="2" t="s">
        <v>35</v>
      </c>
      <c r="B514" s="1" t="s">
        <v>27</v>
      </c>
      <c r="C514">
        <v>119</v>
      </c>
      <c r="D514">
        <v>85822.334000000003</v>
      </c>
      <c r="E514">
        <f t="shared" si="114"/>
        <v>81586.914000000004</v>
      </c>
      <c r="F514">
        <v>30</v>
      </c>
      <c r="G514">
        <f t="shared" ref="G514:G577" si="115">F514+274.15</f>
        <v>304.14999999999998</v>
      </c>
      <c r="H514">
        <v>98</v>
      </c>
      <c r="I514">
        <v>0.47299999999999998</v>
      </c>
      <c r="J514">
        <f t="shared" si="105"/>
        <v>6.6034651847008838E-2</v>
      </c>
      <c r="K514">
        <v>0.15</v>
      </c>
      <c r="L514">
        <v>101</v>
      </c>
      <c r="M514">
        <f t="shared" ref="M514:M577" si="116">L514/(1+K514)</f>
        <v>87.826086956521749</v>
      </c>
      <c r="N514">
        <f t="shared" ref="N514:N577" si="117">I514-J514</f>
        <v>0.40696534815299112</v>
      </c>
      <c r="O514">
        <v>8.3140000000000001</v>
      </c>
      <c r="P514">
        <f t="shared" si="106"/>
        <v>1.577195998968528E-2</v>
      </c>
      <c r="Q514">
        <f t="shared" si="113"/>
        <v>1353.5864180694068</v>
      </c>
      <c r="R514">
        <f t="shared" si="107"/>
        <v>1.3535864180694067E-3</v>
      </c>
      <c r="S514">
        <f t="shared" si="108"/>
        <v>1.6243037016832881E-2</v>
      </c>
      <c r="T514">
        <f t="shared" si="109"/>
        <v>16243.037016832881</v>
      </c>
      <c r="U514">
        <v>0.15</v>
      </c>
      <c r="V514">
        <v>101</v>
      </c>
      <c r="W514">
        <f t="shared" ref="W514:W577" si="118">V514/(1+U514)</f>
        <v>87.826086956521749</v>
      </c>
      <c r="X514">
        <f t="shared" si="111"/>
        <v>15.412122581978393</v>
      </c>
      <c r="Y514">
        <f t="shared" ref="Y514:Y577" si="119">T514/W514</f>
        <v>184.94547098374071</v>
      </c>
    </row>
    <row r="515" spans="1:27" x14ac:dyDescent="0.25">
      <c r="A515" s="3" t="s">
        <v>36</v>
      </c>
      <c r="B515" s="1" t="s">
        <v>27</v>
      </c>
      <c r="C515">
        <v>119</v>
      </c>
      <c r="D515">
        <v>51116.675999999999</v>
      </c>
      <c r="E515">
        <f t="shared" si="114"/>
        <v>46881.256000000001</v>
      </c>
      <c r="F515">
        <v>30</v>
      </c>
      <c r="G515">
        <f t="shared" si="115"/>
        <v>304.14999999999998</v>
      </c>
      <c r="H515">
        <v>98</v>
      </c>
      <c r="I515">
        <v>0.47299999999999998</v>
      </c>
      <c r="J515">
        <f t="shared" ref="J515:J578" si="120">(M515/(1.33))/1000</f>
        <v>6.6034651847008838E-2</v>
      </c>
      <c r="K515">
        <v>0.15</v>
      </c>
      <c r="L515">
        <v>101</v>
      </c>
      <c r="M515">
        <f t="shared" si="116"/>
        <v>87.826086956521749</v>
      </c>
      <c r="N515">
        <f t="shared" si="117"/>
        <v>0.40696534815299112</v>
      </c>
      <c r="O515">
        <v>8.3140000000000001</v>
      </c>
      <c r="P515">
        <f t="shared" ref="P515:P578" si="121">(H515*N515)/(O515*G515)</f>
        <v>1.577195998968528E-2</v>
      </c>
      <c r="Q515">
        <f t="shared" si="113"/>
        <v>806.21016867770584</v>
      </c>
      <c r="R515">
        <f t="shared" ref="R515:R578" si="122">Q515/1000000</f>
        <v>8.0621016867770583E-4</v>
      </c>
      <c r="S515">
        <f t="shared" ref="S515:S578" si="123">R515*(44/1)*(12/44)</f>
        <v>9.67452202413247E-3</v>
      </c>
      <c r="T515">
        <f t="shared" ref="T515:T578" si="124">S515*1000000</f>
        <v>9674.5220241324696</v>
      </c>
      <c r="U515">
        <v>0.15</v>
      </c>
      <c r="V515">
        <v>101</v>
      </c>
      <c r="W515">
        <f t="shared" si="118"/>
        <v>87.826086956521749</v>
      </c>
      <c r="X515">
        <f t="shared" si="111"/>
        <v>9.1796207324689263</v>
      </c>
      <c r="Y515">
        <f t="shared" si="119"/>
        <v>110.15544878962712</v>
      </c>
      <c r="Z515">
        <f>AVERAGE(Y515:Y517)</f>
        <v>108.23994968317892</v>
      </c>
      <c r="AA515">
        <f>_xlfn.STDEV.S(Y515:Y517)/SQRT(COUNT(Y515:Y517))</f>
        <v>4.5065846813930071</v>
      </c>
    </row>
    <row r="516" spans="1:27" x14ac:dyDescent="0.25">
      <c r="A516" s="3" t="s">
        <v>37</v>
      </c>
      <c r="B516" s="1" t="s">
        <v>27</v>
      </c>
      <c r="C516">
        <v>119</v>
      </c>
      <c r="D516">
        <v>46243.976999999999</v>
      </c>
      <c r="E516">
        <f t="shared" si="114"/>
        <v>42008.557000000001</v>
      </c>
      <c r="F516">
        <v>30</v>
      </c>
      <c r="G516">
        <f t="shared" si="115"/>
        <v>304.14999999999998</v>
      </c>
      <c r="H516">
        <v>98</v>
      </c>
      <c r="I516">
        <v>0.47299999999999998</v>
      </c>
      <c r="J516">
        <f t="shared" si="120"/>
        <v>6.6034651847008838E-2</v>
      </c>
      <c r="K516">
        <v>0.15</v>
      </c>
      <c r="L516">
        <v>101</v>
      </c>
      <c r="M516">
        <f t="shared" si="116"/>
        <v>87.826086956521749</v>
      </c>
      <c r="N516">
        <f t="shared" si="117"/>
        <v>0.40696534815299112</v>
      </c>
      <c r="O516">
        <v>8.3140000000000001</v>
      </c>
      <c r="P516">
        <f t="shared" si="121"/>
        <v>1.577195998968528E-2</v>
      </c>
      <c r="Q516">
        <f t="shared" si="113"/>
        <v>729.35815500792637</v>
      </c>
      <c r="R516">
        <f t="shared" si="122"/>
        <v>7.2935815500792635E-4</v>
      </c>
      <c r="S516">
        <f t="shared" si="123"/>
        <v>8.7522978600951158E-3</v>
      </c>
      <c r="T516">
        <f t="shared" si="124"/>
        <v>8752.2978600951155</v>
      </c>
      <c r="U516">
        <v>0.15</v>
      </c>
      <c r="V516">
        <v>101</v>
      </c>
      <c r="W516">
        <f t="shared" si="118"/>
        <v>87.826086956521749</v>
      </c>
      <c r="X516">
        <f t="shared" si="111"/>
        <v>8.304573052070447</v>
      </c>
      <c r="Y516">
        <f t="shared" si="119"/>
        <v>99.654876624845357</v>
      </c>
    </row>
    <row r="517" spans="1:27" x14ac:dyDescent="0.25">
      <c r="A517" s="3" t="s">
        <v>38</v>
      </c>
      <c r="B517" s="1" t="s">
        <v>27</v>
      </c>
      <c r="C517">
        <v>119</v>
      </c>
      <c r="D517">
        <v>53322.763000000006</v>
      </c>
      <c r="E517">
        <f t="shared" si="114"/>
        <v>49087.343000000008</v>
      </c>
      <c r="F517">
        <v>30</v>
      </c>
      <c r="G517">
        <f t="shared" si="115"/>
        <v>304.14999999999998</v>
      </c>
      <c r="H517">
        <v>98</v>
      </c>
      <c r="I517">
        <v>0.47299999999999998</v>
      </c>
      <c r="J517">
        <f t="shared" si="120"/>
        <v>6.6034651847008838E-2</v>
      </c>
      <c r="K517">
        <v>0.15</v>
      </c>
      <c r="L517">
        <v>101</v>
      </c>
      <c r="M517">
        <f t="shared" si="116"/>
        <v>87.826086956521749</v>
      </c>
      <c r="N517">
        <f t="shared" si="117"/>
        <v>0.40696534815299112</v>
      </c>
      <c r="O517">
        <v>8.3140000000000001</v>
      </c>
      <c r="P517">
        <f t="shared" si="121"/>
        <v>1.577195998968528E-2</v>
      </c>
      <c r="Q517">
        <f t="shared" si="113"/>
        <v>841.00448457547077</v>
      </c>
      <c r="R517">
        <f t="shared" si="122"/>
        <v>8.410044845754708E-4</v>
      </c>
      <c r="S517">
        <f t="shared" si="123"/>
        <v>1.0092053814905648E-2</v>
      </c>
      <c r="T517">
        <f t="shared" si="124"/>
        <v>10092.053814905648</v>
      </c>
      <c r="U517">
        <v>0.15</v>
      </c>
      <c r="V517">
        <v>101</v>
      </c>
      <c r="W517">
        <f t="shared" si="118"/>
        <v>87.826086956521749</v>
      </c>
      <c r="X517">
        <f t="shared" si="111"/>
        <v>9.5757936362553586</v>
      </c>
      <c r="Y517">
        <f t="shared" si="119"/>
        <v>114.9095236350643</v>
      </c>
    </row>
    <row r="518" spans="1:27" x14ac:dyDescent="0.25">
      <c r="A518" s="3" t="s">
        <v>39</v>
      </c>
      <c r="B518" s="1" t="s">
        <v>27</v>
      </c>
      <c r="C518">
        <v>119</v>
      </c>
      <c r="D518">
        <v>59497.321000000011</v>
      </c>
      <c r="E518">
        <f t="shared" si="114"/>
        <v>55261.901000000013</v>
      </c>
      <c r="F518">
        <v>30</v>
      </c>
      <c r="G518">
        <f t="shared" si="115"/>
        <v>304.14999999999998</v>
      </c>
      <c r="H518">
        <v>98</v>
      </c>
      <c r="I518">
        <v>0.47299999999999998</v>
      </c>
      <c r="J518">
        <f t="shared" si="120"/>
        <v>6.6034651847008838E-2</v>
      </c>
      <c r="K518">
        <v>0.15</v>
      </c>
      <c r="L518">
        <v>101</v>
      </c>
      <c r="M518">
        <f t="shared" si="116"/>
        <v>87.826086956521749</v>
      </c>
      <c r="N518">
        <f t="shared" si="117"/>
        <v>0.40696534815299112</v>
      </c>
      <c r="O518">
        <v>8.3140000000000001</v>
      </c>
      <c r="P518">
        <f t="shared" si="121"/>
        <v>1.577195998968528E-2</v>
      </c>
      <c r="Q518">
        <f t="shared" si="113"/>
        <v>938.38936630546198</v>
      </c>
      <c r="R518">
        <f t="shared" si="122"/>
        <v>9.3838936630546196E-4</v>
      </c>
      <c r="S518">
        <f t="shared" si="123"/>
        <v>1.1260672395665543E-2</v>
      </c>
      <c r="T518">
        <f t="shared" si="124"/>
        <v>11260.672395665542</v>
      </c>
      <c r="U518">
        <v>0.15</v>
      </c>
      <c r="V518">
        <v>101</v>
      </c>
      <c r="W518">
        <f t="shared" si="118"/>
        <v>87.826086956521749</v>
      </c>
      <c r="X518">
        <f t="shared" si="111"/>
        <v>10.684631398527536</v>
      </c>
      <c r="Y518">
        <f t="shared" si="119"/>
        <v>128.21557678233043</v>
      </c>
      <c r="Z518">
        <f>AVERAGE(Y518:Y520)</f>
        <v>147.68489332760953</v>
      </c>
      <c r="AA518">
        <f>_xlfn.STDEV.S(Y518:Y520)/SQRT(COUNT(Y518:Y520))</f>
        <v>15.330907168345584</v>
      </c>
    </row>
    <row r="519" spans="1:27" x14ac:dyDescent="0.25">
      <c r="A519" s="3" t="s">
        <v>40</v>
      </c>
      <c r="B519" s="1" t="s">
        <v>27</v>
      </c>
      <c r="C519">
        <v>119</v>
      </c>
      <c r="D519">
        <v>63529.882000000005</v>
      </c>
      <c r="E519">
        <f t="shared" si="114"/>
        <v>59294.462000000007</v>
      </c>
      <c r="F519">
        <v>30</v>
      </c>
      <c r="G519">
        <f t="shared" si="115"/>
        <v>304.14999999999998</v>
      </c>
      <c r="H519">
        <v>98</v>
      </c>
      <c r="I519">
        <v>0.47299999999999998</v>
      </c>
      <c r="J519">
        <f t="shared" si="120"/>
        <v>6.6034651847008838E-2</v>
      </c>
      <c r="K519">
        <v>0.15</v>
      </c>
      <c r="L519">
        <v>101</v>
      </c>
      <c r="M519">
        <f t="shared" si="116"/>
        <v>87.826086956521749</v>
      </c>
      <c r="N519">
        <f t="shared" si="117"/>
        <v>0.40696534815299112</v>
      </c>
      <c r="O519">
        <v>8.3140000000000001</v>
      </c>
      <c r="P519">
        <f t="shared" si="121"/>
        <v>1.577195998968528E-2</v>
      </c>
      <c r="Q519">
        <f t="shared" si="113"/>
        <v>1001.9907570534272</v>
      </c>
      <c r="R519">
        <f t="shared" si="122"/>
        <v>1.0019907570534272E-3</v>
      </c>
      <c r="S519">
        <f t="shared" si="123"/>
        <v>1.2023889084641125E-2</v>
      </c>
      <c r="T519">
        <f t="shared" si="124"/>
        <v>12023.889084641125</v>
      </c>
      <c r="U519">
        <v>0.15</v>
      </c>
      <c r="V519">
        <v>101</v>
      </c>
      <c r="W519">
        <f t="shared" si="118"/>
        <v>87.826086956521749</v>
      </c>
      <c r="X519">
        <f t="shared" si="111"/>
        <v>11.408805649618229</v>
      </c>
      <c r="Y519">
        <f t="shared" si="119"/>
        <v>136.90566779541874</v>
      </c>
    </row>
    <row r="520" spans="1:27" x14ac:dyDescent="0.25">
      <c r="A520" s="3" t="s">
        <v>41</v>
      </c>
      <c r="B520" s="1" t="s">
        <v>27</v>
      </c>
      <c r="C520">
        <v>119</v>
      </c>
      <c r="D520">
        <v>82568.459999999992</v>
      </c>
      <c r="E520">
        <f t="shared" si="114"/>
        <v>78333.039999999994</v>
      </c>
      <c r="F520">
        <v>30</v>
      </c>
      <c r="G520">
        <f t="shared" si="115"/>
        <v>304.14999999999998</v>
      </c>
      <c r="H520">
        <v>98</v>
      </c>
      <c r="I520">
        <v>0.47299999999999998</v>
      </c>
      <c r="J520">
        <f t="shared" si="120"/>
        <v>6.6034651847008838E-2</v>
      </c>
      <c r="K520">
        <v>0.15</v>
      </c>
      <c r="L520">
        <v>101</v>
      </c>
      <c r="M520">
        <f t="shared" si="116"/>
        <v>87.826086956521749</v>
      </c>
      <c r="N520">
        <f t="shared" si="117"/>
        <v>0.40696534815299112</v>
      </c>
      <c r="O520">
        <v>8.3140000000000001</v>
      </c>
      <c r="P520">
        <f t="shared" si="121"/>
        <v>1.577195998968528E-2</v>
      </c>
      <c r="Q520">
        <f t="shared" si="113"/>
        <v>1302.2664475299293</v>
      </c>
      <c r="R520">
        <f t="shared" si="122"/>
        <v>1.3022664475299294E-3</v>
      </c>
      <c r="S520">
        <f t="shared" si="123"/>
        <v>1.5627197370359152E-2</v>
      </c>
      <c r="T520">
        <f t="shared" si="124"/>
        <v>15627.197370359152</v>
      </c>
      <c r="U520">
        <v>0.15</v>
      </c>
      <c r="V520">
        <v>101</v>
      </c>
      <c r="W520">
        <f t="shared" si="118"/>
        <v>87.826086956521749</v>
      </c>
      <c r="X520">
        <f t="shared" si="111"/>
        <v>14.82778628375662</v>
      </c>
      <c r="Y520">
        <f t="shared" si="119"/>
        <v>177.93343540507942</v>
      </c>
    </row>
    <row r="521" spans="1:27" x14ac:dyDescent="0.25">
      <c r="A521" s="3" t="s">
        <v>42</v>
      </c>
      <c r="B521" s="1" t="s">
        <v>27</v>
      </c>
      <c r="C521">
        <v>119</v>
      </c>
      <c r="D521">
        <v>31532.449000000004</v>
      </c>
      <c r="E521">
        <f t="shared" si="114"/>
        <v>27297.029000000002</v>
      </c>
      <c r="F521">
        <v>30</v>
      </c>
      <c r="G521">
        <f t="shared" si="115"/>
        <v>304.14999999999998</v>
      </c>
      <c r="H521">
        <v>98</v>
      </c>
      <c r="I521">
        <v>0.47299999999999998</v>
      </c>
      <c r="J521">
        <f t="shared" si="120"/>
        <v>6.6034651847008838E-2</v>
      </c>
      <c r="K521">
        <v>0.15</v>
      </c>
      <c r="L521">
        <v>101</v>
      </c>
      <c r="M521">
        <f t="shared" si="116"/>
        <v>87.826086956521749</v>
      </c>
      <c r="N521">
        <f t="shared" si="117"/>
        <v>0.40696534815299112</v>
      </c>
      <c r="O521">
        <v>8.3140000000000001</v>
      </c>
      <c r="P521">
        <f t="shared" si="121"/>
        <v>1.577195998968528E-2</v>
      </c>
      <c r="Q521">
        <f t="shared" si="113"/>
        <v>497.32852400479169</v>
      </c>
      <c r="R521">
        <f t="shared" si="122"/>
        <v>4.9732852400479171E-4</v>
      </c>
      <c r="S521">
        <f t="shared" si="123"/>
        <v>5.9679422880575001E-3</v>
      </c>
      <c r="T521">
        <f t="shared" si="124"/>
        <v>5967.9422880575003</v>
      </c>
      <c r="U521">
        <v>0.15</v>
      </c>
      <c r="V521">
        <v>101</v>
      </c>
      <c r="W521">
        <f t="shared" si="118"/>
        <v>87.826086956521749</v>
      </c>
      <c r="X521">
        <f t="shared" si="111"/>
        <v>5.662651510945647</v>
      </c>
      <c r="Y521">
        <f t="shared" si="119"/>
        <v>67.951818131347764</v>
      </c>
      <c r="Z521">
        <f>AVERAGE(Y521:Y523)</f>
        <v>73.308807722542227</v>
      </c>
      <c r="AA521">
        <f>_xlfn.STDEV.S(Y521:Y523)/SQRT(COUNT(Y521:Y523))</f>
        <v>3.2825045170401852</v>
      </c>
    </row>
    <row r="522" spans="1:27" x14ac:dyDescent="0.25">
      <c r="A522" s="3" t="s">
        <v>43</v>
      </c>
      <c r="B522" s="1" t="s">
        <v>27</v>
      </c>
      <c r="C522">
        <v>119</v>
      </c>
      <c r="D522">
        <v>33736.144</v>
      </c>
      <c r="E522">
        <f t="shared" si="114"/>
        <v>29500.724000000002</v>
      </c>
      <c r="F522">
        <v>30</v>
      </c>
      <c r="G522">
        <f t="shared" si="115"/>
        <v>304.14999999999998</v>
      </c>
      <c r="H522">
        <v>98</v>
      </c>
      <c r="I522">
        <v>0.47299999999999998</v>
      </c>
      <c r="J522">
        <f t="shared" si="120"/>
        <v>6.6034651847008838E-2</v>
      </c>
      <c r="K522">
        <v>0.15</v>
      </c>
      <c r="L522">
        <v>101</v>
      </c>
      <c r="M522">
        <f t="shared" si="116"/>
        <v>87.826086956521749</v>
      </c>
      <c r="N522">
        <f t="shared" si="117"/>
        <v>0.40696534815299112</v>
      </c>
      <c r="O522">
        <v>8.3140000000000001</v>
      </c>
      <c r="P522">
        <f t="shared" si="121"/>
        <v>1.577195998968528E-2</v>
      </c>
      <c r="Q522">
        <f t="shared" si="113"/>
        <v>532.08511337426114</v>
      </c>
      <c r="R522">
        <f t="shared" si="122"/>
        <v>5.3208511337426111E-4</v>
      </c>
      <c r="S522">
        <f t="shared" si="123"/>
        <v>6.3850213604911329E-3</v>
      </c>
      <c r="T522">
        <f t="shared" si="124"/>
        <v>6385.0213604911332</v>
      </c>
      <c r="U522">
        <v>0.15</v>
      </c>
      <c r="V522">
        <v>101</v>
      </c>
      <c r="W522">
        <f t="shared" si="118"/>
        <v>87.826086956521749</v>
      </c>
      <c r="X522">
        <f t="shared" si="111"/>
        <v>6.0583948552514872</v>
      </c>
      <c r="Y522">
        <f t="shared" si="119"/>
        <v>72.70073826301784</v>
      </c>
    </row>
    <row r="523" spans="1:27" x14ac:dyDescent="0.25">
      <c r="A523" s="3" t="s">
        <v>44</v>
      </c>
      <c r="B523" s="1" t="s">
        <v>27</v>
      </c>
      <c r="C523">
        <v>119</v>
      </c>
      <c r="D523">
        <v>36786.347000000009</v>
      </c>
      <c r="E523">
        <f t="shared" si="114"/>
        <v>32550.927000000011</v>
      </c>
      <c r="F523">
        <v>30</v>
      </c>
      <c r="G523">
        <f t="shared" si="115"/>
        <v>304.14999999999998</v>
      </c>
      <c r="H523">
        <v>98</v>
      </c>
      <c r="I523">
        <v>0.47299999999999998</v>
      </c>
      <c r="J523">
        <f t="shared" si="120"/>
        <v>6.6034651847008838E-2</v>
      </c>
      <c r="K523">
        <v>0.15</v>
      </c>
      <c r="L523">
        <v>101</v>
      </c>
      <c r="M523">
        <f t="shared" si="116"/>
        <v>87.826086956521749</v>
      </c>
      <c r="N523">
        <f t="shared" si="117"/>
        <v>0.40696534815299112</v>
      </c>
      <c r="O523">
        <v>8.3140000000000001</v>
      </c>
      <c r="P523">
        <f t="shared" si="121"/>
        <v>1.577195998968528E-2</v>
      </c>
      <c r="Q523">
        <f t="shared" si="113"/>
        <v>580.19279305067926</v>
      </c>
      <c r="R523">
        <f t="shared" si="122"/>
        <v>5.8019279305067926E-4</v>
      </c>
      <c r="S523">
        <f t="shared" si="123"/>
        <v>6.9623135166081498E-3</v>
      </c>
      <c r="T523">
        <f t="shared" si="124"/>
        <v>6962.3135166081502</v>
      </c>
      <c r="U523">
        <v>0.15</v>
      </c>
      <c r="V523">
        <v>101</v>
      </c>
      <c r="W523">
        <f t="shared" si="118"/>
        <v>87.826086956521749</v>
      </c>
      <c r="X523">
        <f t="shared" si="111"/>
        <v>6.606155564438426</v>
      </c>
      <c r="Y523">
        <f t="shared" si="119"/>
        <v>79.273866773261105</v>
      </c>
    </row>
    <row r="524" spans="1:27" x14ac:dyDescent="0.25">
      <c r="A524" s="3" t="s">
        <v>45</v>
      </c>
      <c r="B524" s="1" t="s">
        <v>27</v>
      </c>
      <c r="C524">
        <v>119</v>
      </c>
      <c r="D524">
        <v>109971.62799999998</v>
      </c>
      <c r="E524">
        <f t="shared" si="114"/>
        <v>105736.20799999998</v>
      </c>
      <c r="F524">
        <v>30</v>
      </c>
      <c r="G524">
        <f t="shared" si="115"/>
        <v>304.14999999999998</v>
      </c>
      <c r="H524">
        <v>98</v>
      </c>
      <c r="I524">
        <v>0.47299999999999998</v>
      </c>
      <c r="J524">
        <f t="shared" si="120"/>
        <v>6.6034651847008838E-2</v>
      </c>
      <c r="K524">
        <v>0.15</v>
      </c>
      <c r="L524">
        <v>101</v>
      </c>
      <c r="M524">
        <f t="shared" si="116"/>
        <v>87.826086956521749</v>
      </c>
      <c r="N524">
        <f t="shared" si="117"/>
        <v>0.40696534815299112</v>
      </c>
      <c r="O524">
        <v>8.3140000000000001</v>
      </c>
      <c r="P524">
        <f t="shared" si="121"/>
        <v>1.577195998968528E-2</v>
      </c>
      <c r="Q524">
        <f t="shared" si="113"/>
        <v>1734.4681168165532</v>
      </c>
      <c r="R524">
        <f t="shared" si="122"/>
        <v>1.7344681168165533E-3</v>
      </c>
      <c r="S524">
        <f t="shared" si="123"/>
        <v>2.0813617401798639E-2</v>
      </c>
      <c r="T524">
        <f t="shared" si="124"/>
        <v>20813.617401798638</v>
      </c>
      <c r="U524">
        <v>0.15</v>
      </c>
      <c r="V524">
        <v>101</v>
      </c>
      <c r="W524">
        <f t="shared" si="118"/>
        <v>87.826086956521749</v>
      </c>
      <c r="X524">
        <f t="shared" si="111"/>
        <v>19.748894399396395</v>
      </c>
      <c r="Y524">
        <f t="shared" si="119"/>
        <v>236.98673279275673</v>
      </c>
      <c r="Z524">
        <f>AVERAGE(Y524:Y526)</f>
        <v>230.44001285232025</v>
      </c>
      <c r="AA524">
        <f>_xlfn.STDEV.S(Y524:Y526)/SQRT(COUNT(Y524:Y526))</f>
        <v>6.0293608313176659</v>
      </c>
    </row>
    <row r="525" spans="1:27" x14ac:dyDescent="0.25">
      <c r="A525" s="3" t="s">
        <v>46</v>
      </c>
      <c r="B525" s="1" t="s">
        <v>27</v>
      </c>
      <c r="C525">
        <v>119</v>
      </c>
      <c r="D525">
        <v>101345.01000000001</v>
      </c>
      <c r="E525">
        <f t="shared" si="114"/>
        <v>97109.590000000011</v>
      </c>
      <c r="F525">
        <v>30</v>
      </c>
      <c r="G525">
        <f t="shared" si="115"/>
        <v>304.14999999999998</v>
      </c>
      <c r="H525">
        <v>98</v>
      </c>
      <c r="I525">
        <v>0.47299999999999998</v>
      </c>
      <c r="J525">
        <f t="shared" si="120"/>
        <v>6.6034651847008838E-2</v>
      </c>
      <c r="K525">
        <v>0.15</v>
      </c>
      <c r="L525">
        <v>101</v>
      </c>
      <c r="M525">
        <f t="shared" si="116"/>
        <v>87.826086956521749</v>
      </c>
      <c r="N525">
        <f t="shared" si="117"/>
        <v>0.40696534815299112</v>
      </c>
      <c r="O525">
        <v>8.3140000000000001</v>
      </c>
      <c r="P525">
        <f t="shared" si="121"/>
        <v>1.577195998968528E-2</v>
      </c>
      <c r="Q525">
        <f t="shared" si="113"/>
        <v>1598.4094428742549</v>
      </c>
      <c r="R525">
        <f t="shared" si="122"/>
        <v>1.5984094428742549E-3</v>
      </c>
      <c r="S525">
        <f t="shared" si="123"/>
        <v>1.9180913314491059E-2</v>
      </c>
      <c r="T525">
        <f t="shared" si="124"/>
        <v>19180.913314491059</v>
      </c>
      <c r="U525">
        <v>0.15</v>
      </c>
      <c r="V525">
        <v>101</v>
      </c>
      <c r="W525">
        <f t="shared" si="118"/>
        <v>87.826086956521749</v>
      </c>
      <c r="X525">
        <f t="shared" si="111"/>
        <v>18.199711478271215</v>
      </c>
      <c r="Y525">
        <f t="shared" si="119"/>
        <v>218.3965377392546</v>
      </c>
    </row>
    <row r="526" spans="1:27" x14ac:dyDescent="0.25">
      <c r="A526" s="3" t="s">
        <v>47</v>
      </c>
      <c r="B526" s="1" t="s">
        <v>27</v>
      </c>
      <c r="C526">
        <v>119</v>
      </c>
      <c r="D526">
        <v>109484.40099999998</v>
      </c>
      <c r="E526">
        <f t="shared" si="114"/>
        <v>105248.98099999999</v>
      </c>
      <c r="F526">
        <v>30</v>
      </c>
      <c r="G526">
        <f t="shared" si="115"/>
        <v>304.14999999999998</v>
      </c>
      <c r="H526">
        <v>98</v>
      </c>
      <c r="I526">
        <v>0.47299999999999998</v>
      </c>
      <c r="J526">
        <f t="shared" si="120"/>
        <v>6.6034651847008838E-2</v>
      </c>
      <c r="K526">
        <v>0.15</v>
      </c>
      <c r="L526">
        <v>101</v>
      </c>
      <c r="M526">
        <f t="shared" si="116"/>
        <v>87.826086956521749</v>
      </c>
      <c r="N526">
        <f t="shared" si="117"/>
        <v>0.40696534815299112</v>
      </c>
      <c r="O526">
        <v>8.3140000000000001</v>
      </c>
      <c r="P526">
        <f t="shared" si="121"/>
        <v>1.577195998968528E-2</v>
      </c>
      <c r="Q526">
        <f t="shared" si="113"/>
        <v>1726.7835920666589</v>
      </c>
      <c r="R526">
        <f t="shared" si="122"/>
        <v>1.7267835920666589E-3</v>
      </c>
      <c r="S526">
        <f t="shared" si="123"/>
        <v>2.0721403104799908E-2</v>
      </c>
      <c r="T526">
        <f t="shared" si="124"/>
        <v>20721.403104799909</v>
      </c>
      <c r="U526">
        <v>0.15</v>
      </c>
      <c r="V526">
        <v>101</v>
      </c>
      <c r="W526">
        <f t="shared" si="118"/>
        <v>87.826086956521749</v>
      </c>
      <c r="X526">
        <f t="shared" si="111"/>
        <v>19.661397335412452</v>
      </c>
      <c r="Y526">
        <f t="shared" si="119"/>
        <v>235.93676802494943</v>
      </c>
    </row>
    <row r="527" spans="1:27" x14ac:dyDescent="0.25">
      <c r="A527" s="3" t="s">
        <v>48</v>
      </c>
      <c r="B527" s="1" t="s">
        <v>27</v>
      </c>
      <c r="C527">
        <v>119</v>
      </c>
      <c r="D527">
        <v>46613.358999999989</v>
      </c>
      <c r="E527">
        <f t="shared" si="114"/>
        <v>42377.938999999991</v>
      </c>
      <c r="F527">
        <v>30</v>
      </c>
      <c r="G527">
        <f t="shared" si="115"/>
        <v>304.14999999999998</v>
      </c>
      <c r="H527">
        <v>98</v>
      </c>
      <c r="I527">
        <v>0.47299999999999998</v>
      </c>
      <c r="J527">
        <f t="shared" si="120"/>
        <v>6.6034651847008838E-2</v>
      </c>
      <c r="K527">
        <v>0.15</v>
      </c>
      <c r="L527">
        <v>101</v>
      </c>
      <c r="M527">
        <f t="shared" si="116"/>
        <v>87.826086956521749</v>
      </c>
      <c r="N527">
        <f t="shared" si="117"/>
        <v>0.40696534815299112</v>
      </c>
      <c r="O527">
        <v>8.3140000000000001</v>
      </c>
      <c r="P527">
        <f t="shared" si="121"/>
        <v>1.577195998968528E-2</v>
      </c>
      <c r="Q527">
        <f t="shared" si="113"/>
        <v>735.18403313283613</v>
      </c>
      <c r="R527">
        <f t="shared" si="122"/>
        <v>7.3518403313283616E-4</v>
      </c>
      <c r="S527">
        <f t="shared" si="123"/>
        <v>8.8222083975940321E-3</v>
      </c>
      <c r="T527">
        <f t="shared" si="124"/>
        <v>8822.2083975940313</v>
      </c>
      <c r="U527">
        <v>0.15</v>
      </c>
      <c r="V527">
        <v>101</v>
      </c>
      <c r="W527">
        <f t="shared" si="118"/>
        <v>87.826086956521749</v>
      </c>
      <c r="X527">
        <f t="shared" si="111"/>
        <v>8.3709073079481335</v>
      </c>
      <c r="Y527">
        <f t="shared" si="119"/>
        <v>100.45088769537757</v>
      </c>
      <c r="Z527">
        <f>AVERAGE(Y527:Y529)</f>
        <v>98.582602778796016</v>
      </c>
      <c r="AA527">
        <f>_xlfn.STDEV.S(Y527:Y529)/SQRT(COUNT(Y527:Y529))</f>
        <v>1.3157620072620035</v>
      </c>
    </row>
    <row r="528" spans="1:27" x14ac:dyDescent="0.25">
      <c r="A528" s="3" t="s">
        <v>49</v>
      </c>
      <c r="B528" s="1" t="s">
        <v>27</v>
      </c>
      <c r="C528">
        <v>119</v>
      </c>
      <c r="D528">
        <v>46057.673999999999</v>
      </c>
      <c r="E528">
        <f t="shared" si="114"/>
        <v>41822.254000000001</v>
      </c>
      <c r="F528">
        <v>30</v>
      </c>
      <c r="G528">
        <f t="shared" si="115"/>
        <v>304.14999999999998</v>
      </c>
      <c r="H528">
        <v>98</v>
      </c>
      <c r="I528">
        <v>0.47299999999999998</v>
      </c>
      <c r="J528">
        <f t="shared" si="120"/>
        <v>6.6034651847008838E-2</v>
      </c>
      <c r="K528">
        <v>0.15</v>
      </c>
      <c r="L528">
        <v>101</v>
      </c>
      <c r="M528">
        <f t="shared" si="116"/>
        <v>87.826086956521749</v>
      </c>
      <c r="N528">
        <f t="shared" si="117"/>
        <v>0.40696534815299112</v>
      </c>
      <c r="O528">
        <v>8.3140000000000001</v>
      </c>
      <c r="P528">
        <f t="shared" si="121"/>
        <v>1.577195998968528E-2</v>
      </c>
      <c r="Q528">
        <f t="shared" si="113"/>
        <v>726.419791545968</v>
      </c>
      <c r="R528">
        <f t="shared" si="122"/>
        <v>7.2641979154596794E-4</v>
      </c>
      <c r="S528">
        <f t="shared" si="123"/>
        <v>8.7170374985516136E-3</v>
      </c>
      <c r="T528">
        <f t="shared" si="124"/>
        <v>8717.0374985516137</v>
      </c>
      <c r="U528">
        <v>0.15</v>
      </c>
      <c r="V528">
        <v>101</v>
      </c>
      <c r="W528">
        <f t="shared" si="118"/>
        <v>87.826086956521749</v>
      </c>
      <c r="X528">
        <f t="shared" si="111"/>
        <v>8.2711164383946834</v>
      </c>
      <c r="Y528">
        <f t="shared" si="119"/>
        <v>99.253397260736179</v>
      </c>
    </row>
    <row r="529" spans="1:27" x14ac:dyDescent="0.25">
      <c r="A529" s="3" t="s">
        <v>50</v>
      </c>
      <c r="B529" s="1" t="s">
        <v>27</v>
      </c>
      <c r="C529">
        <v>119</v>
      </c>
      <c r="D529">
        <v>44568.159999999996</v>
      </c>
      <c r="E529">
        <f t="shared" si="114"/>
        <v>40332.74</v>
      </c>
      <c r="F529">
        <v>30</v>
      </c>
      <c r="G529">
        <f t="shared" si="115"/>
        <v>304.14999999999998</v>
      </c>
      <c r="H529">
        <v>98</v>
      </c>
      <c r="I529">
        <v>0.47299999999999998</v>
      </c>
      <c r="J529">
        <f t="shared" si="120"/>
        <v>6.6034651847008838E-2</v>
      </c>
      <c r="K529">
        <v>0.15</v>
      </c>
      <c r="L529">
        <v>101</v>
      </c>
      <c r="M529">
        <f t="shared" si="116"/>
        <v>87.826086956521749</v>
      </c>
      <c r="N529">
        <f t="shared" si="117"/>
        <v>0.40696534815299112</v>
      </c>
      <c r="O529">
        <v>8.3140000000000001</v>
      </c>
      <c r="P529">
        <f t="shared" si="121"/>
        <v>1.577195998968528E-2</v>
      </c>
      <c r="Q529">
        <f t="shared" si="113"/>
        <v>702.92723633389187</v>
      </c>
      <c r="R529">
        <f t="shared" si="122"/>
        <v>7.0292723633389191E-4</v>
      </c>
      <c r="S529">
        <f t="shared" si="123"/>
        <v>8.4351268360067025E-3</v>
      </c>
      <c r="T529">
        <f t="shared" si="124"/>
        <v>8435.1268360067024</v>
      </c>
      <c r="U529">
        <v>0.15</v>
      </c>
      <c r="V529">
        <v>101</v>
      </c>
      <c r="W529">
        <f t="shared" si="118"/>
        <v>87.826086956521749</v>
      </c>
      <c r="X529">
        <f t="shared" si="111"/>
        <v>8.0036269483561941</v>
      </c>
      <c r="Y529">
        <f t="shared" si="119"/>
        <v>96.043523380274323</v>
      </c>
    </row>
    <row r="530" spans="1:27" x14ac:dyDescent="0.25">
      <c r="A530" t="s">
        <v>26</v>
      </c>
      <c r="B530" t="s">
        <v>51</v>
      </c>
      <c r="C530">
        <v>0</v>
      </c>
      <c r="D530">
        <f t="shared" ref="D530:D553" si="125">C530-C530</f>
        <v>0</v>
      </c>
      <c r="E530">
        <f>D530</f>
        <v>0</v>
      </c>
      <c r="F530">
        <v>30</v>
      </c>
      <c r="G530">
        <f t="shared" si="115"/>
        <v>304.14999999999998</v>
      </c>
      <c r="H530">
        <v>98</v>
      </c>
      <c r="I530">
        <v>0.47299999999999998</v>
      </c>
      <c r="J530">
        <f t="shared" si="120"/>
        <v>6.5640291204200979E-2</v>
      </c>
      <c r="K530">
        <v>0.26</v>
      </c>
      <c r="L530">
        <v>110</v>
      </c>
      <c r="M530">
        <f t="shared" si="116"/>
        <v>87.301587301587304</v>
      </c>
      <c r="N530">
        <f t="shared" si="117"/>
        <v>0.40735970879579897</v>
      </c>
      <c r="O530">
        <v>8.3140000000000001</v>
      </c>
      <c r="P530">
        <f t="shared" si="121"/>
        <v>1.5787243453764224E-2</v>
      </c>
      <c r="Q530">
        <f t="shared" si="113"/>
        <v>0</v>
      </c>
      <c r="R530">
        <f t="shared" si="122"/>
        <v>0</v>
      </c>
      <c r="S530">
        <f t="shared" si="123"/>
        <v>0</v>
      </c>
      <c r="T530">
        <f t="shared" si="124"/>
        <v>0</v>
      </c>
      <c r="U530">
        <v>0.26</v>
      </c>
      <c r="V530">
        <v>110</v>
      </c>
      <c r="W530">
        <f t="shared" si="118"/>
        <v>87.301587301587304</v>
      </c>
      <c r="X530">
        <f t="shared" si="111"/>
        <v>0</v>
      </c>
      <c r="Y530">
        <f t="shared" si="119"/>
        <v>0</v>
      </c>
      <c r="Z530">
        <f>AVERAGE(Y530:Y532)</f>
        <v>0</v>
      </c>
      <c r="AA530">
        <f>_xlfn.STDEV.S(Y530:Y532)/SQRT(COUNT(Y530:Y532))</f>
        <v>0</v>
      </c>
    </row>
    <row r="531" spans="1:27" x14ac:dyDescent="0.25">
      <c r="A531" t="s">
        <v>28</v>
      </c>
      <c r="B531" t="s">
        <v>51</v>
      </c>
      <c r="C531">
        <v>0</v>
      </c>
      <c r="D531">
        <f t="shared" si="125"/>
        <v>0</v>
      </c>
      <c r="E531">
        <f t="shared" ref="E531:E594" si="126">D531</f>
        <v>0</v>
      </c>
      <c r="F531">
        <v>30</v>
      </c>
      <c r="G531">
        <f t="shared" si="115"/>
        <v>304.14999999999998</v>
      </c>
      <c r="H531">
        <v>98</v>
      </c>
      <c r="I531">
        <v>0.47299999999999998</v>
      </c>
      <c r="J531">
        <f t="shared" si="120"/>
        <v>6.5640291204200979E-2</v>
      </c>
      <c r="K531">
        <v>0.26</v>
      </c>
      <c r="L531">
        <v>110</v>
      </c>
      <c r="M531">
        <f t="shared" si="116"/>
        <v>87.301587301587304</v>
      </c>
      <c r="N531">
        <f t="shared" si="117"/>
        <v>0.40735970879579897</v>
      </c>
      <c r="O531">
        <v>8.3140000000000001</v>
      </c>
      <c r="P531">
        <f t="shared" si="121"/>
        <v>1.5787243453764224E-2</v>
      </c>
      <c r="Q531">
        <f t="shared" si="113"/>
        <v>0</v>
      </c>
      <c r="R531">
        <f t="shared" si="122"/>
        <v>0</v>
      </c>
      <c r="S531">
        <f t="shared" si="123"/>
        <v>0</v>
      </c>
      <c r="T531">
        <f t="shared" si="124"/>
        <v>0</v>
      </c>
      <c r="U531">
        <v>0.26</v>
      </c>
      <c r="V531">
        <v>110</v>
      </c>
      <c r="W531">
        <f t="shared" si="118"/>
        <v>87.301587301587304</v>
      </c>
      <c r="X531">
        <f t="shared" si="111"/>
        <v>0</v>
      </c>
      <c r="Y531">
        <f t="shared" si="119"/>
        <v>0</v>
      </c>
    </row>
    <row r="532" spans="1:27" x14ac:dyDescent="0.25">
      <c r="A532" t="s">
        <v>29</v>
      </c>
      <c r="B532" t="s">
        <v>51</v>
      </c>
      <c r="C532">
        <v>0</v>
      </c>
      <c r="D532">
        <f t="shared" si="125"/>
        <v>0</v>
      </c>
      <c r="E532">
        <f t="shared" si="126"/>
        <v>0</v>
      </c>
      <c r="F532">
        <v>30</v>
      </c>
      <c r="G532">
        <f t="shared" si="115"/>
        <v>304.14999999999998</v>
      </c>
      <c r="H532">
        <v>98</v>
      </c>
      <c r="I532">
        <v>0.47299999999999998</v>
      </c>
      <c r="J532">
        <f t="shared" si="120"/>
        <v>6.5640291204200979E-2</v>
      </c>
      <c r="K532">
        <v>0.26</v>
      </c>
      <c r="L532">
        <v>110</v>
      </c>
      <c r="M532">
        <f t="shared" si="116"/>
        <v>87.301587301587304</v>
      </c>
      <c r="N532">
        <f t="shared" si="117"/>
        <v>0.40735970879579897</v>
      </c>
      <c r="O532">
        <v>8.3140000000000001</v>
      </c>
      <c r="P532">
        <f t="shared" si="121"/>
        <v>1.5787243453764224E-2</v>
      </c>
      <c r="Q532">
        <f t="shared" si="113"/>
        <v>0</v>
      </c>
      <c r="R532">
        <f t="shared" si="122"/>
        <v>0</v>
      </c>
      <c r="S532">
        <f t="shared" si="123"/>
        <v>0</v>
      </c>
      <c r="T532">
        <f t="shared" si="124"/>
        <v>0</v>
      </c>
      <c r="U532">
        <v>0.26</v>
      </c>
      <c r="V532">
        <v>110</v>
      </c>
      <c r="W532">
        <f t="shared" si="118"/>
        <v>87.301587301587304</v>
      </c>
      <c r="X532">
        <f t="shared" si="111"/>
        <v>0</v>
      </c>
      <c r="Y532">
        <f t="shared" si="119"/>
        <v>0</v>
      </c>
    </row>
    <row r="533" spans="1:27" x14ac:dyDescent="0.25">
      <c r="A533" t="s">
        <v>30</v>
      </c>
      <c r="B533" t="s">
        <v>51</v>
      </c>
      <c r="C533">
        <v>0</v>
      </c>
      <c r="D533">
        <f t="shared" si="125"/>
        <v>0</v>
      </c>
      <c r="E533">
        <f t="shared" si="126"/>
        <v>0</v>
      </c>
      <c r="F533">
        <v>30</v>
      </c>
      <c r="G533">
        <f t="shared" si="115"/>
        <v>304.14999999999998</v>
      </c>
      <c r="H533">
        <v>98</v>
      </c>
      <c r="I533">
        <v>0.47299999999999998</v>
      </c>
      <c r="J533">
        <f t="shared" si="120"/>
        <v>6.5640291204200979E-2</v>
      </c>
      <c r="K533">
        <v>0.26</v>
      </c>
      <c r="L533">
        <v>110</v>
      </c>
      <c r="M533">
        <f t="shared" si="116"/>
        <v>87.301587301587304</v>
      </c>
      <c r="N533">
        <f t="shared" si="117"/>
        <v>0.40735970879579897</v>
      </c>
      <c r="O533">
        <v>8.3140000000000001</v>
      </c>
      <c r="P533">
        <f t="shared" si="121"/>
        <v>1.5787243453764224E-2</v>
      </c>
      <c r="Q533">
        <f t="shared" si="113"/>
        <v>0</v>
      </c>
      <c r="R533">
        <f t="shared" si="122"/>
        <v>0</v>
      </c>
      <c r="S533">
        <f t="shared" si="123"/>
        <v>0</v>
      </c>
      <c r="T533">
        <f t="shared" si="124"/>
        <v>0</v>
      </c>
      <c r="U533">
        <v>0.26</v>
      </c>
      <c r="V533">
        <v>110</v>
      </c>
      <c r="W533">
        <f t="shared" si="118"/>
        <v>87.301587301587304</v>
      </c>
      <c r="X533">
        <f t="shared" si="111"/>
        <v>0</v>
      </c>
      <c r="Y533">
        <f t="shared" si="119"/>
        <v>0</v>
      </c>
      <c r="Z533">
        <f>AVERAGE(Y533:Y535)</f>
        <v>0</v>
      </c>
      <c r="AA533">
        <f>_xlfn.STDEV.S(Y533:Y535)/SQRT(COUNT(Y533:Y535))</f>
        <v>0</v>
      </c>
    </row>
    <row r="534" spans="1:27" x14ac:dyDescent="0.25">
      <c r="A534" t="s">
        <v>31</v>
      </c>
      <c r="B534" t="s">
        <v>51</v>
      </c>
      <c r="C534">
        <v>0</v>
      </c>
      <c r="D534">
        <f t="shared" si="125"/>
        <v>0</v>
      </c>
      <c r="E534">
        <f t="shared" si="126"/>
        <v>0</v>
      </c>
      <c r="F534">
        <v>30</v>
      </c>
      <c r="G534">
        <f t="shared" si="115"/>
        <v>304.14999999999998</v>
      </c>
      <c r="H534">
        <v>98</v>
      </c>
      <c r="I534">
        <v>0.47299999999999998</v>
      </c>
      <c r="J534">
        <f t="shared" si="120"/>
        <v>6.5640291204200979E-2</v>
      </c>
      <c r="K534">
        <v>0.26</v>
      </c>
      <c r="L534">
        <v>110</v>
      </c>
      <c r="M534">
        <f t="shared" si="116"/>
        <v>87.301587301587304</v>
      </c>
      <c r="N534">
        <f t="shared" si="117"/>
        <v>0.40735970879579897</v>
      </c>
      <c r="O534">
        <v>8.3140000000000001</v>
      </c>
      <c r="P534">
        <f t="shared" si="121"/>
        <v>1.5787243453764224E-2</v>
      </c>
      <c r="Q534">
        <f t="shared" si="113"/>
        <v>0</v>
      </c>
      <c r="R534">
        <f t="shared" si="122"/>
        <v>0</v>
      </c>
      <c r="S534">
        <f t="shared" si="123"/>
        <v>0</v>
      </c>
      <c r="T534">
        <f t="shared" si="124"/>
        <v>0</v>
      </c>
      <c r="U534">
        <v>0.26</v>
      </c>
      <c r="V534">
        <v>110</v>
      </c>
      <c r="W534">
        <f t="shared" si="118"/>
        <v>87.301587301587304</v>
      </c>
      <c r="X534">
        <f t="shared" si="111"/>
        <v>0</v>
      </c>
      <c r="Y534">
        <f t="shared" si="119"/>
        <v>0</v>
      </c>
    </row>
    <row r="535" spans="1:27" x14ac:dyDescent="0.25">
      <c r="A535" t="s">
        <v>32</v>
      </c>
      <c r="B535" t="s">
        <v>51</v>
      </c>
      <c r="C535">
        <v>0</v>
      </c>
      <c r="D535">
        <f t="shared" si="125"/>
        <v>0</v>
      </c>
      <c r="E535">
        <f t="shared" si="126"/>
        <v>0</v>
      </c>
      <c r="F535">
        <v>30</v>
      </c>
      <c r="G535">
        <f t="shared" si="115"/>
        <v>304.14999999999998</v>
      </c>
      <c r="H535">
        <v>98</v>
      </c>
      <c r="I535">
        <v>0.47299999999999998</v>
      </c>
      <c r="J535">
        <f t="shared" si="120"/>
        <v>6.5640291204200979E-2</v>
      </c>
      <c r="K535">
        <v>0.26</v>
      </c>
      <c r="L535">
        <v>110</v>
      </c>
      <c r="M535">
        <f t="shared" si="116"/>
        <v>87.301587301587304</v>
      </c>
      <c r="N535">
        <f t="shared" si="117"/>
        <v>0.40735970879579897</v>
      </c>
      <c r="O535">
        <v>8.3140000000000001</v>
      </c>
      <c r="P535">
        <f t="shared" si="121"/>
        <v>1.5787243453764224E-2</v>
      </c>
      <c r="Q535">
        <f t="shared" si="113"/>
        <v>0</v>
      </c>
      <c r="R535">
        <f t="shared" si="122"/>
        <v>0</v>
      </c>
      <c r="S535">
        <f t="shared" si="123"/>
        <v>0</v>
      </c>
      <c r="T535">
        <f t="shared" si="124"/>
        <v>0</v>
      </c>
      <c r="U535">
        <v>0.26</v>
      </c>
      <c r="V535">
        <v>110</v>
      </c>
      <c r="W535">
        <f t="shared" si="118"/>
        <v>87.301587301587304</v>
      </c>
      <c r="X535">
        <f t="shared" si="111"/>
        <v>0</v>
      </c>
      <c r="Y535">
        <f t="shared" si="119"/>
        <v>0</v>
      </c>
    </row>
    <row r="536" spans="1:27" x14ac:dyDescent="0.25">
      <c r="A536" t="s">
        <v>33</v>
      </c>
      <c r="B536" t="s">
        <v>51</v>
      </c>
      <c r="C536">
        <v>0</v>
      </c>
      <c r="D536">
        <f t="shared" si="125"/>
        <v>0</v>
      </c>
      <c r="E536">
        <f t="shared" si="126"/>
        <v>0</v>
      </c>
      <c r="F536">
        <v>30</v>
      </c>
      <c r="G536">
        <f t="shared" si="115"/>
        <v>304.14999999999998</v>
      </c>
      <c r="H536">
        <v>98</v>
      </c>
      <c r="I536">
        <v>0.47299999999999998</v>
      </c>
      <c r="J536">
        <f t="shared" si="120"/>
        <v>6.5640291204200979E-2</v>
      </c>
      <c r="K536">
        <v>0.26</v>
      </c>
      <c r="L536">
        <v>110</v>
      </c>
      <c r="M536">
        <f t="shared" si="116"/>
        <v>87.301587301587304</v>
      </c>
      <c r="N536">
        <f t="shared" si="117"/>
        <v>0.40735970879579897</v>
      </c>
      <c r="O536">
        <v>8.3140000000000001</v>
      </c>
      <c r="P536">
        <f t="shared" si="121"/>
        <v>1.5787243453764224E-2</v>
      </c>
      <c r="Q536">
        <f t="shared" si="113"/>
        <v>0</v>
      </c>
      <c r="R536">
        <f t="shared" si="122"/>
        <v>0</v>
      </c>
      <c r="S536">
        <f t="shared" si="123"/>
        <v>0</v>
      </c>
      <c r="T536">
        <f t="shared" si="124"/>
        <v>0</v>
      </c>
      <c r="U536">
        <v>0.26</v>
      </c>
      <c r="V536">
        <v>110</v>
      </c>
      <c r="W536">
        <f t="shared" si="118"/>
        <v>87.301587301587304</v>
      </c>
      <c r="X536">
        <f t="shared" si="111"/>
        <v>0</v>
      </c>
      <c r="Y536">
        <f t="shared" si="119"/>
        <v>0</v>
      </c>
      <c r="Z536">
        <f>AVERAGE(Y536:Y538)</f>
        <v>0</v>
      </c>
      <c r="AA536">
        <f>_xlfn.STDEV.S(Y536:Y538)/SQRT(COUNT(Y536:Y538))</f>
        <v>0</v>
      </c>
    </row>
    <row r="537" spans="1:27" x14ac:dyDescent="0.25">
      <c r="A537" t="s">
        <v>34</v>
      </c>
      <c r="B537" t="s">
        <v>51</v>
      </c>
      <c r="C537">
        <v>0</v>
      </c>
      <c r="D537">
        <f t="shared" si="125"/>
        <v>0</v>
      </c>
      <c r="E537">
        <f t="shared" si="126"/>
        <v>0</v>
      </c>
      <c r="F537">
        <v>30</v>
      </c>
      <c r="G537">
        <f t="shared" si="115"/>
        <v>304.14999999999998</v>
      </c>
      <c r="H537">
        <v>98</v>
      </c>
      <c r="I537">
        <v>0.47299999999999998</v>
      </c>
      <c r="J537">
        <f t="shared" si="120"/>
        <v>6.5640291204200979E-2</v>
      </c>
      <c r="K537">
        <v>0.26</v>
      </c>
      <c r="L537">
        <v>110</v>
      </c>
      <c r="M537">
        <f t="shared" si="116"/>
        <v>87.301587301587304</v>
      </c>
      <c r="N537">
        <f t="shared" si="117"/>
        <v>0.40735970879579897</v>
      </c>
      <c r="O537">
        <v>8.3140000000000001</v>
      </c>
      <c r="P537">
        <f t="shared" si="121"/>
        <v>1.5787243453764224E-2</v>
      </c>
      <c r="Q537">
        <f t="shared" si="113"/>
        <v>0</v>
      </c>
      <c r="R537">
        <f t="shared" si="122"/>
        <v>0</v>
      </c>
      <c r="S537">
        <f t="shared" si="123"/>
        <v>0</v>
      </c>
      <c r="T537">
        <f t="shared" si="124"/>
        <v>0</v>
      </c>
      <c r="U537">
        <v>0.26</v>
      </c>
      <c r="V537">
        <v>110</v>
      </c>
      <c r="W537">
        <f t="shared" si="118"/>
        <v>87.301587301587304</v>
      </c>
      <c r="X537">
        <f t="shared" si="111"/>
        <v>0</v>
      </c>
      <c r="Y537">
        <f t="shared" si="119"/>
        <v>0</v>
      </c>
    </row>
    <row r="538" spans="1:27" x14ac:dyDescent="0.25">
      <c r="A538" t="s">
        <v>35</v>
      </c>
      <c r="B538" t="s">
        <v>51</v>
      </c>
      <c r="C538">
        <v>0</v>
      </c>
      <c r="D538">
        <f t="shared" si="125"/>
        <v>0</v>
      </c>
      <c r="E538">
        <f t="shared" si="126"/>
        <v>0</v>
      </c>
      <c r="F538">
        <v>30</v>
      </c>
      <c r="G538">
        <f t="shared" si="115"/>
        <v>304.14999999999998</v>
      </c>
      <c r="H538">
        <v>98</v>
      </c>
      <c r="I538">
        <v>0.47299999999999998</v>
      </c>
      <c r="J538">
        <f t="shared" si="120"/>
        <v>6.5640291204200979E-2</v>
      </c>
      <c r="K538">
        <v>0.26</v>
      </c>
      <c r="L538">
        <v>110</v>
      </c>
      <c r="M538">
        <f t="shared" si="116"/>
        <v>87.301587301587304</v>
      </c>
      <c r="N538">
        <f t="shared" si="117"/>
        <v>0.40735970879579897</v>
      </c>
      <c r="O538">
        <v>8.3140000000000001</v>
      </c>
      <c r="P538">
        <f t="shared" si="121"/>
        <v>1.5787243453764224E-2</v>
      </c>
      <c r="Q538">
        <f t="shared" si="113"/>
        <v>0</v>
      </c>
      <c r="R538">
        <f t="shared" si="122"/>
        <v>0</v>
      </c>
      <c r="S538">
        <f t="shared" si="123"/>
        <v>0</v>
      </c>
      <c r="T538">
        <f t="shared" si="124"/>
        <v>0</v>
      </c>
      <c r="U538">
        <v>0.26</v>
      </c>
      <c r="V538">
        <v>110</v>
      </c>
      <c r="W538">
        <f t="shared" si="118"/>
        <v>87.301587301587304</v>
      </c>
      <c r="X538">
        <f t="shared" si="111"/>
        <v>0</v>
      </c>
      <c r="Y538">
        <f t="shared" si="119"/>
        <v>0</v>
      </c>
    </row>
    <row r="539" spans="1:27" x14ac:dyDescent="0.25">
      <c r="A539" t="s">
        <v>36</v>
      </c>
      <c r="B539" t="s">
        <v>51</v>
      </c>
      <c r="C539">
        <v>0</v>
      </c>
      <c r="D539">
        <f t="shared" si="125"/>
        <v>0</v>
      </c>
      <c r="E539">
        <f t="shared" si="126"/>
        <v>0</v>
      </c>
      <c r="F539">
        <v>30</v>
      </c>
      <c r="G539">
        <f t="shared" si="115"/>
        <v>304.14999999999998</v>
      </c>
      <c r="H539">
        <v>98</v>
      </c>
      <c r="I539">
        <v>0.47299999999999998</v>
      </c>
      <c r="J539">
        <f t="shared" si="120"/>
        <v>6.5640291204200979E-2</v>
      </c>
      <c r="K539">
        <v>0.26</v>
      </c>
      <c r="L539">
        <v>110</v>
      </c>
      <c r="M539">
        <f t="shared" si="116"/>
        <v>87.301587301587304</v>
      </c>
      <c r="N539">
        <f t="shared" si="117"/>
        <v>0.40735970879579897</v>
      </c>
      <c r="O539">
        <v>8.3140000000000001</v>
      </c>
      <c r="P539">
        <f t="shared" si="121"/>
        <v>1.5787243453764224E-2</v>
      </c>
      <c r="Q539">
        <f t="shared" si="113"/>
        <v>0</v>
      </c>
      <c r="R539">
        <f t="shared" si="122"/>
        <v>0</v>
      </c>
      <c r="S539">
        <f t="shared" si="123"/>
        <v>0</v>
      </c>
      <c r="T539">
        <f t="shared" si="124"/>
        <v>0</v>
      </c>
      <c r="U539">
        <v>0.26</v>
      </c>
      <c r="V539">
        <v>110</v>
      </c>
      <c r="W539">
        <f t="shared" si="118"/>
        <v>87.301587301587304</v>
      </c>
      <c r="X539">
        <f t="shared" ref="X539:X602" si="127">Q539/W539</f>
        <v>0</v>
      </c>
      <c r="Y539">
        <f t="shared" si="119"/>
        <v>0</v>
      </c>
      <c r="Z539">
        <f>AVERAGE(Y539:Y541)</f>
        <v>0</v>
      </c>
      <c r="AA539">
        <f>_xlfn.STDEV.S(Y539:Y541)/SQRT(COUNT(Y539:Y541))</f>
        <v>0</v>
      </c>
    </row>
    <row r="540" spans="1:27" x14ac:dyDescent="0.25">
      <c r="A540" t="s">
        <v>37</v>
      </c>
      <c r="B540" t="s">
        <v>51</v>
      </c>
      <c r="C540">
        <v>0</v>
      </c>
      <c r="D540">
        <f t="shared" si="125"/>
        <v>0</v>
      </c>
      <c r="E540">
        <f t="shared" si="126"/>
        <v>0</v>
      </c>
      <c r="F540">
        <v>30</v>
      </c>
      <c r="G540">
        <f t="shared" si="115"/>
        <v>304.14999999999998</v>
      </c>
      <c r="H540">
        <v>98</v>
      </c>
      <c r="I540">
        <v>0.47299999999999998</v>
      </c>
      <c r="J540">
        <f t="shared" si="120"/>
        <v>6.5640291204200979E-2</v>
      </c>
      <c r="K540">
        <v>0.26</v>
      </c>
      <c r="L540">
        <v>110</v>
      </c>
      <c r="M540">
        <f t="shared" si="116"/>
        <v>87.301587301587304</v>
      </c>
      <c r="N540">
        <f t="shared" si="117"/>
        <v>0.40735970879579897</v>
      </c>
      <c r="O540">
        <v>8.3140000000000001</v>
      </c>
      <c r="P540">
        <f t="shared" si="121"/>
        <v>1.5787243453764224E-2</v>
      </c>
      <c r="Q540">
        <f t="shared" si="113"/>
        <v>0</v>
      </c>
      <c r="R540">
        <f t="shared" si="122"/>
        <v>0</v>
      </c>
      <c r="S540">
        <f t="shared" si="123"/>
        <v>0</v>
      </c>
      <c r="T540">
        <f t="shared" si="124"/>
        <v>0</v>
      </c>
      <c r="U540">
        <v>0.26</v>
      </c>
      <c r="V540">
        <v>110</v>
      </c>
      <c r="W540">
        <f t="shared" si="118"/>
        <v>87.301587301587304</v>
      </c>
      <c r="X540">
        <f t="shared" si="127"/>
        <v>0</v>
      </c>
      <c r="Y540">
        <f t="shared" si="119"/>
        <v>0</v>
      </c>
    </row>
    <row r="541" spans="1:27" x14ac:dyDescent="0.25">
      <c r="A541" t="s">
        <v>38</v>
      </c>
      <c r="B541" t="s">
        <v>51</v>
      </c>
      <c r="C541">
        <v>0</v>
      </c>
      <c r="D541">
        <f t="shared" si="125"/>
        <v>0</v>
      </c>
      <c r="E541">
        <f t="shared" si="126"/>
        <v>0</v>
      </c>
      <c r="F541">
        <v>30</v>
      </c>
      <c r="G541">
        <f t="shared" si="115"/>
        <v>304.14999999999998</v>
      </c>
      <c r="H541">
        <v>98</v>
      </c>
      <c r="I541">
        <v>0.47299999999999998</v>
      </c>
      <c r="J541">
        <f t="shared" si="120"/>
        <v>6.5640291204200979E-2</v>
      </c>
      <c r="K541">
        <v>0.26</v>
      </c>
      <c r="L541">
        <v>110</v>
      </c>
      <c r="M541">
        <f t="shared" si="116"/>
        <v>87.301587301587304</v>
      </c>
      <c r="N541">
        <f t="shared" si="117"/>
        <v>0.40735970879579897</v>
      </c>
      <c r="O541">
        <v>8.3140000000000001</v>
      </c>
      <c r="P541">
        <f t="shared" si="121"/>
        <v>1.5787243453764224E-2</v>
      </c>
      <c r="Q541">
        <f t="shared" si="113"/>
        <v>0</v>
      </c>
      <c r="R541">
        <f t="shared" si="122"/>
        <v>0</v>
      </c>
      <c r="S541">
        <f t="shared" si="123"/>
        <v>0</v>
      </c>
      <c r="T541">
        <f t="shared" si="124"/>
        <v>0</v>
      </c>
      <c r="U541">
        <v>0.26</v>
      </c>
      <c r="V541">
        <v>110</v>
      </c>
      <c r="W541">
        <f t="shared" si="118"/>
        <v>87.301587301587304</v>
      </c>
      <c r="X541">
        <f t="shared" si="127"/>
        <v>0</v>
      </c>
      <c r="Y541">
        <f t="shared" si="119"/>
        <v>0</v>
      </c>
    </row>
    <row r="542" spans="1:27" x14ac:dyDescent="0.25">
      <c r="A542" t="s">
        <v>39</v>
      </c>
      <c r="B542" t="s">
        <v>51</v>
      </c>
      <c r="C542">
        <v>0</v>
      </c>
      <c r="D542">
        <f t="shared" si="125"/>
        <v>0</v>
      </c>
      <c r="E542">
        <f t="shared" si="126"/>
        <v>0</v>
      </c>
      <c r="F542">
        <v>30</v>
      </c>
      <c r="G542">
        <f t="shared" si="115"/>
        <v>304.14999999999998</v>
      </c>
      <c r="H542">
        <v>98</v>
      </c>
      <c r="I542">
        <v>0.47299999999999998</v>
      </c>
      <c r="J542">
        <f t="shared" si="120"/>
        <v>6.5640291204200979E-2</v>
      </c>
      <c r="K542">
        <v>0.26</v>
      </c>
      <c r="L542">
        <v>110</v>
      </c>
      <c r="M542">
        <f t="shared" si="116"/>
        <v>87.301587301587304</v>
      </c>
      <c r="N542">
        <f t="shared" si="117"/>
        <v>0.40735970879579897</v>
      </c>
      <c r="O542">
        <v>8.3140000000000001</v>
      </c>
      <c r="P542">
        <f t="shared" si="121"/>
        <v>1.5787243453764224E-2</v>
      </c>
      <c r="Q542">
        <f t="shared" si="113"/>
        <v>0</v>
      </c>
      <c r="R542">
        <f t="shared" si="122"/>
        <v>0</v>
      </c>
      <c r="S542">
        <f t="shared" si="123"/>
        <v>0</v>
      </c>
      <c r="T542">
        <f t="shared" si="124"/>
        <v>0</v>
      </c>
      <c r="U542">
        <v>0.26</v>
      </c>
      <c r="V542">
        <v>110</v>
      </c>
      <c r="W542">
        <f t="shared" si="118"/>
        <v>87.301587301587304</v>
      </c>
      <c r="X542">
        <f t="shared" si="127"/>
        <v>0</v>
      </c>
      <c r="Y542">
        <f t="shared" si="119"/>
        <v>0</v>
      </c>
      <c r="Z542">
        <f>AVERAGE(Y542:Y544)</f>
        <v>0</v>
      </c>
      <c r="AA542">
        <f>_xlfn.STDEV.S(Y542:Y544)/SQRT(COUNT(Y542:Y544))</f>
        <v>0</v>
      </c>
    </row>
    <row r="543" spans="1:27" x14ac:dyDescent="0.25">
      <c r="A543" t="s">
        <v>40</v>
      </c>
      <c r="B543" t="s">
        <v>51</v>
      </c>
      <c r="C543">
        <v>0</v>
      </c>
      <c r="D543">
        <f t="shared" si="125"/>
        <v>0</v>
      </c>
      <c r="E543">
        <f t="shared" si="126"/>
        <v>0</v>
      </c>
      <c r="F543">
        <v>30</v>
      </c>
      <c r="G543">
        <f t="shared" si="115"/>
        <v>304.14999999999998</v>
      </c>
      <c r="H543">
        <v>98</v>
      </c>
      <c r="I543">
        <v>0.47299999999999998</v>
      </c>
      <c r="J543">
        <f t="shared" si="120"/>
        <v>6.5640291204200979E-2</v>
      </c>
      <c r="K543">
        <v>0.26</v>
      </c>
      <c r="L543">
        <v>110</v>
      </c>
      <c r="M543">
        <f t="shared" si="116"/>
        <v>87.301587301587304</v>
      </c>
      <c r="N543">
        <f t="shared" si="117"/>
        <v>0.40735970879579897</v>
      </c>
      <c r="O543">
        <v>8.3140000000000001</v>
      </c>
      <c r="P543">
        <f t="shared" si="121"/>
        <v>1.5787243453764224E-2</v>
      </c>
      <c r="Q543">
        <f t="shared" si="113"/>
        <v>0</v>
      </c>
      <c r="R543">
        <f t="shared" si="122"/>
        <v>0</v>
      </c>
      <c r="S543">
        <f t="shared" si="123"/>
        <v>0</v>
      </c>
      <c r="T543">
        <f t="shared" si="124"/>
        <v>0</v>
      </c>
      <c r="U543">
        <v>0.26</v>
      </c>
      <c r="V543">
        <v>110</v>
      </c>
      <c r="W543">
        <f t="shared" si="118"/>
        <v>87.301587301587304</v>
      </c>
      <c r="X543">
        <f t="shared" si="127"/>
        <v>0</v>
      </c>
      <c r="Y543">
        <f t="shared" si="119"/>
        <v>0</v>
      </c>
    </row>
    <row r="544" spans="1:27" x14ac:dyDescent="0.25">
      <c r="A544" t="s">
        <v>41</v>
      </c>
      <c r="B544" t="s">
        <v>51</v>
      </c>
      <c r="C544">
        <v>0</v>
      </c>
      <c r="D544">
        <f t="shared" si="125"/>
        <v>0</v>
      </c>
      <c r="E544">
        <f t="shared" si="126"/>
        <v>0</v>
      </c>
      <c r="F544">
        <v>30</v>
      </c>
      <c r="G544">
        <f t="shared" si="115"/>
        <v>304.14999999999998</v>
      </c>
      <c r="H544">
        <v>98</v>
      </c>
      <c r="I544">
        <v>0.47299999999999998</v>
      </c>
      <c r="J544">
        <f t="shared" si="120"/>
        <v>6.5640291204200979E-2</v>
      </c>
      <c r="K544">
        <v>0.26</v>
      </c>
      <c r="L544">
        <v>110</v>
      </c>
      <c r="M544">
        <f t="shared" si="116"/>
        <v>87.301587301587304</v>
      </c>
      <c r="N544">
        <f t="shared" si="117"/>
        <v>0.40735970879579897</v>
      </c>
      <c r="O544">
        <v>8.3140000000000001</v>
      </c>
      <c r="P544">
        <f t="shared" si="121"/>
        <v>1.5787243453764224E-2</v>
      </c>
      <c r="Q544">
        <f t="shared" si="113"/>
        <v>0</v>
      </c>
      <c r="R544">
        <f t="shared" si="122"/>
        <v>0</v>
      </c>
      <c r="S544">
        <f t="shared" si="123"/>
        <v>0</v>
      </c>
      <c r="T544">
        <f t="shared" si="124"/>
        <v>0</v>
      </c>
      <c r="U544">
        <v>0.26</v>
      </c>
      <c r="V544">
        <v>110</v>
      </c>
      <c r="W544">
        <f t="shared" si="118"/>
        <v>87.301587301587304</v>
      </c>
      <c r="X544">
        <f t="shared" si="127"/>
        <v>0</v>
      </c>
      <c r="Y544">
        <f t="shared" si="119"/>
        <v>0</v>
      </c>
    </row>
    <row r="545" spans="1:27" x14ac:dyDescent="0.25">
      <c r="A545" t="s">
        <v>42</v>
      </c>
      <c r="B545" t="s">
        <v>51</v>
      </c>
      <c r="C545">
        <v>0</v>
      </c>
      <c r="D545">
        <f t="shared" si="125"/>
        <v>0</v>
      </c>
      <c r="E545">
        <f t="shared" si="126"/>
        <v>0</v>
      </c>
      <c r="F545">
        <v>30</v>
      </c>
      <c r="G545">
        <f t="shared" si="115"/>
        <v>304.14999999999998</v>
      </c>
      <c r="H545">
        <v>98</v>
      </c>
      <c r="I545">
        <v>0.47299999999999998</v>
      </c>
      <c r="J545">
        <f t="shared" si="120"/>
        <v>6.5640291204200979E-2</v>
      </c>
      <c r="K545">
        <v>0.26</v>
      </c>
      <c r="L545">
        <v>110</v>
      </c>
      <c r="M545">
        <f t="shared" si="116"/>
        <v>87.301587301587304</v>
      </c>
      <c r="N545">
        <f t="shared" si="117"/>
        <v>0.40735970879579897</v>
      </c>
      <c r="O545">
        <v>8.3140000000000001</v>
      </c>
      <c r="P545">
        <f t="shared" si="121"/>
        <v>1.5787243453764224E-2</v>
      </c>
      <c r="Q545">
        <f t="shared" si="113"/>
        <v>0</v>
      </c>
      <c r="R545">
        <f t="shared" si="122"/>
        <v>0</v>
      </c>
      <c r="S545">
        <f t="shared" si="123"/>
        <v>0</v>
      </c>
      <c r="T545">
        <f t="shared" si="124"/>
        <v>0</v>
      </c>
      <c r="U545">
        <v>0.26</v>
      </c>
      <c r="V545">
        <v>110</v>
      </c>
      <c r="W545">
        <f t="shared" si="118"/>
        <v>87.301587301587304</v>
      </c>
      <c r="X545">
        <f t="shared" si="127"/>
        <v>0</v>
      </c>
      <c r="Y545">
        <f t="shared" si="119"/>
        <v>0</v>
      </c>
      <c r="Z545">
        <f>AVERAGE(Y545:Y547)</f>
        <v>0</v>
      </c>
      <c r="AA545">
        <f>_xlfn.STDEV.S(Y545:Y547)/SQRT(COUNT(Y545:Y547))</f>
        <v>0</v>
      </c>
    </row>
    <row r="546" spans="1:27" x14ac:dyDescent="0.25">
      <c r="A546" t="s">
        <v>43</v>
      </c>
      <c r="B546" t="s">
        <v>51</v>
      </c>
      <c r="C546">
        <v>0</v>
      </c>
      <c r="D546">
        <f t="shared" si="125"/>
        <v>0</v>
      </c>
      <c r="E546">
        <f t="shared" si="126"/>
        <v>0</v>
      </c>
      <c r="F546">
        <v>30</v>
      </c>
      <c r="G546">
        <f t="shared" si="115"/>
        <v>304.14999999999998</v>
      </c>
      <c r="H546">
        <v>98</v>
      </c>
      <c r="I546">
        <v>0.47299999999999998</v>
      </c>
      <c r="J546">
        <f t="shared" si="120"/>
        <v>6.5640291204200979E-2</v>
      </c>
      <c r="K546">
        <v>0.26</v>
      </c>
      <c r="L546">
        <v>110</v>
      </c>
      <c r="M546">
        <f t="shared" si="116"/>
        <v>87.301587301587304</v>
      </c>
      <c r="N546">
        <f t="shared" si="117"/>
        <v>0.40735970879579897</v>
      </c>
      <c r="O546">
        <v>8.3140000000000001</v>
      </c>
      <c r="P546">
        <f t="shared" si="121"/>
        <v>1.5787243453764224E-2</v>
      </c>
      <c r="Q546">
        <f t="shared" si="113"/>
        <v>0</v>
      </c>
      <c r="R546">
        <f t="shared" si="122"/>
        <v>0</v>
      </c>
      <c r="S546">
        <f t="shared" si="123"/>
        <v>0</v>
      </c>
      <c r="T546">
        <f t="shared" si="124"/>
        <v>0</v>
      </c>
      <c r="U546">
        <v>0.26</v>
      </c>
      <c r="V546">
        <v>110</v>
      </c>
      <c r="W546">
        <f t="shared" si="118"/>
        <v>87.301587301587304</v>
      </c>
      <c r="X546">
        <f t="shared" si="127"/>
        <v>0</v>
      </c>
      <c r="Y546">
        <f t="shared" si="119"/>
        <v>0</v>
      </c>
    </row>
    <row r="547" spans="1:27" x14ac:dyDescent="0.25">
      <c r="A547" t="s">
        <v>44</v>
      </c>
      <c r="B547" t="s">
        <v>51</v>
      </c>
      <c r="C547">
        <v>0</v>
      </c>
      <c r="D547">
        <f t="shared" si="125"/>
        <v>0</v>
      </c>
      <c r="E547">
        <f t="shared" si="126"/>
        <v>0</v>
      </c>
      <c r="F547">
        <v>30</v>
      </c>
      <c r="G547">
        <f t="shared" si="115"/>
        <v>304.14999999999998</v>
      </c>
      <c r="H547">
        <v>98</v>
      </c>
      <c r="I547">
        <v>0.47299999999999998</v>
      </c>
      <c r="J547">
        <f t="shared" si="120"/>
        <v>6.5640291204200979E-2</v>
      </c>
      <c r="K547">
        <v>0.26</v>
      </c>
      <c r="L547">
        <v>110</v>
      </c>
      <c r="M547">
        <f t="shared" si="116"/>
        <v>87.301587301587304</v>
      </c>
      <c r="N547">
        <f t="shared" si="117"/>
        <v>0.40735970879579897</v>
      </c>
      <c r="O547">
        <v>8.3140000000000001</v>
      </c>
      <c r="P547">
        <f t="shared" si="121"/>
        <v>1.5787243453764224E-2</v>
      </c>
      <c r="Q547">
        <f t="shared" si="113"/>
        <v>0</v>
      </c>
      <c r="R547">
        <f t="shared" si="122"/>
        <v>0</v>
      </c>
      <c r="S547">
        <f t="shared" si="123"/>
        <v>0</v>
      </c>
      <c r="T547">
        <f t="shared" si="124"/>
        <v>0</v>
      </c>
      <c r="U547">
        <v>0.26</v>
      </c>
      <c r="V547">
        <v>110</v>
      </c>
      <c r="W547">
        <f t="shared" si="118"/>
        <v>87.301587301587304</v>
      </c>
      <c r="X547">
        <f t="shared" si="127"/>
        <v>0</v>
      </c>
      <c r="Y547">
        <f t="shared" si="119"/>
        <v>0</v>
      </c>
    </row>
    <row r="548" spans="1:27" x14ac:dyDescent="0.25">
      <c r="A548" t="s">
        <v>45</v>
      </c>
      <c r="B548" t="s">
        <v>51</v>
      </c>
      <c r="C548">
        <v>0</v>
      </c>
      <c r="D548">
        <f t="shared" si="125"/>
        <v>0</v>
      </c>
      <c r="E548">
        <f t="shared" si="126"/>
        <v>0</v>
      </c>
      <c r="F548">
        <v>30</v>
      </c>
      <c r="G548">
        <f t="shared" si="115"/>
        <v>304.14999999999998</v>
      </c>
      <c r="H548">
        <v>98</v>
      </c>
      <c r="I548">
        <v>0.47299999999999998</v>
      </c>
      <c r="J548">
        <f t="shared" si="120"/>
        <v>6.5640291204200979E-2</v>
      </c>
      <c r="K548">
        <v>0.26</v>
      </c>
      <c r="L548">
        <v>110</v>
      </c>
      <c r="M548">
        <f t="shared" si="116"/>
        <v>87.301587301587304</v>
      </c>
      <c r="N548">
        <f t="shared" si="117"/>
        <v>0.40735970879579897</v>
      </c>
      <c r="O548">
        <v>8.3140000000000001</v>
      </c>
      <c r="P548">
        <f t="shared" si="121"/>
        <v>1.5787243453764224E-2</v>
      </c>
      <c r="Q548">
        <f t="shared" si="113"/>
        <v>0</v>
      </c>
      <c r="R548">
        <f t="shared" si="122"/>
        <v>0</v>
      </c>
      <c r="S548">
        <f t="shared" si="123"/>
        <v>0</v>
      </c>
      <c r="T548">
        <f t="shared" si="124"/>
        <v>0</v>
      </c>
      <c r="U548">
        <v>0.26</v>
      </c>
      <c r="V548">
        <v>110</v>
      </c>
      <c r="W548">
        <f t="shared" si="118"/>
        <v>87.301587301587304</v>
      </c>
      <c r="X548">
        <f t="shared" si="127"/>
        <v>0</v>
      </c>
      <c r="Y548">
        <f t="shared" si="119"/>
        <v>0</v>
      </c>
      <c r="Z548">
        <f>AVERAGE(Y548:Y550)</f>
        <v>0</v>
      </c>
      <c r="AA548">
        <f>_xlfn.STDEV.S(Y548:Y550)/SQRT(COUNT(Y548:Y550))</f>
        <v>0</v>
      </c>
    </row>
    <row r="549" spans="1:27" x14ac:dyDescent="0.25">
      <c r="A549" t="s">
        <v>46</v>
      </c>
      <c r="B549" t="s">
        <v>51</v>
      </c>
      <c r="C549">
        <v>0</v>
      </c>
      <c r="D549">
        <f t="shared" si="125"/>
        <v>0</v>
      </c>
      <c r="E549">
        <f t="shared" si="126"/>
        <v>0</v>
      </c>
      <c r="F549">
        <v>30</v>
      </c>
      <c r="G549">
        <f t="shared" si="115"/>
        <v>304.14999999999998</v>
      </c>
      <c r="H549">
        <v>98</v>
      </c>
      <c r="I549">
        <v>0.47299999999999998</v>
      </c>
      <c r="J549">
        <f t="shared" si="120"/>
        <v>6.5640291204200979E-2</v>
      </c>
      <c r="K549">
        <v>0.26</v>
      </c>
      <c r="L549">
        <v>110</v>
      </c>
      <c r="M549">
        <f t="shared" si="116"/>
        <v>87.301587301587304</v>
      </c>
      <c r="N549">
        <f t="shared" si="117"/>
        <v>0.40735970879579897</v>
      </c>
      <c r="O549">
        <v>8.3140000000000001</v>
      </c>
      <c r="P549">
        <f t="shared" si="121"/>
        <v>1.5787243453764224E-2</v>
      </c>
      <c r="Q549">
        <f t="shared" si="113"/>
        <v>0</v>
      </c>
      <c r="R549">
        <f t="shared" si="122"/>
        <v>0</v>
      </c>
      <c r="S549">
        <f t="shared" si="123"/>
        <v>0</v>
      </c>
      <c r="T549">
        <f t="shared" si="124"/>
        <v>0</v>
      </c>
      <c r="U549">
        <v>0.26</v>
      </c>
      <c r="V549">
        <v>110</v>
      </c>
      <c r="W549">
        <f t="shared" si="118"/>
        <v>87.301587301587304</v>
      </c>
      <c r="X549">
        <f t="shared" si="127"/>
        <v>0</v>
      </c>
      <c r="Y549">
        <f t="shared" si="119"/>
        <v>0</v>
      </c>
    </row>
    <row r="550" spans="1:27" x14ac:dyDescent="0.25">
      <c r="A550" t="s">
        <v>47</v>
      </c>
      <c r="B550" t="s">
        <v>51</v>
      </c>
      <c r="C550">
        <v>0</v>
      </c>
      <c r="D550">
        <f t="shared" si="125"/>
        <v>0</v>
      </c>
      <c r="E550">
        <f t="shared" si="126"/>
        <v>0</v>
      </c>
      <c r="F550">
        <v>30</v>
      </c>
      <c r="G550">
        <f t="shared" si="115"/>
        <v>304.14999999999998</v>
      </c>
      <c r="H550">
        <v>98</v>
      </c>
      <c r="I550">
        <v>0.47299999999999998</v>
      </c>
      <c r="J550">
        <f t="shared" si="120"/>
        <v>6.5640291204200979E-2</v>
      </c>
      <c r="K550">
        <v>0.26</v>
      </c>
      <c r="L550">
        <v>110</v>
      </c>
      <c r="M550">
        <f t="shared" si="116"/>
        <v>87.301587301587304</v>
      </c>
      <c r="N550">
        <f t="shared" si="117"/>
        <v>0.40735970879579897</v>
      </c>
      <c r="O550">
        <v>8.3140000000000001</v>
      </c>
      <c r="P550">
        <f t="shared" si="121"/>
        <v>1.5787243453764224E-2</v>
      </c>
      <c r="Q550">
        <f t="shared" si="113"/>
        <v>0</v>
      </c>
      <c r="R550">
        <f t="shared" si="122"/>
        <v>0</v>
      </c>
      <c r="S550">
        <f t="shared" si="123"/>
        <v>0</v>
      </c>
      <c r="T550">
        <f t="shared" si="124"/>
        <v>0</v>
      </c>
      <c r="U550">
        <v>0.26</v>
      </c>
      <c r="V550">
        <v>110</v>
      </c>
      <c r="W550">
        <f t="shared" si="118"/>
        <v>87.301587301587304</v>
      </c>
      <c r="X550">
        <f t="shared" si="127"/>
        <v>0</v>
      </c>
      <c r="Y550">
        <f t="shared" si="119"/>
        <v>0</v>
      </c>
    </row>
    <row r="551" spans="1:27" x14ac:dyDescent="0.25">
      <c r="A551" t="s">
        <v>48</v>
      </c>
      <c r="B551" t="s">
        <v>51</v>
      </c>
      <c r="C551">
        <v>0</v>
      </c>
      <c r="D551">
        <f t="shared" si="125"/>
        <v>0</v>
      </c>
      <c r="E551">
        <f t="shared" si="126"/>
        <v>0</v>
      </c>
      <c r="F551">
        <v>30</v>
      </c>
      <c r="G551">
        <f t="shared" si="115"/>
        <v>304.14999999999998</v>
      </c>
      <c r="H551">
        <v>98</v>
      </c>
      <c r="I551">
        <v>0.47299999999999998</v>
      </c>
      <c r="J551">
        <f t="shared" si="120"/>
        <v>6.5640291204200979E-2</v>
      </c>
      <c r="K551">
        <v>0.26</v>
      </c>
      <c r="L551">
        <v>110</v>
      </c>
      <c r="M551">
        <f t="shared" si="116"/>
        <v>87.301587301587304</v>
      </c>
      <c r="N551">
        <f t="shared" si="117"/>
        <v>0.40735970879579897</v>
      </c>
      <c r="O551">
        <v>8.3140000000000001</v>
      </c>
      <c r="P551">
        <f t="shared" si="121"/>
        <v>1.5787243453764224E-2</v>
      </c>
      <c r="Q551">
        <f t="shared" si="113"/>
        <v>0</v>
      </c>
      <c r="R551">
        <f t="shared" si="122"/>
        <v>0</v>
      </c>
      <c r="S551">
        <f t="shared" si="123"/>
        <v>0</v>
      </c>
      <c r="T551">
        <f t="shared" si="124"/>
        <v>0</v>
      </c>
      <c r="U551">
        <v>0.26</v>
      </c>
      <c r="V551">
        <v>110</v>
      </c>
      <c r="W551">
        <f t="shared" si="118"/>
        <v>87.301587301587304</v>
      </c>
      <c r="X551">
        <f t="shared" si="127"/>
        <v>0</v>
      </c>
      <c r="Y551">
        <f t="shared" si="119"/>
        <v>0</v>
      </c>
      <c r="Z551">
        <f>AVERAGE(Y551:Y553)</f>
        <v>0</v>
      </c>
      <c r="AA551">
        <f>_xlfn.STDEV.S(Y551:Y553)/SQRT(COUNT(Y551:Y553))</f>
        <v>0</v>
      </c>
    </row>
    <row r="552" spans="1:27" x14ac:dyDescent="0.25">
      <c r="A552" t="s">
        <v>49</v>
      </c>
      <c r="B552" t="s">
        <v>51</v>
      </c>
      <c r="C552">
        <v>0</v>
      </c>
      <c r="D552">
        <f t="shared" si="125"/>
        <v>0</v>
      </c>
      <c r="E552">
        <f t="shared" si="126"/>
        <v>0</v>
      </c>
      <c r="F552">
        <v>30</v>
      </c>
      <c r="G552">
        <f t="shared" si="115"/>
        <v>304.14999999999998</v>
      </c>
      <c r="H552">
        <v>98</v>
      </c>
      <c r="I552">
        <v>0.47299999999999998</v>
      </c>
      <c r="J552">
        <f t="shared" si="120"/>
        <v>6.5640291204200979E-2</v>
      </c>
      <c r="K552">
        <v>0.26</v>
      </c>
      <c r="L552">
        <v>110</v>
      </c>
      <c r="M552">
        <f t="shared" si="116"/>
        <v>87.301587301587304</v>
      </c>
      <c r="N552">
        <f t="shared" si="117"/>
        <v>0.40735970879579897</v>
      </c>
      <c r="O552">
        <v>8.3140000000000001</v>
      </c>
      <c r="P552">
        <f t="shared" si="121"/>
        <v>1.5787243453764224E-2</v>
      </c>
      <c r="Q552">
        <f t="shared" si="113"/>
        <v>0</v>
      </c>
      <c r="R552">
        <f t="shared" si="122"/>
        <v>0</v>
      </c>
      <c r="S552">
        <f t="shared" si="123"/>
        <v>0</v>
      </c>
      <c r="T552">
        <f t="shared" si="124"/>
        <v>0</v>
      </c>
      <c r="U552">
        <v>0.26</v>
      </c>
      <c r="V552">
        <v>110</v>
      </c>
      <c r="W552">
        <f t="shared" si="118"/>
        <v>87.301587301587304</v>
      </c>
      <c r="X552">
        <f t="shared" si="127"/>
        <v>0</v>
      </c>
      <c r="Y552">
        <f t="shared" si="119"/>
        <v>0</v>
      </c>
    </row>
    <row r="553" spans="1:27" x14ac:dyDescent="0.25">
      <c r="A553" t="s">
        <v>50</v>
      </c>
      <c r="B553" t="s">
        <v>51</v>
      </c>
      <c r="C553">
        <v>0</v>
      </c>
      <c r="D553">
        <f t="shared" si="125"/>
        <v>0</v>
      </c>
      <c r="E553">
        <f t="shared" si="126"/>
        <v>0</v>
      </c>
      <c r="F553">
        <v>30</v>
      </c>
      <c r="G553">
        <f t="shared" si="115"/>
        <v>304.14999999999998</v>
      </c>
      <c r="H553">
        <v>98</v>
      </c>
      <c r="I553">
        <v>0.47299999999999998</v>
      </c>
      <c r="J553">
        <f t="shared" si="120"/>
        <v>6.5640291204200979E-2</v>
      </c>
      <c r="K553">
        <v>0.26</v>
      </c>
      <c r="L553">
        <v>110</v>
      </c>
      <c r="M553">
        <f t="shared" si="116"/>
        <v>87.301587301587304</v>
      </c>
      <c r="N553">
        <f t="shared" si="117"/>
        <v>0.40735970879579897</v>
      </c>
      <c r="O553">
        <v>8.3140000000000001</v>
      </c>
      <c r="P553">
        <f t="shared" si="121"/>
        <v>1.5787243453764224E-2</v>
      </c>
      <c r="Q553">
        <f t="shared" si="113"/>
        <v>0</v>
      </c>
      <c r="R553">
        <f t="shared" si="122"/>
        <v>0</v>
      </c>
      <c r="S553">
        <f t="shared" si="123"/>
        <v>0</v>
      </c>
      <c r="T553">
        <f t="shared" si="124"/>
        <v>0</v>
      </c>
      <c r="U553">
        <v>0.26</v>
      </c>
      <c r="V553">
        <v>110</v>
      </c>
      <c r="W553">
        <f t="shared" si="118"/>
        <v>87.301587301587304</v>
      </c>
      <c r="X553">
        <f t="shared" si="127"/>
        <v>0</v>
      </c>
      <c r="Y553">
        <f t="shared" si="119"/>
        <v>0</v>
      </c>
    </row>
    <row r="554" spans="1:27" x14ac:dyDescent="0.25">
      <c r="A554" t="s">
        <v>26</v>
      </c>
      <c r="B554" t="s">
        <v>51</v>
      </c>
      <c r="C554">
        <v>1</v>
      </c>
      <c r="D554">
        <v>3328.3640000000005</v>
      </c>
      <c r="E554">
        <f t="shared" si="126"/>
        <v>3328.3640000000005</v>
      </c>
      <c r="F554">
        <v>30</v>
      </c>
      <c r="G554">
        <f t="shared" si="115"/>
        <v>304.14999999999998</v>
      </c>
      <c r="H554">
        <v>98</v>
      </c>
      <c r="I554">
        <v>0.47299999999999998</v>
      </c>
      <c r="J554">
        <f t="shared" si="120"/>
        <v>6.5640291204200979E-2</v>
      </c>
      <c r="K554">
        <v>0.26</v>
      </c>
      <c r="L554">
        <v>110</v>
      </c>
      <c r="M554">
        <f t="shared" si="116"/>
        <v>87.301587301587304</v>
      </c>
      <c r="N554">
        <f t="shared" si="117"/>
        <v>0.40735970879579897</v>
      </c>
      <c r="O554">
        <v>8.3140000000000001</v>
      </c>
      <c r="P554">
        <f t="shared" si="121"/>
        <v>1.5787243453764224E-2</v>
      </c>
      <c r="Q554">
        <f t="shared" si="113"/>
        <v>52.545692770744516</v>
      </c>
      <c r="R554">
        <f t="shared" si="122"/>
        <v>5.2545692770744517E-5</v>
      </c>
      <c r="S554">
        <f t="shared" si="123"/>
        <v>6.3054831324893415E-4</v>
      </c>
      <c r="T554">
        <f t="shared" si="124"/>
        <v>630.54831324893416</v>
      </c>
      <c r="U554">
        <v>0.26</v>
      </c>
      <c r="V554">
        <v>110</v>
      </c>
      <c r="W554">
        <f t="shared" si="118"/>
        <v>87.301587301587304</v>
      </c>
      <c r="X554">
        <f t="shared" si="127"/>
        <v>0.60188702628307356</v>
      </c>
      <c r="Y554">
        <f t="shared" si="119"/>
        <v>7.2226443153968818</v>
      </c>
      <c r="Z554">
        <f>AVERAGE(Y554:Y556)</f>
        <v>8.2100354354431513</v>
      </c>
      <c r="AA554">
        <f>_xlfn.STDEV.S(Y554:Y556)/SQRT(COUNT(Y554:Y556))</f>
        <v>0.79932016520707172</v>
      </c>
    </row>
    <row r="555" spans="1:27" x14ac:dyDescent="0.25">
      <c r="A555" t="s">
        <v>28</v>
      </c>
      <c r="B555" t="s">
        <v>51</v>
      </c>
      <c r="C555">
        <v>1</v>
      </c>
      <c r="D555">
        <v>4512.6379999999999</v>
      </c>
      <c r="E555">
        <f t="shared" si="126"/>
        <v>4512.6379999999999</v>
      </c>
      <c r="F555">
        <v>30</v>
      </c>
      <c r="G555">
        <f t="shared" si="115"/>
        <v>304.14999999999998</v>
      </c>
      <c r="H555">
        <v>98</v>
      </c>
      <c r="I555">
        <v>0.47299999999999998</v>
      </c>
      <c r="J555">
        <f t="shared" si="120"/>
        <v>6.5640291204200979E-2</v>
      </c>
      <c r="K555">
        <v>0.26</v>
      </c>
      <c r="L555">
        <v>110</v>
      </c>
      <c r="M555">
        <f t="shared" si="116"/>
        <v>87.301587301587304</v>
      </c>
      <c r="N555">
        <f t="shared" si="117"/>
        <v>0.40735970879579897</v>
      </c>
      <c r="O555">
        <v>8.3140000000000001</v>
      </c>
      <c r="P555">
        <f t="shared" si="121"/>
        <v>1.5787243453764224E-2</v>
      </c>
      <c r="Q555">
        <f t="shared" si="113"/>
        <v>71.242114724707676</v>
      </c>
      <c r="R555">
        <f t="shared" si="122"/>
        <v>7.1242114724707673E-5</v>
      </c>
      <c r="S555">
        <f t="shared" si="123"/>
        <v>8.5490537669649202E-4</v>
      </c>
      <c r="T555">
        <f t="shared" si="124"/>
        <v>854.905376696492</v>
      </c>
      <c r="U555">
        <v>0.26</v>
      </c>
      <c r="V555">
        <v>110</v>
      </c>
      <c r="W555">
        <f t="shared" si="118"/>
        <v>87.301587301587304</v>
      </c>
      <c r="X555">
        <f t="shared" si="127"/>
        <v>0.81604604139210613</v>
      </c>
      <c r="Y555">
        <f t="shared" si="119"/>
        <v>9.7925524967052713</v>
      </c>
    </row>
    <row r="556" spans="1:27" x14ac:dyDescent="0.25">
      <c r="A556" t="s">
        <v>29</v>
      </c>
      <c r="B556" t="s">
        <v>51</v>
      </c>
      <c r="C556">
        <v>1</v>
      </c>
      <c r="D556">
        <v>3509.1290000000008</v>
      </c>
      <c r="E556">
        <f t="shared" si="126"/>
        <v>3509.1290000000008</v>
      </c>
      <c r="F556">
        <v>30</v>
      </c>
      <c r="G556">
        <f t="shared" si="115"/>
        <v>304.14999999999998</v>
      </c>
      <c r="H556">
        <v>98</v>
      </c>
      <c r="I556">
        <v>0.47299999999999998</v>
      </c>
      <c r="J556">
        <f t="shared" si="120"/>
        <v>6.5640291204200979E-2</v>
      </c>
      <c r="K556">
        <v>0.26</v>
      </c>
      <c r="L556">
        <v>110</v>
      </c>
      <c r="M556">
        <f t="shared" si="116"/>
        <v>87.301587301587304</v>
      </c>
      <c r="N556">
        <f t="shared" si="117"/>
        <v>0.40735970879579897</v>
      </c>
      <c r="O556">
        <v>8.3140000000000001</v>
      </c>
      <c r="P556">
        <f t="shared" si="121"/>
        <v>1.5787243453764224E-2</v>
      </c>
      <c r="Q556">
        <f t="shared" si="113"/>
        <v>55.39947383366421</v>
      </c>
      <c r="R556">
        <f t="shared" si="122"/>
        <v>5.5399473833664209E-5</v>
      </c>
      <c r="S556">
        <f t="shared" si="123"/>
        <v>6.6479368600397043E-4</v>
      </c>
      <c r="T556">
        <f t="shared" si="124"/>
        <v>664.79368600397038</v>
      </c>
      <c r="U556">
        <v>0.26</v>
      </c>
      <c r="V556">
        <v>110</v>
      </c>
      <c r="W556">
        <f t="shared" si="118"/>
        <v>87.301587301587304</v>
      </c>
      <c r="X556">
        <f t="shared" si="127"/>
        <v>0.63457579118560825</v>
      </c>
      <c r="Y556">
        <f t="shared" si="119"/>
        <v>7.6149094942272972</v>
      </c>
    </row>
    <row r="557" spans="1:27" x14ac:dyDescent="0.25">
      <c r="A557" t="s">
        <v>30</v>
      </c>
      <c r="B557" t="s">
        <v>51</v>
      </c>
      <c r="C557">
        <v>1</v>
      </c>
      <c r="D557">
        <v>3501.3679999999995</v>
      </c>
      <c r="E557">
        <f t="shared" si="126"/>
        <v>3501.3679999999995</v>
      </c>
      <c r="F557">
        <v>30</v>
      </c>
      <c r="G557">
        <f t="shared" si="115"/>
        <v>304.14999999999998</v>
      </c>
      <c r="H557">
        <v>98</v>
      </c>
      <c r="I557">
        <v>0.47299999999999998</v>
      </c>
      <c r="J557">
        <f t="shared" si="120"/>
        <v>6.5640291204200979E-2</v>
      </c>
      <c r="K557">
        <v>0.26</v>
      </c>
      <c r="L557">
        <v>110</v>
      </c>
      <c r="M557">
        <f t="shared" si="116"/>
        <v>87.301587301587304</v>
      </c>
      <c r="N557">
        <f t="shared" si="117"/>
        <v>0.40735970879579897</v>
      </c>
      <c r="O557">
        <v>8.3140000000000001</v>
      </c>
      <c r="P557">
        <f t="shared" si="121"/>
        <v>1.5787243453764224E-2</v>
      </c>
      <c r="Q557">
        <f t="shared" si="113"/>
        <v>55.276949037219524</v>
      </c>
      <c r="R557">
        <f t="shared" si="122"/>
        <v>5.5276949037219522E-5</v>
      </c>
      <c r="S557">
        <f t="shared" si="123"/>
        <v>6.6332338844663429E-4</v>
      </c>
      <c r="T557">
        <f t="shared" si="124"/>
        <v>663.32338844663434</v>
      </c>
      <c r="U557">
        <v>0.26</v>
      </c>
      <c r="V557">
        <v>110</v>
      </c>
      <c r="W557">
        <f t="shared" si="118"/>
        <v>87.301587301587304</v>
      </c>
      <c r="X557">
        <f t="shared" si="127"/>
        <v>0.63317232533542367</v>
      </c>
      <c r="Y557">
        <f t="shared" si="119"/>
        <v>7.5980679040250845</v>
      </c>
      <c r="Z557">
        <f>AVERAGE(Y557:Y559)</f>
        <v>5.0629337040499012</v>
      </c>
      <c r="AA557">
        <f>_xlfn.STDEV.S(Y557:Y559)/SQRT(COUNT(Y557:Y559))</f>
        <v>1.2790145784678395</v>
      </c>
    </row>
    <row r="558" spans="1:27" x14ac:dyDescent="0.25">
      <c r="A558" t="s">
        <v>31</v>
      </c>
      <c r="B558" t="s">
        <v>51</v>
      </c>
      <c r="C558">
        <v>1</v>
      </c>
      <c r="D558">
        <v>1612.7149999999992</v>
      </c>
      <c r="E558">
        <f t="shared" si="126"/>
        <v>1612.7149999999992</v>
      </c>
      <c r="F558">
        <v>30</v>
      </c>
      <c r="G558">
        <f t="shared" si="115"/>
        <v>304.14999999999998</v>
      </c>
      <c r="H558">
        <v>98</v>
      </c>
      <c r="I558">
        <v>0.47299999999999998</v>
      </c>
      <c r="J558">
        <f t="shared" si="120"/>
        <v>6.5640291204200979E-2</v>
      </c>
      <c r="K558">
        <v>0.26</v>
      </c>
      <c r="L558">
        <v>110</v>
      </c>
      <c r="M558">
        <f t="shared" si="116"/>
        <v>87.301587301587304</v>
      </c>
      <c r="N558">
        <f t="shared" si="117"/>
        <v>0.40735970879579897</v>
      </c>
      <c r="O558">
        <v>8.3140000000000001</v>
      </c>
      <c r="P558">
        <f t="shared" si="121"/>
        <v>1.5787243453764224E-2</v>
      </c>
      <c r="Q558">
        <f t="shared" si="113"/>
        <v>25.460324326537357</v>
      </c>
      <c r="R558">
        <f t="shared" si="122"/>
        <v>2.5460324326537357E-5</v>
      </c>
      <c r="S558">
        <f t="shared" si="123"/>
        <v>3.0552389191844826E-4</v>
      </c>
      <c r="T558">
        <f t="shared" si="124"/>
        <v>305.52389191844827</v>
      </c>
      <c r="U558">
        <v>0.26</v>
      </c>
      <c r="V558">
        <v>110</v>
      </c>
      <c r="W558">
        <f t="shared" si="118"/>
        <v>87.301587301587304</v>
      </c>
      <c r="X558">
        <f t="shared" si="127"/>
        <v>0.29163644228579155</v>
      </c>
      <c r="Y558">
        <f t="shared" si="119"/>
        <v>3.4996373074294982</v>
      </c>
    </row>
    <row r="559" spans="1:27" x14ac:dyDescent="0.25">
      <c r="A559" t="s">
        <v>32</v>
      </c>
      <c r="B559" t="s">
        <v>51</v>
      </c>
      <c r="C559">
        <v>1</v>
      </c>
      <c r="D559">
        <v>1885.2729999999992</v>
      </c>
      <c r="E559">
        <f t="shared" si="126"/>
        <v>1885.2729999999992</v>
      </c>
      <c r="F559">
        <v>30</v>
      </c>
      <c r="G559">
        <f t="shared" si="115"/>
        <v>304.14999999999998</v>
      </c>
      <c r="H559">
        <v>98</v>
      </c>
      <c r="I559">
        <v>0.47299999999999998</v>
      </c>
      <c r="J559">
        <f t="shared" si="120"/>
        <v>6.5640291204200979E-2</v>
      </c>
      <c r="K559">
        <v>0.26</v>
      </c>
      <c r="L559">
        <v>110</v>
      </c>
      <c r="M559">
        <f t="shared" si="116"/>
        <v>87.301587301587304</v>
      </c>
      <c r="N559">
        <f t="shared" si="117"/>
        <v>0.40735970879579897</v>
      </c>
      <c r="O559">
        <v>8.3140000000000001</v>
      </c>
      <c r="P559">
        <f t="shared" si="121"/>
        <v>1.5787243453764224E-2</v>
      </c>
      <c r="Q559">
        <f t="shared" si="113"/>
        <v>29.763263827808426</v>
      </c>
      <c r="R559">
        <f t="shared" si="122"/>
        <v>2.9763263827808425E-5</v>
      </c>
      <c r="S559">
        <f t="shared" si="123"/>
        <v>3.5715916593370104E-4</v>
      </c>
      <c r="T559">
        <f t="shared" si="124"/>
        <v>357.15916593370105</v>
      </c>
      <c r="U559">
        <v>0.26</v>
      </c>
      <c r="V559">
        <v>110</v>
      </c>
      <c r="W559">
        <f t="shared" si="118"/>
        <v>87.301587301587304</v>
      </c>
      <c r="X559">
        <f t="shared" si="127"/>
        <v>0.34092465839126013</v>
      </c>
      <c r="Y559">
        <f t="shared" si="119"/>
        <v>4.0910959006951213</v>
      </c>
    </row>
    <row r="560" spans="1:27" x14ac:dyDescent="0.25">
      <c r="A560" t="s">
        <v>33</v>
      </c>
      <c r="B560" t="s">
        <v>51</v>
      </c>
      <c r="C560">
        <v>1</v>
      </c>
      <c r="D560">
        <v>11106.563</v>
      </c>
      <c r="E560">
        <f t="shared" si="126"/>
        <v>11106.563</v>
      </c>
      <c r="F560">
        <v>30</v>
      </c>
      <c r="G560">
        <f t="shared" si="115"/>
        <v>304.14999999999998</v>
      </c>
      <c r="H560">
        <v>98</v>
      </c>
      <c r="I560">
        <v>0.47299999999999998</v>
      </c>
      <c r="J560">
        <f t="shared" si="120"/>
        <v>6.5640291204200979E-2</v>
      </c>
      <c r="K560">
        <v>0.26</v>
      </c>
      <c r="L560">
        <v>110</v>
      </c>
      <c r="M560">
        <f t="shared" si="116"/>
        <v>87.301587301587304</v>
      </c>
      <c r="N560">
        <f t="shared" si="117"/>
        <v>0.40735970879579897</v>
      </c>
      <c r="O560">
        <v>8.3140000000000001</v>
      </c>
      <c r="P560">
        <f t="shared" si="121"/>
        <v>1.5787243453764224E-2</v>
      </c>
      <c r="Q560">
        <f t="shared" si="113"/>
        <v>175.34201401556993</v>
      </c>
      <c r="R560">
        <f t="shared" si="122"/>
        <v>1.7534201401556992E-4</v>
      </c>
      <c r="S560">
        <f t="shared" si="123"/>
        <v>2.1041041681868389E-3</v>
      </c>
      <c r="T560">
        <f t="shared" si="124"/>
        <v>2104.1041681868387</v>
      </c>
      <c r="U560">
        <v>0.26</v>
      </c>
      <c r="V560">
        <v>110</v>
      </c>
      <c r="W560">
        <f t="shared" si="118"/>
        <v>87.301587301587304</v>
      </c>
      <c r="X560">
        <f t="shared" si="127"/>
        <v>2.0084630696328918</v>
      </c>
      <c r="Y560">
        <f t="shared" si="119"/>
        <v>24.101556835594696</v>
      </c>
      <c r="Z560">
        <f>AVERAGE(Y560:Y562)</f>
        <v>22.403386665512361</v>
      </c>
      <c r="AA560">
        <f>_xlfn.STDEV.S(Y560:Y562)/SQRT(COUNT(Y560:Y562))</f>
        <v>0.97518607359435716</v>
      </c>
    </row>
    <row r="561" spans="1:27" x14ac:dyDescent="0.25">
      <c r="A561" t="s">
        <v>34</v>
      </c>
      <c r="B561" t="s">
        <v>51</v>
      </c>
      <c r="C561">
        <v>1</v>
      </c>
      <c r="D561">
        <v>10315.552</v>
      </c>
      <c r="E561">
        <f t="shared" si="126"/>
        <v>10315.552</v>
      </c>
      <c r="F561">
        <v>30</v>
      </c>
      <c r="G561">
        <f t="shared" si="115"/>
        <v>304.14999999999998</v>
      </c>
      <c r="H561">
        <v>98</v>
      </c>
      <c r="I561">
        <v>0.47299999999999998</v>
      </c>
      <c r="J561">
        <f t="shared" si="120"/>
        <v>6.5640291204200979E-2</v>
      </c>
      <c r="K561">
        <v>0.26</v>
      </c>
      <c r="L561">
        <v>110</v>
      </c>
      <c r="M561">
        <f t="shared" si="116"/>
        <v>87.301587301587304</v>
      </c>
      <c r="N561">
        <f t="shared" si="117"/>
        <v>0.40735970879579897</v>
      </c>
      <c r="O561">
        <v>8.3140000000000001</v>
      </c>
      <c r="P561">
        <f t="shared" si="121"/>
        <v>1.5787243453764224E-2</v>
      </c>
      <c r="Q561">
        <f t="shared" si="113"/>
        <v>162.85413078396445</v>
      </c>
      <c r="R561">
        <f t="shared" si="122"/>
        <v>1.6285413078396445E-4</v>
      </c>
      <c r="S561">
        <f t="shared" si="123"/>
        <v>1.9542495694075731E-3</v>
      </c>
      <c r="T561">
        <f t="shared" si="124"/>
        <v>1954.2495694075731</v>
      </c>
      <c r="U561">
        <v>0.26</v>
      </c>
      <c r="V561">
        <v>110</v>
      </c>
      <c r="W561">
        <f t="shared" si="118"/>
        <v>87.301587301587304</v>
      </c>
      <c r="X561">
        <f t="shared" si="127"/>
        <v>1.8654200435254109</v>
      </c>
      <c r="Y561">
        <f t="shared" si="119"/>
        <v>22.385040522304926</v>
      </c>
    </row>
    <row r="562" spans="1:27" x14ac:dyDescent="0.25">
      <c r="A562" t="s">
        <v>35</v>
      </c>
      <c r="B562" t="s">
        <v>51</v>
      </c>
      <c r="C562">
        <v>1</v>
      </c>
      <c r="D562">
        <v>9549.9040000000005</v>
      </c>
      <c r="E562">
        <f t="shared" si="126"/>
        <v>9549.9040000000005</v>
      </c>
      <c r="F562">
        <v>30</v>
      </c>
      <c r="G562">
        <f t="shared" si="115"/>
        <v>304.14999999999998</v>
      </c>
      <c r="H562">
        <v>98</v>
      </c>
      <c r="I562">
        <v>0.47299999999999998</v>
      </c>
      <c r="J562">
        <f t="shared" si="120"/>
        <v>6.5640291204200979E-2</v>
      </c>
      <c r="K562">
        <v>0.26</v>
      </c>
      <c r="L562">
        <v>110</v>
      </c>
      <c r="M562">
        <f t="shared" si="116"/>
        <v>87.301587301587304</v>
      </c>
      <c r="N562">
        <f t="shared" si="117"/>
        <v>0.40735970879579897</v>
      </c>
      <c r="O562">
        <v>8.3140000000000001</v>
      </c>
      <c r="P562">
        <f t="shared" si="121"/>
        <v>1.5787243453764224E-2</v>
      </c>
      <c r="Q562">
        <f t="shared" si="113"/>
        <v>150.76665940807678</v>
      </c>
      <c r="R562">
        <f t="shared" si="122"/>
        <v>1.5076665940807677E-4</v>
      </c>
      <c r="S562">
        <f t="shared" si="123"/>
        <v>1.8091999128969211E-3</v>
      </c>
      <c r="T562">
        <f t="shared" si="124"/>
        <v>1809.199912896921</v>
      </c>
      <c r="U562">
        <v>0.26</v>
      </c>
      <c r="V562">
        <v>110</v>
      </c>
      <c r="W562">
        <f t="shared" si="118"/>
        <v>87.301587301587304</v>
      </c>
      <c r="X562">
        <f t="shared" si="127"/>
        <v>1.7269635532197884</v>
      </c>
      <c r="Y562">
        <f t="shared" si="119"/>
        <v>20.723562638637457</v>
      </c>
    </row>
    <row r="563" spans="1:27" x14ac:dyDescent="0.25">
      <c r="A563" t="s">
        <v>36</v>
      </c>
      <c r="B563" t="s">
        <v>51</v>
      </c>
      <c r="C563">
        <v>1</v>
      </c>
      <c r="D563">
        <v>9324.6659999999993</v>
      </c>
      <c r="E563">
        <f t="shared" si="126"/>
        <v>9324.6659999999993</v>
      </c>
      <c r="F563">
        <v>30</v>
      </c>
      <c r="G563">
        <f t="shared" si="115"/>
        <v>304.14999999999998</v>
      </c>
      <c r="H563">
        <v>98</v>
      </c>
      <c r="I563">
        <v>0.47299999999999998</v>
      </c>
      <c r="J563">
        <f t="shared" si="120"/>
        <v>6.5640291204200979E-2</v>
      </c>
      <c r="K563">
        <v>0.26</v>
      </c>
      <c r="L563">
        <v>110</v>
      </c>
      <c r="M563">
        <f t="shared" si="116"/>
        <v>87.301587301587304</v>
      </c>
      <c r="N563">
        <f t="shared" si="117"/>
        <v>0.40735970879579897</v>
      </c>
      <c r="O563">
        <v>8.3140000000000001</v>
      </c>
      <c r="P563">
        <f t="shared" si="121"/>
        <v>1.5787243453764224E-2</v>
      </c>
      <c r="Q563">
        <f t="shared" ref="Q563:Q626" si="128">P563*D563</f>
        <v>147.21077226703781</v>
      </c>
      <c r="R563">
        <f t="shared" si="122"/>
        <v>1.472107722670378E-4</v>
      </c>
      <c r="S563">
        <f t="shared" si="123"/>
        <v>1.7665292672044536E-3</v>
      </c>
      <c r="T563">
        <f t="shared" si="124"/>
        <v>1766.5292672044536</v>
      </c>
      <c r="U563">
        <v>0.26</v>
      </c>
      <c r="V563">
        <v>110</v>
      </c>
      <c r="W563">
        <f t="shared" si="118"/>
        <v>87.301587301587304</v>
      </c>
      <c r="X563">
        <f t="shared" si="127"/>
        <v>1.686232482331524</v>
      </c>
      <c r="Y563">
        <f t="shared" si="119"/>
        <v>20.234789787978286</v>
      </c>
      <c r="Z563">
        <f>AVERAGE(Y563:Y565)</f>
        <v>21.706929079394758</v>
      </c>
      <c r="AA563">
        <f>_xlfn.STDEV.S(Y563:Y565)/SQRT(COUNT(Y563:Y565))</f>
        <v>2.1641864473225829</v>
      </c>
    </row>
    <row r="564" spans="1:27" x14ac:dyDescent="0.25">
      <c r="A564" t="s">
        <v>37</v>
      </c>
      <c r="B564" t="s">
        <v>51</v>
      </c>
      <c r="C564">
        <v>1</v>
      </c>
      <c r="D564">
        <v>8717.8520000000008</v>
      </c>
      <c r="E564">
        <f t="shared" si="126"/>
        <v>8717.8520000000008</v>
      </c>
      <c r="F564">
        <v>30</v>
      </c>
      <c r="G564">
        <f t="shared" si="115"/>
        <v>304.14999999999998</v>
      </c>
      <c r="H564">
        <v>98</v>
      </c>
      <c r="I564">
        <v>0.47299999999999998</v>
      </c>
      <c r="J564">
        <f t="shared" si="120"/>
        <v>6.5640291204200979E-2</v>
      </c>
      <c r="K564">
        <v>0.26</v>
      </c>
      <c r="L564">
        <v>110</v>
      </c>
      <c r="M564">
        <f t="shared" si="116"/>
        <v>87.301587301587304</v>
      </c>
      <c r="N564">
        <f t="shared" si="117"/>
        <v>0.40735970879579897</v>
      </c>
      <c r="O564">
        <v>8.3140000000000001</v>
      </c>
      <c r="P564">
        <f t="shared" si="121"/>
        <v>1.5787243453764224E-2</v>
      </c>
      <c r="Q564">
        <f t="shared" si="128"/>
        <v>137.63085191788537</v>
      </c>
      <c r="R564">
        <f t="shared" si="122"/>
        <v>1.3763085191788535E-4</v>
      </c>
      <c r="S564">
        <f t="shared" si="123"/>
        <v>1.6515702230146241E-3</v>
      </c>
      <c r="T564">
        <f t="shared" si="124"/>
        <v>1651.5702230146242</v>
      </c>
      <c r="U564">
        <v>0.26</v>
      </c>
      <c r="V564">
        <v>110</v>
      </c>
      <c r="W564">
        <f t="shared" si="118"/>
        <v>87.301587301587304</v>
      </c>
      <c r="X564">
        <f t="shared" si="127"/>
        <v>1.5764988492412324</v>
      </c>
      <c r="Y564">
        <f t="shared" si="119"/>
        <v>18.917986190894787</v>
      </c>
    </row>
    <row r="565" spans="1:27" x14ac:dyDescent="0.25">
      <c r="A565" t="s">
        <v>38</v>
      </c>
      <c r="B565" t="s">
        <v>51</v>
      </c>
      <c r="C565">
        <v>1</v>
      </c>
      <c r="D565">
        <v>11966.669000000002</v>
      </c>
      <c r="E565">
        <f t="shared" si="126"/>
        <v>11966.669000000002</v>
      </c>
      <c r="F565">
        <v>30</v>
      </c>
      <c r="G565">
        <f t="shared" si="115"/>
        <v>304.14999999999998</v>
      </c>
      <c r="H565">
        <v>98</v>
      </c>
      <c r="I565">
        <v>0.47299999999999998</v>
      </c>
      <c r="J565">
        <f t="shared" si="120"/>
        <v>6.5640291204200979E-2</v>
      </c>
      <c r="K565">
        <v>0.26</v>
      </c>
      <c r="L565">
        <v>110</v>
      </c>
      <c r="M565">
        <f t="shared" si="116"/>
        <v>87.301587301587304</v>
      </c>
      <c r="N565">
        <f t="shared" si="117"/>
        <v>0.40735970879579897</v>
      </c>
      <c r="O565">
        <v>8.3140000000000001</v>
      </c>
      <c r="P565">
        <f t="shared" si="121"/>
        <v>1.5787243453764224E-2</v>
      </c>
      <c r="Q565">
        <f t="shared" si="128"/>
        <v>188.92071683361328</v>
      </c>
      <c r="R565">
        <f t="shared" si="122"/>
        <v>1.8892071683361327E-4</v>
      </c>
      <c r="S565">
        <f t="shared" si="123"/>
        <v>2.2670486020033593E-3</v>
      </c>
      <c r="T565">
        <f t="shared" si="124"/>
        <v>2267.0486020033595</v>
      </c>
      <c r="U565">
        <v>0.26</v>
      </c>
      <c r="V565">
        <v>110</v>
      </c>
      <c r="W565">
        <f t="shared" si="118"/>
        <v>87.301587301587304</v>
      </c>
      <c r="X565">
        <f t="shared" si="127"/>
        <v>2.164000938275934</v>
      </c>
      <c r="Y565">
        <f t="shared" si="119"/>
        <v>25.968011259311208</v>
      </c>
    </row>
    <row r="566" spans="1:27" x14ac:dyDescent="0.25">
      <c r="A566" t="s">
        <v>39</v>
      </c>
      <c r="B566" t="s">
        <v>51</v>
      </c>
      <c r="C566">
        <v>1</v>
      </c>
      <c r="D566">
        <v>2265.8219999999997</v>
      </c>
      <c r="E566">
        <f t="shared" si="126"/>
        <v>2265.8219999999997</v>
      </c>
      <c r="F566">
        <v>30</v>
      </c>
      <c r="G566">
        <f t="shared" si="115"/>
        <v>304.14999999999998</v>
      </c>
      <c r="H566">
        <v>98</v>
      </c>
      <c r="I566">
        <v>0.47299999999999998</v>
      </c>
      <c r="J566">
        <f t="shared" si="120"/>
        <v>6.5640291204200979E-2</v>
      </c>
      <c r="K566">
        <v>0.26</v>
      </c>
      <c r="L566">
        <v>110</v>
      </c>
      <c r="M566">
        <f t="shared" si="116"/>
        <v>87.301587301587304</v>
      </c>
      <c r="N566">
        <f t="shared" si="117"/>
        <v>0.40735970879579897</v>
      </c>
      <c r="O566">
        <v>8.3140000000000001</v>
      </c>
      <c r="P566">
        <f t="shared" si="121"/>
        <v>1.5787243453764224E-2</v>
      </c>
      <c r="Q566">
        <f t="shared" si="128"/>
        <v>35.771083536894956</v>
      </c>
      <c r="R566">
        <f t="shared" si="122"/>
        <v>3.5771083536894958E-5</v>
      </c>
      <c r="S566">
        <f t="shared" si="123"/>
        <v>4.2925300244273947E-4</v>
      </c>
      <c r="T566">
        <f t="shared" si="124"/>
        <v>429.25300244273944</v>
      </c>
      <c r="U566">
        <v>0.26</v>
      </c>
      <c r="V566">
        <v>110</v>
      </c>
      <c r="W566">
        <f t="shared" si="118"/>
        <v>87.301587301587304</v>
      </c>
      <c r="X566">
        <f t="shared" si="127"/>
        <v>0.40974150233170586</v>
      </c>
      <c r="Y566">
        <f t="shared" si="119"/>
        <v>4.9168980279804702</v>
      </c>
      <c r="Z566">
        <f>AVERAGE(Y566:Y568)</f>
        <v>4.6590270463415768</v>
      </c>
      <c r="AA566">
        <f>_xlfn.STDEV.S(Y566:Y568)/SQRT(COUNT(Y566:Y568))</f>
        <v>0.18387070526376625</v>
      </c>
    </row>
    <row r="567" spans="1:27" x14ac:dyDescent="0.25">
      <c r="A567" t="s">
        <v>40</v>
      </c>
      <c r="B567" t="s">
        <v>51</v>
      </c>
      <c r="C567">
        <v>1</v>
      </c>
      <c r="D567">
        <v>1982.942</v>
      </c>
      <c r="E567">
        <f t="shared" si="126"/>
        <v>1982.942</v>
      </c>
      <c r="F567">
        <v>30</v>
      </c>
      <c r="G567">
        <f t="shared" si="115"/>
        <v>304.14999999999998</v>
      </c>
      <c r="H567">
        <v>98</v>
      </c>
      <c r="I567">
        <v>0.47299999999999998</v>
      </c>
      <c r="J567">
        <f t="shared" si="120"/>
        <v>6.5640291204200979E-2</v>
      </c>
      <c r="K567">
        <v>0.26</v>
      </c>
      <c r="L567">
        <v>110</v>
      </c>
      <c r="M567">
        <f t="shared" si="116"/>
        <v>87.301587301587304</v>
      </c>
      <c r="N567">
        <f t="shared" si="117"/>
        <v>0.40735970879579897</v>
      </c>
      <c r="O567">
        <v>8.3140000000000001</v>
      </c>
      <c r="P567">
        <f t="shared" si="121"/>
        <v>1.5787243453764224E-2</v>
      </c>
      <c r="Q567">
        <f t="shared" si="128"/>
        <v>31.305188108694136</v>
      </c>
      <c r="R567">
        <f t="shared" si="122"/>
        <v>3.1305188108694134E-5</v>
      </c>
      <c r="S567">
        <f t="shared" si="123"/>
        <v>3.7566225730432961E-4</v>
      </c>
      <c r="T567">
        <f t="shared" si="124"/>
        <v>375.66225730432961</v>
      </c>
      <c r="U567">
        <v>0.26</v>
      </c>
      <c r="V567">
        <v>110</v>
      </c>
      <c r="W567">
        <f t="shared" si="118"/>
        <v>87.301587301587304</v>
      </c>
      <c r="X567">
        <f t="shared" si="127"/>
        <v>0.3585867001541328</v>
      </c>
      <c r="Y567">
        <f t="shared" si="119"/>
        <v>4.3030404018495938</v>
      </c>
    </row>
    <row r="568" spans="1:27" x14ac:dyDescent="0.25">
      <c r="A568" t="s">
        <v>41</v>
      </c>
      <c r="B568" t="s">
        <v>51</v>
      </c>
      <c r="C568">
        <v>1</v>
      </c>
      <c r="D568">
        <v>2192.2030000000004</v>
      </c>
      <c r="E568">
        <f t="shared" si="126"/>
        <v>2192.2030000000004</v>
      </c>
      <c r="F568">
        <v>30</v>
      </c>
      <c r="G568">
        <f t="shared" si="115"/>
        <v>304.14999999999998</v>
      </c>
      <c r="H568">
        <v>98</v>
      </c>
      <c r="I568">
        <v>0.47299999999999998</v>
      </c>
      <c r="J568">
        <f t="shared" si="120"/>
        <v>6.5640291204200979E-2</v>
      </c>
      <c r="K568">
        <v>0.26</v>
      </c>
      <c r="L568">
        <v>110</v>
      </c>
      <c r="M568">
        <f t="shared" si="116"/>
        <v>87.301587301587304</v>
      </c>
      <c r="N568">
        <f t="shared" si="117"/>
        <v>0.40735970879579897</v>
      </c>
      <c r="O568">
        <v>8.3140000000000001</v>
      </c>
      <c r="P568">
        <f t="shared" si="121"/>
        <v>1.5787243453764224E-2</v>
      </c>
      <c r="Q568">
        <f t="shared" si="128"/>
        <v>34.6088424610723</v>
      </c>
      <c r="R568">
        <f t="shared" si="122"/>
        <v>3.4608842461072296E-5</v>
      </c>
      <c r="S568">
        <f t="shared" si="123"/>
        <v>4.1530610953286753E-4</v>
      </c>
      <c r="T568">
        <f t="shared" si="124"/>
        <v>415.30610953286754</v>
      </c>
      <c r="U568">
        <v>0.26</v>
      </c>
      <c r="V568">
        <v>110</v>
      </c>
      <c r="W568">
        <f t="shared" si="118"/>
        <v>87.301587301587304</v>
      </c>
      <c r="X568">
        <f t="shared" si="127"/>
        <v>0.39642855909955543</v>
      </c>
      <c r="Y568">
        <f t="shared" si="119"/>
        <v>4.7571427091946648</v>
      </c>
    </row>
    <row r="569" spans="1:27" x14ac:dyDescent="0.25">
      <c r="A569" t="s">
        <v>42</v>
      </c>
      <c r="B569" t="s">
        <v>51</v>
      </c>
      <c r="C569">
        <v>1</v>
      </c>
      <c r="D569">
        <v>1526.3560000000007</v>
      </c>
      <c r="E569">
        <f t="shared" si="126"/>
        <v>1526.3560000000007</v>
      </c>
      <c r="F569">
        <v>30</v>
      </c>
      <c r="G569">
        <f t="shared" si="115"/>
        <v>304.14999999999998</v>
      </c>
      <c r="H569">
        <v>98</v>
      </c>
      <c r="I569">
        <v>0.47299999999999998</v>
      </c>
      <c r="J569">
        <f t="shared" si="120"/>
        <v>6.5640291204200979E-2</v>
      </c>
      <c r="K569">
        <v>0.26</v>
      </c>
      <c r="L569">
        <v>110</v>
      </c>
      <c r="M569">
        <f t="shared" si="116"/>
        <v>87.301587301587304</v>
      </c>
      <c r="N569">
        <f t="shared" si="117"/>
        <v>0.40735970879579897</v>
      </c>
      <c r="O569">
        <v>8.3140000000000001</v>
      </c>
      <c r="P569">
        <f t="shared" si="121"/>
        <v>1.5787243453764224E-2</v>
      </c>
      <c r="Q569">
        <f t="shared" si="128"/>
        <v>24.096953769113757</v>
      </c>
      <c r="R569">
        <f t="shared" si="122"/>
        <v>2.4096953769113758E-5</v>
      </c>
      <c r="S569">
        <f t="shared" si="123"/>
        <v>2.8916344522936509E-4</v>
      </c>
      <c r="T569">
        <f t="shared" si="124"/>
        <v>289.1634452293651</v>
      </c>
      <c r="U569">
        <v>0.26</v>
      </c>
      <c r="V569">
        <v>110</v>
      </c>
      <c r="W569">
        <f t="shared" si="118"/>
        <v>87.301587301587304</v>
      </c>
      <c r="X569">
        <f t="shared" si="127"/>
        <v>0.27601965226439396</v>
      </c>
      <c r="Y569">
        <f t="shared" si="119"/>
        <v>3.3122358271727275</v>
      </c>
      <c r="Z569">
        <f>AVERAGE(Y569:Y571)</f>
        <v>2.5874926445569333</v>
      </c>
      <c r="AA569">
        <f>_xlfn.STDEV.S(Y569:Y571)/SQRT(COUNT(Y569:Y571))</f>
        <v>0.36257907204164974</v>
      </c>
    </row>
    <row r="570" spans="1:27" x14ac:dyDescent="0.25">
      <c r="A570" t="s">
        <v>43</v>
      </c>
      <c r="B570" t="s">
        <v>51</v>
      </c>
      <c r="C570">
        <v>1</v>
      </c>
      <c r="D570">
        <v>1035.1770000000001</v>
      </c>
      <c r="E570">
        <f t="shared" si="126"/>
        <v>1035.1770000000001</v>
      </c>
      <c r="F570">
        <v>30</v>
      </c>
      <c r="G570">
        <f t="shared" si="115"/>
        <v>304.14999999999998</v>
      </c>
      <c r="H570">
        <v>98</v>
      </c>
      <c r="I570">
        <v>0.47299999999999998</v>
      </c>
      <c r="J570">
        <f t="shared" si="120"/>
        <v>6.5640291204200979E-2</v>
      </c>
      <c r="K570">
        <v>0.26</v>
      </c>
      <c r="L570">
        <v>110</v>
      </c>
      <c r="M570">
        <f t="shared" si="116"/>
        <v>87.301587301587304</v>
      </c>
      <c r="N570">
        <f t="shared" si="117"/>
        <v>0.40735970879579897</v>
      </c>
      <c r="O570">
        <v>8.3140000000000001</v>
      </c>
      <c r="P570">
        <f t="shared" si="121"/>
        <v>1.5787243453764224E-2</v>
      </c>
      <c r="Q570">
        <f t="shared" si="128"/>
        <v>16.342591316737291</v>
      </c>
      <c r="R570">
        <f t="shared" si="122"/>
        <v>1.6342591316737292E-5</v>
      </c>
      <c r="S570">
        <f t="shared" si="123"/>
        <v>1.9611109580084749E-4</v>
      </c>
      <c r="T570">
        <f t="shared" si="124"/>
        <v>196.11109580084749</v>
      </c>
      <c r="U570">
        <v>0.26</v>
      </c>
      <c r="V570">
        <v>110</v>
      </c>
      <c r="W570">
        <f t="shared" si="118"/>
        <v>87.301587301587304</v>
      </c>
      <c r="X570">
        <f t="shared" si="127"/>
        <v>0.18719695508262715</v>
      </c>
      <c r="Y570">
        <f t="shared" si="119"/>
        <v>2.246363460991526</v>
      </c>
    </row>
    <row r="571" spans="1:27" x14ac:dyDescent="0.25">
      <c r="A571" t="s">
        <v>44</v>
      </c>
      <c r="B571" t="s">
        <v>51</v>
      </c>
      <c r="C571">
        <v>1</v>
      </c>
      <c r="D571">
        <v>1015.5989999999993</v>
      </c>
      <c r="E571">
        <f t="shared" si="126"/>
        <v>1015.5989999999993</v>
      </c>
      <c r="F571">
        <v>30</v>
      </c>
      <c r="G571">
        <f t="shared" si="115"/>
        <v>304.14999999999998</v>
      </c>
      <c r="H571">
        <v>98</v>
      </c>
      <c r="I571">
        <v>0.47299999999999998</v>
      </c>
      <c r="J571">
        <f t="shared" si="120"/>
        <v>6.5640291204200979E-2</v>
      </c>
      <c r="K571">
        <v>0.26</v>
      </c>
      <c r="L571">
        <v>110</v>
      </c>
      <c r="M571">
        <f t="shared" si="116"/>
        <v>87.301587301587304</v>
      </c>
      <c r="N571">
        <f t="shared" si="117"/>
        <v>0.40735970879579897</v>
      </c>
      <c r="O571">
        <v>8.3140000000000001</v>
      </c>
      <c r="P571">
        <f t="shared" si="121"/>
        <v>1.5787243453764224E-2</v>
      </c>
      <c r="Q571">
        <f t="shared" si="128"/>
        <v>16.033508664399481</v>
      </c>
      <c r="R571">
        <f t="shared" si="122"/>
        <v>1.6033508664399481E-5</v>
      </c>
      <c r="S571">
        <f t="shared" si="123"/>
        <v>1.9240210397279375E-4</v>
      </c>
      <c r="T571">
        <f t="shared" si="124"/>
        <v>192.40210397279375</v>
      </c>
      <c r="U571">
        <v>0.26</v>
      </c>
      <c r="V571">
        <v>110</v>
      </c>
      <c r="W571">
        <f t="shared" si="118"/>
        <v>87.301587301587304</v>
      </c>
      <c r="X571">
        <f t="shared" si="127"/>
        <v>0.18365655379221224</v>
      </c>
      <c r="Y571">
        <f t="shared" si="119"/>
        <v>2.2038786455065464</v>
      </c>
    </row>
    <row r="572" spans="1:27" x14ac:dyDescent="0.25">
      <c r="A572" t="s">
        <v>45</v>
      </c>
      <c r="B572" t="s">
        <v>51</v>
      </c>
      <c r="C572">
        <v>1</v>
      </c>
      <c r="D572">
        <v>1797.8219999999997</v>
      </c>
      <c r="E572">
        <f t="shared" si="126"/>
        <v>1797.8219999999997</v>
      </c>
      <c r="F572">
        <v>30</v>
      </c>
      <c r="G572">
        <f t="shared" si="115"/>
        <v>304.14999999999998</v>
      </c>
      <c r="H572">
        <v>98</v>
      </c>
      <c r="I572">
        <v>0.47299999999999998</v>
      </c>
      <c r="J572">
        <f t="shared" si="120"/>
        <v>6.5640291204200979E-2</v>
      </c>
      <c r="K572">
        <v>0.26</v>
      </c>
      <c r="L572">
        <v>110</v>
      </c>
      <c r="M572">
        <f t="shared" si="116"/>
        <v>87.301587301587304</v>
      </c>
      <c r="N572">
        <f t="shared" si="117"/>
        <v>0.40735970879579897</v>
      </c>
      <c r="O572">
        <v>8.3140000000000001</v>
      </c>
      <c r="P572">
        <f t="shared" si="121"/>
        <v>1.5787243453764224E-2</v>
      </c>
      <c r="Q572">
        <f t="shared" si="128"/>
        <v>28.382653600533299</v>
      </c>
      <c r="R572">
        <f t="shared" si="122"/>
        <v>2.8382653600533298E-5</v>
      </c>
      <c r="S572">
        <f t="shared" si="123"/>
        <v>3.4059184320639957E-4</v>
      </c>
      <c r="T572">
        <f t="shared" si="124"/>
        <v>340.59184320639957</v>
      </c>
      <c r="U572">
        <v>0.26</v>
      </c>
      <c r="V572">
        <v>110</v>
      </c>
      <c r="W572">
        <f t="shared" si="118"/>
        <v>87.301587301587304</v>
      </c>
      <c r="X572">
        <f t="shared" si="127"/>
        <v>0.32511039578792689</v>
      </c>
      <c r="Y572">
        <f t="shared" si="119"/>
        <v>3.9013247494551222</v>
      </c>
      <c r="Z572">
        <f>AVERAGE(Y572:Y574)</f>
        <v>5.6615295206340503</v>
      </c>
      <c r="AA572">
        <f>_xlfn.STDEV.S(Y572:Y574)/SQRT(COUNT(Y572:Y574))</f>
        <v>1.4972801693152191</v>
      </c>
    </row>
    <row r="573" spans="1:27" x14ac:dyDescent="0.25">
      <c r="A573" t="s">
        <v>46</v>
      </c>
      <c r="B573" t="s">
        <v>51</v>
      </c>
      <c r="C573">
        <v>1</v>
      </c>
      <c r="D573">
        <v>3981.3670000000002</v>
      </c>
      <c r="E573">
        <f t="shared" si="126"/>
        <v>3981.3670000000002</v>
      </c>
      <c r="F573">
        <v>30</v>
      </c>
      <c r="G573">
        <f t="shared" si="115"/>
        <v>304.14999999999998</v>
      </c>
      <c r="H573">
        <v>98</v>
      </c>
      <c r="I573">
        <v>0.47299999999999998</v>
      </c>
      <c r="J573">
        <f t="shared" si="120"/>
        <v>6.5640291204200979E-2</v>
      </c>
      <c r="K573">
        <v>0.26</v>
      </c>
      <c r="L573">
        <v>110</v>
      </c>
      <c r="M573">
        <f t="shared" si="116"/>
        <v>87.301587301587304</v>
      </c>
      <c r="N573">
        <f t="shared" si="117"/>
        <v>0.40735970879579897</v>
      </c>
      <c r="O573">
        <v>8.3140000000000001</v>
      </c>
      <c r="P573">
        <f t="shared" si="121"/>
        <v>1.5787243453764224E-2</v>
      </c>
      <c r="Q573">
        <f t="shared" si="128"/>
        <v>62.85481010778291</v>
      </c>
      <c r="R573">
        <f t="shared" si="122"/>
        <v>6.2854810107782904E-5</v>
      </c>
      <c r="S573">
        <f t="shared" si="123"/>
        <v>7.5425772129339473E-4</v>
      </c>
      <c r="T573">
        <f t="shared" si="124"/>
        <v>754.25772129339475</v>
      </c>
      <c r="U573">
        <v>0.26</v>
      </c>
      <c r="V573">
        <v>110</v>
      </c>
      <c r="W573">
        <f t="shared" si="118"/>
        <v>87.301587301587304</v>
      </c>
      <c r="X573">
        <f t="shared" si="127"/>
        <v>0.71997327941642242</v>
      </c>
      <c r="Y573">
        <f t="shared" si="119"/>
        <v>8.6396793529970672</v>
      </c>
    </row>
    <row r="574" spans="1:27" x14ac:dyDescent="0.25">
      <c r="A574" t="s">
        <v>47</v>
      </c>
      <c r="B574" t="s">
        <v>51</v>
      </c>
      <c r="C574">
        <v>1</v>
      </c>
      <c r="D574">
        <v>2047.7080000000001</v>
      </c>
      <c r="E574">
        <f t="shared" si="126"/>
        <v>2047.7080000000001</v>
      </c>
      <c r="F574">
        <v>30</v>
      </c>
      <c r="G574">
        <f t="shared" si="115"/>
        <v>304.14999999999998</v>
      </c>
      <c r="H574">
        <v>98</v>
      </c>
      <c r="I574">
        <v>0.47299999999999998</v>
      </c>
      <c r="J574">
        <f t="shared" si="120"/>
        <v>6.5640291204200979E-2</v>
      </c>
      <c r="K574">
        <v>0.26</v>
      </c>
      <c r="L574">
        <v>110</v>
      </c>
      <c r="M574">
        <f t="shared" si="116"/>
        <v>87.301587301587304</v>
      </c>
      <c r="N574">
        <f t="shared" si="117"/>
        <v>0.40735970879579897</v>
      </c>
      <c r="O574">
        <v>8.3140000000000001</v>
      </c>
      <c r="P574">
        <f t="shared" si="121"/>
        <v>1.5787243453764224E-2</v>
      </c>
      <c r="Q574">
        <f t="shared" si="128"/>
        <v>32.327664718220632</v>
      </c>
      <c r="R574">
        <f t="shared" si="122"/>
        <v>3.2327664718220629E-5</v>
      </c>
      <c r="S574">
        <f t="shared" si="123"/>
        <v>3.8793197661864749E-4</v>
      </c>
      <c r="T574">
        <f t="shared" si="124"/>
        <v>387.93197661864747</v>
      </c>
      <c r="U574">
        <v>0.26</v>
      </c>
      <c r="V574">
        <v>110</v>
      </c>
      <c r="W574">
        <f t="shared" si="118"/>
        <v>87.301587301587304</v>
      </c>
      <c r="X574">
        <f t="shared" si="127"/>
        <v>0.37029870495416362</v>
      </c>
      <c r="Y574">
        <f t="shared" si="119"/>
        <v>4.4435844594499621</v>
      </c>
    </row>
    <row r="575" spans="1:27" x14ac:dyDescent="0.25">
      <c r="A575" t="s">
        <v>48</v>
      </c>
      <c r="B575" t="s">
        <v>51</v>
      </c>
      <c r="C575">
        <v>1</v>
      </c>
      <c r="D575">
        <v>1138.9300000000003</v>
      </c>
      <c r="E575">
        <f t="shared" si="126"/>
        <v>1138.9300000000003</v>
      </c>
      <c r="F575">
        <v>30</v>
      </c>
      <c r="G575">
        <f t="shared" si="115"/>
        <v>304.14999999999998</v>
      </c>
      <c r="H575">
        <v>98</v>
      </c>
      <c r="I575">
        <v>0.47299999999999998</v>
      </c>
      <c r="J575">
        <f t="shared" si="120"/>
        <v>6.5640291204200979E-2</v>
      </c>
      <c r="K575">
        <v>0.26</v>
      </c>
      <c r="L575">
        <v>110</v>
      </c>
      <c r="M575">
        <f t="shared" si="116"/>
        <v>87.301587301587304</v>
      </c>
      <c r="N575">
        <f t="shared" si="117"/>
        <v>0.40735970879579897</v>
      </c>
      <c r="O575">
        <v>8.3140000000000001</v>
      </c>
      <c r="P575">
        <f t="shared" si="121"/>
        <v>1.5787243453764224E-2</v>
      </c>
      <c r="Q575">
        <f t="shared" si="128"/>
        <v>17.98056518679569</v>
      </c>
      <c r="R575">
        <f t="shared" si="122"/>
        <v>1.7980565186795691E-5</v>
      </c>
      <c r="S575">
        <f t="shared" si="123"/>
        <v>2.1576678224154828E-4</v>
      </c>
      <c r="T575">
        <f t="shared" si="124"/>
        <v>215.76678224154827</v>
      </c>
      <c r="U575">
        <v>0.26</v>
      </c>
      <c r="V575">
        <v>110</v>
      </c>
      <c r="W575">
        <f t="shared" si="118"/>
        <v>87.301587301587304</v>
      </c>
      <c r="X575">
        <f t="shared" si="127"/>
        <v>0.20595920123056882</v>
      </c>
      <c r="Y575">
        <f t="shared" si="119"/>
        <v>2.4715104147668256</v>
      </c>
      <c r="Z575">
        <f>AVERAGE(Y575:Y577)</f>
        <v>2.0113146677506033</v>
      </c>
      <c r="AA575">
        <f>_xlfn.STDEV.S(Y575:Y577)/SQRT(COUNT(Y575:Y577))</f>
        <v>0.29922446122922775</v>
      </c>
    </row>
    <row r="576" spans="1:27" x14ac:dyDescent="0.25">
      <c r="A576" t="s">
        <v>49</v>
      </c>
      <c r="B576" t="s">
        <v>51</v>
      </c>
      <c r="C576">
        <v>1</v>
      </c>
      <c r="D576">
        <v>668.14800000000014</v>
      </c>
      <c r="E576">
        <f t="shared" si="126"/>
        <v>668.14800000000014</v>
      </c>
      <c r="F576">
        <v>30</v>
      </c>
      <c r="G576">
        <f t="shared" si="115"/>
        <v>304.14999999999998</v>
      </c>
      <c r="H576">
        <v>98</v>
      </c>
      <c r="I576">
        <v>0.47299999999999998</v>
      </c>
      <c r="J576">
        <f t="shared" si="120"/>
        <v>6.5640291204200979E-2</v>
      </c>
      <c r="K576">
        <v>0.26</v>
      </c>
      <c r="L576">
        <v>110</v>
      </c>
      <c r="M576">
        <f t="shared" si="116"/>
        <v>87.301587301587304</v>
      </c>
      <c r="N576">
        <f t="shared" si="117"/>
        <v>0.40735970879579897</v>
      </c>
      <c r="O576">
        <v>8.3140000000000001</v>
      </c>
      <c r="P576">
        <f t="shared" si="121"/>
        <v>1.5787243453764224E-2</v>
      </c>
      <c r="Q576">
        <f t="shared" si="128"/>
        <v>10.548215139145661</v>
      </c>
      <c r="R576">
        <f t="shared" si="122"/>
        <v>1.0548215139145661E-5</v>
      </c>
      <c r="S576">
        <f t="shared" si="123"/>
        <v>1.2657858166974792E-4</v>
      </c>
      <c r="T576">
        <f t="shared" si="124"/>
        <v>126.57858166974792</v>
      </c>
      <c r="U576">
        <v>0.26</v>
      </c>
      <c r="V576">
        <v>110</v>
      </c>
      <c r="W576">
        <f t="shared" si="118"/>
        <v>87.301587301587304</v>
      </c>
      <c r="X576">
        <f t="shared" si="127"/>
        <v>0.12082500977566848</v>
      </c>
      <c r="Y576">
        <f t="shared" si="119"/>
        <v>1.4499001173080215</v>
      </c>
    </row>
    <row r="577" spans="1:27" x14ac:dyDescent="0.25">
      <c r="A577" t="s">
        <v>50</v>
      </c>
      <c r="B577" t="s">
        <v>51</v>
      </c>
      <c r="C577">
        <v>1</v>
      </c>
      <c r="D577">
        <v>973.50500000000011</v>
      </c>
      <c r="E577">
        <f t="shared" si="126"/>
        <v>973.50500000000011</v>
      </c>
      <c r="F577">
        <v>30</v>
      </c>
      <c r="G577">
        <f t="shared" si="115"/>
        <v>304.14999999999998</v>
      </c>
      <c r="H577">
        <v>98</v>
      </c>
      <c r="I577">
        <v>0.47299999999999998</v>
      </c>
      <c r="J577">
        <f t="shared" si="120"/>
        <v>6.5640291204200979E-2</v>
      </c>
      <c r="K577">
        <v>0.26</v>
      </c>
      <c r="L577">
        <v>110</v>
      </c>
      <c r="M577">
        <f t="shared" si="116"/>
        <v>87.301587301587304</v>
      </c>
      <c r="N577">
        <f t="shared" si="117"/>
        <v>0.40735970879579897</v>
      </c>
      <c r="O577">
        <v>8.3140000000000001</v>
      </c>
      <c r="P577">
        <f t="shared" si="121"/>
        <v>1.5787243453764224E-2</v>
      </c>
      <c r="Q577">
        <f t="shared" si="128"/>
        <v>15.368960438456742</v>
      </c>
      <c r="R577">
        <f t="shared" si="122"/>
        <v>1.5368960438456741E-5</v>
      </c>
      <c r="S577">
        <f t="shared" si="123"/>
        <v>1.8442752526148088E-4</v>
      </c>
      <c r="T577">
        <f t="shared" si="124"/>
        <v>184.42752526148087</v>
      </c>
      <c r="U577">
        <v>0.26</v>
      </c>
      <c r="V577">
        <v>110</v>
      </c>
      <c r="W577">
        <f t="shared" si="118"/>
        <v>87.301587301587304</v>
      </c>
      <c r="X577">
        <f t="shared" si="127"/>
        <v>0.1760444559314136</v>
      </c>
      <c r="Y577">
        <f t="shared" si="119"/>
        <v>2.1125334711769628</v>
      </c>
    </row>
    <row r="578" spans="1:27" x14ac:dyDescent="0.25">
      <c r="A578" t="s">
        <v>26</v>
      </c>
      <c r="B578" t="s">
        <v>51</v>
      </c>
      <c r="C578">
        <v>3</v>
      </c>
      <c r="D578">
        <v>5895.8119999999999</v>
      </c>
      <c r="E578">
        <f t="shared" si="126"/>
        <v>5895.8119999999999</v>
      </c>
      <c r="F578">
        <v>30</v>
      </c>
      <c r="G578">
        <f t="shared" ref="G578:G641" si="129">F578+274.15</f>
        <v>304.14999999999998</v>
      </c>
      <c r="H578">
        <v>98</v>
      </c>
      <c r="I578">
        <v>0.47299999999999998</v>
      </c>
      <c r="J578">
        <f t="shared" si="120"/>
        <v>6.5640291204200979E-2</v>
      </c>
      <c r="K578">
        <v>0.26</v>
      </c>
      <c r="L578">
        <v>110</v>
      </c>
      <c r="M578">
        <f t="shared" ref="M578:M641" si="130">L578/(1+K578)</f>
        <v>87.301587301587304</v>
      </c>
      <c r="N578">
        <f t="shared" ref="N578:N641" si="131">I578-J578</f>
        <v>0.40735970879579897</v>
      </c>
      <c r="O578">
        <v>8.3140000000000001</v>
      </c>
      <c r="P578">
        <f t="shared" si="121"/>
        <v>1.5787243453764224E-2</v>
      </c>
      <c r="Q578">
        <f t="shared" si="128"/>
        <v>93.07861940162455</v>
      </c>
      <c r="R578">
        <f t="shared" si="122"/>
        <v>9.3078619401624547E-5</v>
      </c>
      <c r="S578">
        <f t="shared" si="123"/>
        <v>1.1169434328194945E-3</v>
      </c>
      <c r="T578">
        <f t="shared" si="124"/>
        <v>1116.9434328194945</v>
      </c>
      <c r="U578">
        <v>0.26</v>
      </c>
      <c r="V578">
        <v>110</v>
      </c>
      <c r="W578">
        <f t="shared" ref="W578:W641" si="132">V578/(1+U578)</f>
        <v>87.301587301587304</v>
      </c>
      <c r="X578">
        <f t="shared" si="127"/>
        <v>1.0661732767822447</v>
      </c>
      <c r="Y578">
        <f t="shared" ref="Y578:Y641" si="133">T578/W578</f>
        <v>12.794079321386937</v>
      </c>
      <c r="Z578">
        <f>AVERAGE(Y578:Y580)</f>
        <v>13.915883445537292</v>
      </c>
      <c r="AA578">
        <f>_xlfn.STDEV.S(Y578:Y580)/SQRT(COUNT(Y578:Y580))</f>
        <v>0.91267105122000358</v>
      </c>
    </row>
    <row r="579" spans="1:27" x14ac:dyDescent="0.25">
      <c r="A579" t="s">
        <v>28</v>
      </c>
      <c r="B579" t="s">
        <v>51</v>
      </c>
      <c r="C579">
        <v>3</v>
      </c>
      <c r="D579">
        <v>7245.9009999999998</v>
      </c>
      <c r="E579">
        <f t="shared" si="126"/>
        <v>7245.9009999999998</v>
      </c>
      <c r="F579">
        <v>30</v>
      </c>
      <c r="G579">
        <f t="shared" si="129"/>
        <v>304.14999999999998</v>
      </c>
      <c r="H579">
        <v>98</v>
      </c>
      <c r="I579">
        <v>0.47299999999999998</v>
      </c>
      <c r="J579">
        <f t="shared" ref="J579:J642" si="134">(M579/(1.33))/1000</f>
        <v>6.5640291204200979E-2</v>
      </c>
      <c r="K579">
        <v>0.26</v>
      </c>
      <c r="L579">
        <v>110</v>
      </c>
      <c r="M579">
        <f t="shared" si="130"/>
        <v>87.301587301587304</v>
      </c>
      <c r="N579">
        <f t="shared" si="131"/>
        <v>0.40735970879579897</v>
      </c>
      <c r="O579">
        <v>8.3140000000000001</v>
      </c>
      <c r="P579">
        <f t="shared" ref="P579:P642" si="135">(H579*N579)/(O579*G579)</f>
        <v>1.5787243453764224E-2</v>
      </c>
      <c r="Q579">
        <f t="shared" si="128"/>
        <v>114.39280312887364</v>
      </c>
      <c r="R579">
        <f t="shared" ref="R579:R642" si="136">Q579/1000000</f>
        <v>1.1439280312887364E-4</v>
      </c>
      <c r="S579">
        <f t="shared" ref="S579:S642" si="137">R579*(44/1)*(12/44)</f>
        <v>1.3727136375464835E-3</v>
      </c>
      <c r="T579">
        <f t="shared" ref="T579:T642" si="138">S579*1000000</f>
        <v>1372.7136375464836</v>
      </c>
      <c r="U579">
        <v>0.26</v>
      </c>
      <c r="V579">
        <v>110</v>
      </c>
      <c r="W579">
        <f t="shared" si="132"/>
        <v>87.301587301587304</v>
      </c>
      <c r="X579">
        <f t="shared" si="127"/>
        <v>1.3103175631125525</v>
      </c>
      <c r="Y579">
        <f t="shared" si="133"/>
        <v>15.72381075735063</v>
      </c>
    </row>
    <row r="580" spans="1:27" x14ac:dyDescent="0.25">
      <c r="A580" t="s">
        <v>29</v>
      </c>
      <c r="B580" t="s">
        <v>51</v>
      </c>
      <c r="C580">
        <v>3</v>
      </c>
      <c r="D580">
        <v>6096.5840000000007</v>
      </c>
      <c r="E580">
        <f t="shared" si="126"/>
        <v>6096.5840000000007</v>
      </c>
      <c r="F580">
        <v>30</v>
      </c>
      <c r="G580">
        <f t="shared" si="129"/>
        <v>304.14999999999998</v>
      </c>
      <c r="H580">
        <v>98</v>
      </c>
      <c r="I580">
        <v>0.47299999999999998</v>
      </c>
      <c r="J580">
        <f t="shared" si="134"/>
        <v>6.5640291204200979E-2</v>
      </c>
      <c r="K580">
        <v>0.26</v>
      </c>
      <c r="L580">
        <v>110</v>
      </c>
      <c r="M580">
        <f t="shared" si="130"/>
        <v>87.301587301587304</v>
      </c>
      <c r="N580">
        <f t="shared" si="131"/>
        <v>0.40735970879579897</v>
      </c>
      <c r="O580">
        <v>8.3140000000000001</v>
      </c>
      <c r="P580">
        <f t="shared" si="135"/>
        <v>1.5787243453764224E-2</v>
      </c>
      <c r="Q580">
        <f t="shared" si="128"/>
        <v>96.248255844323722</v>
      </c>
      <c r="R580">
        <f t="shared" si="136"/>
        <v>9.6248255844323717E-5</v>
      </c>
      <c r="S580">
        <f t="shared" si="137"/>
        <v>1.1549790701318844E-3</v>
      </c>
      <c r="T580">
        <f t="shared" si="138"/>
        <v>1154.9790701318846</v>
      </c>
      <c r="U580">
        <v>0.26</v>
      </c>
      <c r="V580">
        <v>110</v>
      </c>
      <c r="W580">
        <f t="shared" si="132"/>
        <v>87.301587301587304</v>
      </c>
      <c r="X580">
        <f t="shared" si="127"/>
        <v>1.1024800214895263</v>
      </c>
      <c r="Y580">
        <f t="shared" si="133"/>
        <v>13.229760257874313</v>
      </c>
    </row>
    <row r="581" spans="1:27" x14ac:dyDescent="0.25">
      <c r="A581" t="s">
        <v>30</v>
      </c>
      <c r="B581" t="s">
        <v>51</v>
      </c>
      <c r="C581">
        <v>3</v>
      </c>
      <c r="D581">
        <v>3977.2329999999993</v>
      </c>
      <c r="E581">
        <f t="shared" si="126"/>
        <v>3977.2329999999993</v>
      </c>
      <c r="F581">
        <v>30</v>
      </c>
      <c r="G581">
        <f t="shared" si="129"/>
        <v>304.14999999999998</v>
      </c>
      <c r="H581">
        <v>98</v>
      </c>
      <c r="I581">
        <v>0.47299999999999998</v>
      </c>
      <c r="J581">
        <f t="shared" si="134"/>
        <v>6.5640291204200979E-2</v>
      </c>
      <c r="K581">
        <v>0.26</v>
      </c>
      <c r="L581">
        <v>110</v>
      </c>
      <c r="M581">
        <f t="shared" si="130"/>
        <v>87.301587301587304</v>
      </c>
      <c r="N581">
        <f t="shared" si="131"/>
        <v>0.40735970879579897</v>
      </c>
      <c r="O581">
        <v>8.3140000000000001</v>
      </c>
      <c r="P581">
        <f t="shared" si="135"/>
        <v>1.5787243453764224E-2</v>
      </c>
      <c r="Q581">
        <f t="shared" si="128"/>
        <v>62.789545643345029</v>
      </c>
      <c r="R581">
        <f t="shared" si="136"/>
        <v>6.2789545643345026E-5</v>
      </c>
      <c r="S581">
        <f t="shared" si="137"/>
        <v>7.5347454772014026E-4</v>
      </c>
      <c r="T581">
        <f t="shared" si="138"/>
        <v>753.47454772014021</v>
      </c>
      <c r="U581">
        <v>0.26</v>
      </c>
      <c r="V581">
        <v>110</v>
      </c>
      <c r="W581">
        <f t="shared" si="132"/>
        <v>87.301587301587304</v>
      </c>
      <c r="X581">
        <f t="shared" si="127"/>
        <v>0.71922570464195212</v>
      </c>
      <c r="Y581">
        <f t="shared" si="133"/>
        <v>8.6307084557034237</v>
      </c>
      <c r="Z581">
        <f>AVERAGE(Y581:Y583)</f>
        <v>7.3266371384266167</v>
      </c>
      <c r="AA581">
        <f>_xlfn.STDEV.S(Y581:Y583)/SQRT(COUNT(Y581:Y583))</f>
        <v>0.7848713252738766</v>
      </c>
    </row>
    <row r="582" spans="1:27" x14ac:dyDescent="0.25">
      <c r="A582" t="s">
        <v>31</v>
      </c>
      <c r="B582" t="s">
        <v>51</v>
      </c>
      <c r="C582">
        <v>3</v>
      </c>
      <c r="D582">
        <v>2727.1009999999987</v>
      </c>
      <c r="E582">
        <f t="shared" si="126"/>
        <v>2727.1009999999987</v>
      </c>
      <c r="F582">
        <v>30</v>
      </c>
      <c r="G582">
        <f t="shared" si="129"/>
        <v>304.14999999999998</v>
      </c>
      <c r="H582">
        <v>98</v>
      </c>
      <c r="I582">
        <v>0.47299999999999998</v>
      </c>
      <c r="J582">
        <f t="shared" si="134"/>
        <v>6.5640291204200979E-2</v>
      </c>
      <c r="K582">
        <v>0.26</v>
      </c>
      <c r="L582">
        <v>110</v>
      </c>
      <c r="M582">
        <f t="shared" si="130"/>
        <v>87.301587301587304</v>
      </c>
      <c r="N582">
        <f t="shared" si="131"/>
        <v>0.40735970879579897</v>
      </c>
      <c r="O582">
        <v>8.3140000000000001</v>
      </c>
      <c r="P582">
        <f t="shared" si="135"/>
        <v>1.5787243453764224E-2</v>
      </c>
      <c r="Q582">
        <f t="shared" si="128"/>
        <v>43.05340741000385</v>
      </c>
      <c r="R582">
        <f t="shared" si="136"/>
        <v>4.3053407410003848E-5</v>
      </c>
      <c r="S582">
        <f t="shared" si="137"/>
        <v>5.1664088892004615E-4</v>
      </c>
      <c r="T582">
        <f t="shared" si="138"/>
        <v>516.64088892004611</v>
      </c>
      <c r="U582">
        <v>0.26</v>
      </c>
      <c r="V582">
        <v>110</v>
      </c>
      <c r="W582">
        <f t="shared" si="132"/>
        <v>87.301587301587304</v>
      </c>
      <c r="X582">
        <f t="shared" si="127"/>
        <v>0.49315721215095315</v>
      </c>
      <c r="Y582">
        <f t="shared" si="133"/>
        <v>5.9178865458114371</v>
      </c>
    </row>
    <row r="583" spans="1:27" x14ac:dyDescent="0.25">
      <c r="A583" t="s">
        <v>32</v>
      </c>
      <c r="B583" t="s">
        <v>51</v>
      </c>
      <c r="C583">
        <v>3</v>
      </c>
      <c r="D583">
        <v>3424.5249999999992</v>
      </c>
      <c r="E583">
        <f t="shared" si="126"/>
        <v>3424.5249999999992</v>
      </c>
      <c r="F583">
        <v>30</v>
      </c>
      <c r="G583">
        <f t="shared" si="129"/>
        <v>304.14999999999998</v>
      </c>
      <c r="H583">
        <v>98</v>
      </c>
      <c r="I583">
        <v>0.47299999999999998</v>
      </c>
      <c r="J583">
        <f t="shared" si="134"/>
        <v>6.5640291204200979E-2</v>
      </c>
      <c r="K583">
        <v>0.26</v>
      </c>
      <c r="L583">
        <v>110</v>
      </c>
      <c r="M583">
        <f t="shared" si="130"/>
        <v>87.301587301587304</v>
      </c>
      <c r="N583">
        <f t="shared" si="131"/>
        <v>0.40735970879579897</v>
      </c>
      <c r="O583">
        <v>8.3140000000000001</v>
      </c>
      <c r="P583">
        <f t="shared" si="135"/>
        <v>1.5787243453764224E-2</v>
      </c>
      <c r="Q583">
        <f t="shared" si="128"/>
        <v>54.063809888501915</v>
      </c>
      <c r="R583">
        <f t="shared" si="136"/>
        <v>5.4063809888501912E-5</v>
      </c>
      <c r="S583">
        <f t="shared" si="137"/>
        <v>6.4876571866202294E-4</v>
      </c>
      <c r="T583">
        <f t="shared" si="138"/>
        <v>648.76571866202289</v>
      </c>
      <c r="U583">
        <v>0.26</v>
      </c>
      <c r="V583">
        <v>110</v>
      </c>
      <c r="W583">
        <f t="shared" si="132"/>
        <v>87.301587301587304</v>
      </c>
      <c r="X583">
        <f t="shared" si="127"/>
        <v>0.61927636781374917</v>
      </c>
      <c r="Y583">
        <f t="shared" si="133"/>
        <v>7.4313164137649892</v>
      </c>
    </row>
    <row r="584" spans="1:27" x14ac:dyDescent="0.25">
      <c r="A584" t="s">
        <v>33</v>
      </c>
      <c r="B584" t="s">
        <v>51</v>
      </c>
      <c r="C584">
        <v>3</v>
      </c>
      <c r="D584">
        <v>15711.644</v>
      </c>
      <c r="E584">
        <f t="shared" si="126"/>
        <v>15711.644</v>
      </c>
      <c r="F584">
        <v>30</v>
      </c>
      <c r="G584">
        <f t="shared" si="129"/>
        <v>304.14999999999998</v>
      </c>
      <c r="H584">
        <v>98</v>
      </c>
      <c r="I584">
        <v>0.47299999999999998</v>
      </c>
      <c r="J584">
        <f t="shared" si="134"/>
        <v>6.5640291204200979E-2</v>
      </c>
      <c r="K584">
        <v>0.26</v>
      </c>
      <c r="L584">
        <v>110</v>
      </c>
      <c r="M584">
        <f t="shared" si="130"/>
        <v>87.301587301587304</v>
      </c>
      <c r="N584">
        <f t="shared" si="131"/>
        <v>0.40735970879579897</v>
      </c>
      <c r="O584">
        <v>8.3140000000000001</v>
      </c>
      <c r="P584">
        <f t="shared" si="135"/>
        <v>1.5787243453764224E-2</v>
      </c>
      <c r="Q584">
        <f t="shared" si="128"/>
        <v>248.04354888687394</v>
      </c>
      <c r="R584">
        <f t="shared" si="136"/>
        <v>2.4804354888687392E-4</v>
      </c>
      <c r="S584">
        <f t="shared" si="137"/>
        <v>2.9765225866424869E-3</v>
      </c>
      <c r="T584">
        <f t="shared" si="138"/>
        <v>2976.5225866424867</v>
      </c>
      <c r="U584">
        <v>0.26</v>
      </c>
      <c r="V584">
        <v>110</v>
      </c>
      <c r="W584">
        <f t="shared" si="132"/>
        <v>87.301587301587304</v>
      </c>
      <c r="X584">
        <f t="shared" si="127"/>
        <v>2.8412261054314651</v>
      </c>
      <c r="Y584">
        <f t="shared" si="133"/>
        <v>34.094713265177575</v>
      </c>
      <c r="Z584">
        <f>AVERAGE(Y584:Y586)</f>
        <v>32.501325808452727</v>
      </c>
      <c r="AA584">
        <f>_xlfn.STDEV.S(Y584:Y586)/SQRT(COUNT(Y584:Y586))</f>
        <v>0.89497986042064015</v>
      </c>
    </row>
    <row r="585" spans="1:27" x14ac:dyDescent="0.25">
      <c r="A585" t="s">
        <v>34</v>
      </c>
      <c r="B585" t="s">
        <v>51</v>
      </c>
      <c r="C585">
        <v>3</v>
      </c>
      <c r="D585">
        <v>14935.7</v>
      </c>
      <c r="E585">
        <f t="shared" si="126"/>
        <v>14935.7</v>
      </c>
      <c r="F585">
        <v>30</v>
      </c>
      <c r="G585">
        <f t="shared" si="129"/>
        <v>304.14999999999998</v>
      </c>
      <c r="H585">
        <v>98</v>
      </c>
      <c r="I585">
        <v>0.47299999999999998</v>
      </c>
      <c r="J585">
        <f t="shared" si="134"/>
        <v>6.5640291204200979E-2</v>
      </c>
      <c r="K585">
        <v>0.26</v>
      </c>
      <c r="L585">
        <v>110</v>
      </c>
      <c r="M585">
        <f t="shared" si="130"/>
        <v>87.301587301587304</v>
      </c>
      <c r="N585">
        <f t="shared" si="131"/>
        <v>0.40735970879579897</v>
      </c>
      <c r="O585">
        <v>8.3140000000000001</v>
      </c>
      <c r="P585">
        <f t="shared" si="135"/>
        <v>1.5787243453764224E-2</v>
      </c>
      <c r="Q585">
        <f t="shared" si="128"/>
        <v>235.79353205238633</v>
      </c>
      <c r="R585">
        <f t="shared" si="136"/>
        <v>2.3579353205238632E-4</v>
      </c>
      <c r="S585">
        <f t="shared" si="137"/>
        <v>2.8295223846286359E-3</v>
      </c>
      <c r="T585">
        <f t="shared" si="138"/>
        <v>2829.5223846286358</v>
      </c>
      <c r="U585">
        <v>0.26</v>
      </c>
      <c r="V585">
        <v>110</v>
      </c>
      <c r="W585">
        <f t="shared" si="132"/>
        <v>87.301587301587304</v>
      </c>
      <c r="X585">
        <f t="shared" si="127"/>
        <v>2.7009077307818798</v>
      </c>
      <c r="Y585">
        <f t="shared" si="133"/>
        <v>32.410892769382556</v>
      </c>
    </row>
    <row r="586" spans="1:27" x14ac:dyDescent="0.25">
      <c r="A586" t="s">
        <v>35</v>
      </c>
      <c r="B586" t="s">
        <v>51</v>
      </c>
      <c r="C586">
        <v>3</v>
      </c>
      <c r="D586">
        <v>14284.777000000002</v>
      </c>
      <c r="E586">
        <f t="shared" si="126"/>
        <v>14284.777000000002</v>
      </c>
      <c r="F586">
        <v>30</v>
      </c>
      <c r="G586">
        <f t="shared" si="129"/>
        <v>304.14999999999998</v>
      </c>
      <c r="H586">
        <v>98</v>
      </c>
      <c r="I586">
        <v>0.47299999999999998</v>
      </c>
      <c r="J586">
        <f t="shared" si="134"/>
        <v>6.5640291204200979E-2</v>
      </c>
      <c r="K586">
        <v>0.26</v>
      </c>
      <c r="L586">
        <v>110</v>
      </c>
      <c r="M586">
        <f t="shared" si="130"/>
        <v>87.301587301587304</v>
      </c>
      <c r="N586">
        <f t="shared" si="131"/>
        <v>0.40735970879579897</v>
      </c>
      <c r="O586">
        <v>8.3140000000000001</v>
      </c>
      <c r="P586">
        <f t="shared" si="135"/>
        <v>1.5787243453764224E-2</v>
      </c>
      <c r="Q586">
        <f t="shared" si="128"/>
        <v>225.51725218173178</v>
      </c>
      <c r="R586">
        <f t="shared" si="136"/>
        <v>2.2551725218173177E-4</v>
      </c>
      <c r="S586">
        <f t="shared" si="137"/>
        <v>2.706207026180781E-3</v>
      </c>
      <c r="T586">
        <f t="shared" si="138"/>
        <v>2706.2070261807812</v>
      </c>
      <c r="U586">
        <v>0.26</v>
      </c>
      <c r="V586">
        <v>110</v>
      </c>
      <c r="W586">
        <f t="shared" si="132"/>
        <v>87.301587301587304</v>
      </c>
      <c r="X586">
        <f t="shared" si="127"/>
        <v>2.5831976158998367</v>
      </c>
      <c r="Y586">
        <f t="shared" si="133"/>
        <v>30.998371390798038</v>
      </c>
    </row>
    <row r="587" spans="1:27" x14ac:dyDescent="0.25">
      <c r="A587" t="s">
        <v>36</v>
      </c>
      <c r="B587" t="s">
        <v>51</v>
      </c>
      <c r="C587">
        <v>3</v>
      </c>
      <c r="D587">
        <v>14006.161</v>
      </c>
      <c r="E587">
        <f t="shared" si="126"/>
        <v>14006.161</v>
      </c>
      <c r="F587">
        <v>30</v>
      </c>
      <c r="G587">
        <f t="shared" si="129"/>
        <v>304.14999999999998</v>
      </c>
      <c r="H587">
        <v>98</v>
      </c>
      <c r="I587">
        <v>0.47299999999999998</v>
      </c>
      <c r="J587">
        <f t="shared" si="134"/>
        <v>6.5640291204200979E-2</v>
      </c>
      <c r="K587">
        <v>0.26</v>
      </c>
      <c r="L587">
        <v>110</v>
      </c>
      <c r="M587">
        <f t="shared" si="130"/>
        <v>87.301587301587304</v>
      </c>
      <c r="N587">
        <f t="shared" si="131"/>
        <v>0.40735970879579897</v>
      </c>
      <c r="O587">
        <v>8.3140000000000001</v>
      </c>
      <c r="P587">
        <f t="shared" si="135"/>
        <v>1.5787243453764224E-2</v>
      </c>
      <c r="Q587">
        <f t="shared" si="128"/>
        <v>221.11867355961778</v>
      </c>
      <c r="R587">
        <f t="shared" si="136"/>
        <v>2.2111867355961777E-4</v>
      </c>
      <c r="S587">
        <f t="shared" si="137"/>
        <v>2.6534240827154128E-3</v>
      </c>
      <c r="T587">
        <f t="shared" si="138"/>
        <v>2653.4240827154126</v>
      </c>
      <c r="U587">
        <v>0.26</v>
      </c>
      <c r="V587">
        <v>110</v>
      </c>
      <c r="W587">
        <f t="shared" si="132"/>
        <v>87.301587301587304</v>
      </c>
      <c r="X587">
        <f t="shared" si="127"/>
        <v>2.5328138971374399</v>
      </c>
      <c r="Y587">
        <f t="shared" si="133"/>
        <v>30.393766765649271</v>
      </c>
      <c r="Z587">
        <f>AVERAGE(Y587:Y589)</f>
        <v>31.164737339350538</v>
      </c>
      <c r="AA587">
        <f>_xlfn.STDEV.S(Y587:Y589)/SQRT(COUNT(Y587:Y589))</f>
        <v>2.8701358049840899</v>
      </c>
    </row>
    <row r="588" spans="1:27" x14ac:dyDescent="0.25">
      <c r="A588" t="s">
        <v>37</v>
      </c>
      <c r="B588" t="s">
        <v>51</v>
      </c>
      <c r="C588">
        <v>3</v>
      </c>
      <c r="D588">
        <v>12268.984</v>
      </c>
      <c r="E588">
        <f t="shared" si="126"/>
        <v>12268.984</v>
      </c>
      <c r="F588">
        <v>30</v>
      </c>
      <c r="G588">
        <f t="shared" si="129"/>
        <v>304.14999999999998</v>
      </c>
      <c r="H588">
        <v>98</v>
      </c>
      <c r="I588">
        <v>0.47299999999999998</v>
      </c>
      <c r="J588">
        <f t="shared" si="134"/>
        <v>6.5640291204200979E-2</v>
      </c>
      <c r="K588">
        <v>0.26</v>
      </c>
      <c r="L588">
        <v>110</v>
      </c>
      <c r="M588">
        <f t="shared" si="130"/>
        <v>87.301587301587304</v>
      </c>
      <c r="N588">
        <f t="shared" si="131"/>
        <v>0.40735970879579897</v>
      </c>
      <c r="O588">
        <v>8.3140000000000001</v>
      </c>
      <c r="P588">
        <f t="shared" si="135"/>
        <v>1.5787243453764224E-2</v>
      </c>
      <c r="Q588">
        <f t="shared" si="128"/>
        <v>193.69343733833801</v>
      </c>
      <c r="R588">
        <f t="shared" si="136"/>
        <v>1.9369343733833801E-4</v>
      </c>
      <c r="S588">
        <f t="shared" si="137"/>
        <v>2.3243212480600559E-3</v>
      </c>
      <c r="T588">
        <f t="shared" si="138"/>
        <v>2324.321248060056</v>
      </c>
      <c r="U588">
        <v>0.26</v>
      </c>
      <c r="V588">
        <v>110</v>
      </c>
      <c r="W588">
        <f t="shared" si="132"/>
        <v>87.301587301587304</v>
      </c>
      <c r="X588">
        <f t="shared" si="127"/>
        <v>2.2186702822391444</v>
      </c>
      <c r="Y588">
        <f t="shared" si="133"/>
        <v>26.624043386869729</v>
      </c>
    </row>
    <row r="589" spans="1:27" x14ac:dyDescent="0.25">
      <c r="A589" t="s">
        <v>38</v>
      </c>
      <c r="B589" t="s">
        <v>51</v>
      </c>
      <c r="C589">
        <v>3</v>
      </c>
      <c r="D589">
        <v>16809.182000000001</v>
      </c>
      <c r="E589">
        <f t="shared" si="126"/>
        <v>16809.182000000001</v>
      </c>
      <c r="F589">
        <v>30</v>
      </c>
      <c r="G589">
        <f t="shared" si="129"/>
        <v>304.14999999999998</v>
      </c>
      <c r="H589">
        <v>98</v>
      </c>
      <c r="I589">
        <v>0.47299999999999998</v>
      </c>
      <c r="J589">
        <f t="shared" si="134"/>
        <v>6.5640291204200979E-2</v>
      </c>
      <c r="K589">
        <v>0.26</v>
      </c>
      <c r="L589">
        <v>110</v>
      </c>
      <c r="M589">
        <f t="shared" si="130"/>
        <v>87.301587301587304</v>
      </c>
      <c r="N589">
        <f t="shared" si="131"/>
        <v>0.40735970879579897</v>
      </c>
      <c r="O589">
        <v>8.3140000000000001</v>
      </c>
      <c r="P589">
        <f t="shared" si="135"/>
        <v>1.5787243453764224E-2</v>
      </c>
      <c r="Q589">
        <f t="shared" si="128"/>
        <v>265.3706484926314</v>
      </c>
      <c r="R589">
        <f t="shared" si="136"/>
        <v>2.6537064849263141E-4</v>
      </c>
      <c r="S589">
        <f t="shared" si="137"/>
        <v>3.1844477819115767E-3</v>
      </c>
      <c r="T589">
        <f t="shared" si="138"/>
        <v>3184.4477819115768</v>
      </c>
      <c r="U589">
        <v>0.26</v>
      </c>
      <c r="V589">
        <v>110</v>
      </c>
      <c r="W589">
        <f t="shared" si="132"/>
        <v>87.301587301587304</v>
      </c>
      <c r="X589">
        <f t="shared" si="127"/>
        <v>3.0397001554610505</v>
      </c>
      <c r="Y589">
        <f t="shared" si="133"/>
        <v>36.476401865532608</v>
      </c>
    </row>
    <row r="590" spans="1:27" x14ac:dyDescent="0.25">
      <c r="A590" t="s">
        <v>39</v>
      </c>
      <c r="B590" t="s">
        <v>51</v>
      </c>
      <c r="C590">
        <v>3</v>
      </c>
      <c r="D590">
        <v>5099.2109999999993</v>
      </c>
      <c r="E590">
        <f t="shared" si="126"/>
        <v>5099.2109999999993</v>
      </c>
      <c r="F590">
        <v>30</v>
      </c>
      <c r="G590">
        <f t="shared" si="129"/>
        <v>304.14999999999998</v>
      </c>
      <c r="H590">
        <v>98</v>
      </c>
      <c r="I590">
        <v>0.47299999999999998</v>
      </c>
      <c r="J590">
        <f t="shared" si="134"/>
        <v>6.5640291204200979E-2</v>
      </c>
      <c r="K590">
        <v>0.26</v>
      </c>
      <c r="L590">
        <v>110</v>
      </c>
      <c r="M590">
        <f t="shared" si="130"/>
        <v>87.301587301587304</v>
      </c>
      <c r="N590">
        <f t="shared" si="131"/>
        <v>0.40735970879579897</v>
      </c>
      <c r="O590">
        <v>8.3140000000000001</v>
      </c>
      <c r="P590">
        <f t="shared" si="135"/>
        <v>1.5787243453764224E-2</v>
      </c>
      <c r="Q590">
        <f t="shared" si="128"/>
        <v>80.502485479112508</v>
      </c>
      <c r="R590">
        <f t="shared" si="136"/>
        <v>8.0502485479112514E-5</v>
      </c>
      <c r="S590">
        <f t="shared" si="137"/>
        <v>9.6602982574935006E-4</v>
      </c>
      <c r="T590">
        <f t="shared" si="138"/>
        <v>966.02982574935004</v>
      </c>
      <c r="U590">
        <v>0.26</v>
      </c>
      <c r="V590">
        <v>110</v>
      </c>
      <c r="W590">
        <f t="shared" si="132"/>
        <v>87.301587301587304</v>
      </c>
      <c r="X590">
        <f t="shared" si="127"/>
        <v>0.92211937912437958</v>
      </c>
      <c r="Y590">
        <f t="shared" si="133"/>
        <v>11.065432549492554</v>
      </c>
      <c r="Z590">
        <f>AVERAGE(Y590:Y592)</f>
        <v>10.6793642483524</v>
      </c>
      <c r="AA590">
        <f>_xlfn.STDEV.S(Y590:Y592)/SQRT(COUNT(Y590:Y592))</f>
        <v>0.59394259800481508</v>
      </c>
    </row>
    <row r="591" spans="1:27" x14ac:dyDescent="0.25">
      <c r="A591" t="s">
        <v>40</v>
      </c>
      <c r="B591" t="s">
        <v>51</v>
      </c>
      <c r="C591">
        <v>3</v>
      </c>
      <c r="D591">
        <v>4384.0159999999996</v>
      </c>
      <c r="E591">
        <f t="shared" si="126"/>
        <v>4384.0159999999996</v>
      </c>
      <c r="F591">
        <v>30</v>
      </c>
      <c r="G591">
        <f t="shared" si="129"/>
        <v>304.14999999999998</v>
      </c>
      <c r="H591">
        <v>98</v>
      </c>
      <c r="I591">
        <v>0.47299999999999998</v>
      </c>
      <c r="J591">
        <f t="shared" si="134"/>
        <v>6.5640291204200979E-2</v>
      </c>
      <c r="K591">
        <v>0.26</v>
      </c>
      <c r="L591">
        <v>110</v>
      </c>
      <c r="M591">
        <f t="shared" si="130"/>
        <v>87.301587301587304</v>
      </c>
      <c r="N591">
        <f t="shared" si="131"/>
        <v>0.40735970879579897</v>
      </c>
      <c r="O591">
        <v>8.3140000000000001</v>
      </c>
      <c r="P591">
        <f t="shared" si="135"/>
        <v>1.5787243453764224E-2</v>
      </c>
      <c r="Q591">
        <f t="shared" si="128"/>
        <v>69.211527897197612</v>
      </c>
      <c r="R591">
        <f t="shared" si="136"/>
        <v>6.9211527897197606E-5</v>
      </c>
      <c r="S591">
        <f t="shared" si="137"/>
        <v>8.3053833476637122E-4</v>
      </c>
      <c r="T591">
        <f t="shared" si="138"/>
        <v>830.53833476637124</v>
      </c>
      <c r="U591">
        <v>0.26</v>
      </c>
      <c r="V591">
        <v>110</v>
      </c>
      <c r="W591">
        <f t="shared" si="132"/>
        <v>87.301587301587304</v>
      </c>
      <c r="X591">
        <f t="shared" si="127"/>
        <v>0.79278659227699078</v>
      </c>
      <c r="Y591">
        <f t="shared" si="133"/>
        <v>9.5134391073238884</v>
      </c>
    </row>
    <row r="592" spans="1:27" x14ac:dyDescent="0.25">
      <c r="A592" t="s">
        <v>41</v>
      </c>
      <c r="B592" t="s">
        <v>51</v>
      </c>
      <c r="C592">
        <v>3</v>
      </c>
      <c r="D592">
        <v>5280.6779999999999</v>
      </c>
      <c r="E592">
        <f t="shared" si="126"/>
        <v>5280.6779999999999</v>
      </c>
      <c r="F592">
        <v>30</v>
      </c>
      <c r="G592">
        <f t="shared" si="129"/>
        <v>304.14999999999998</v>
      </c>
      <c r="H592">
        <v>98</v>
      </c>
      <c r="I592">
        <v>0.47299999999999998</v>
      </c>
      <c r="J592">
        <f t="shared" si="134"/>
        <v>6.5640291204200979E-2</v>
      </c>
      <c r="K592">
        <v>0.26</v>
      </c>
      <c r="L592">
        <v>110</v>
      </c>
      <c r="M592">
        <f t="shared" si="130"/>
        <v>87.301587301587304</v>
      </c>
      <c r="N592">
        <f t="shared" si="131"/>
        <v>0.40735970879579897</v>
      </c>
      <c r="O592">
        <v>8.3140000000000001</v>
      </c>
      <c r="P592">
        <f t="shared" si="135"/>
        <v>1.5787243453764224E-2</v>
      </c>
      <c r="Q592">
        <f t="shared" si="128"/>
        <v>83.36734918693675</v>
      </c>
      <c r="R592">
        <f t="shared" si="136"/>
        <v>8.3367349186936747E-5</v>
      </c>
      <c r="S592">
        <f t="shared" si="137"/>
        <v>1.0004081902432408E-3</v>
      </c>
      <c r="T592">
        <f t="shared" si="138"/>
        <v>1000.4081902432408</v>
      </c>
      <c r="U592">
        <v>0.26</v>
      </c>
      <c r="V592">
        <v>110</v>
      </c>
      <c r="W592">
        <f t="shared" si="132"/>
        <v>87.301587301587304</v>
      </c>
      <c r="X592">
        <f t="shared" si="127"/>
        <v>0.95493509068672999</v>
      </c>
      <c r="Y592">
        <f t="shared" si="133"/>
        <v>11.459221088240758</v>
      </c>
    </row>
    <row r="593" spans="1:27" x14ac:dyDescent="0.25">
      <c r="A593" t="s">
        <v>42</v>
      </c>
      <c r="B593" t="s">
        <v>51</v>
      </c>
      <c r="C593">
        <v>3</v>
      </c>
      <c r="D593">
        <v>3439.0590000000007</v>
      </c>
      <c r="E593">
        <f t="shared" si="126"/>
        <v>3439.0590000000007</v>
      </c>
      <c r="F593">
        <v>30</v>
      </c>
      <c r="G593">
        <f t="shared" si="129"/>
        <v>304.14999999999998</v>
      </c>
      <c r="H593">
        <v>98</v>
      </c>
      <c r="I593">
        <v>0.47299999999999998</v>
      </c>
      <c r="J593">
        <f t="shared" si="134"/>
        <v>6.5640291204200979E-2</v>
      </c>
      <c r="K593">
        <v>0.26</v>
      </c>
      <c r="L593">
        <v>110</v>
      </c>
      <c r="M593">
        <f t="shared" si="130"/>
        <v>87.301587301587304</v>
      </c>
      <c r="N593">
        <f t="shared" si="131"/>
        <v>0.40735970879579897</v>
      </c>
      <c r="O593">
        <v>8.3140000000000001</v>
      </c>
      <c r="P593">
        <f t="shared" si="135"/>
        <v>1.5787243453764224E-2</v>
      </c>
      <c r="Q593">
        <f t="shared" si="128"/>
        <v>54.293261684858948</v>
      </c>
      <c r="R593">
        <f t="shared" si="136"/>
        <v>5.4293261684858946E-5</v>
      </c>
      <c r="S593">
        <f t="shared" si="137"/>
        <v>6.5151914021830727E-4</v>
      </c>
      <c r="T593">
        <f t="shared" si="138"/>
        <v>651.51914021830726</v>
      </c>
      <c r="U593">
        <v>0.26</v>
      </c>
      <c r="V593">
        <v>110</v>
      </c>
      <c r="W593">
        <f t="shared" si="132"/>
        <v>87.301587301587304</v>
      </c>
      <c r="X593">
        <f t="shared" si="127"/>
        <v>0.62190463384474792</v>
      </c>
      <c r="Y593">
        <f t="shared" si="133"/>
        <v>7.4628556061369737</v>
      </c>
      <c r="Z593">
        <f>AVERAGE(Y593:Y595)</f>
        <v>6.239503557590365</v>
      </c>
      <c r="AA593">
        <f>_xlfn.STDEV.S(Y593:Y595)/SQRT(COUNT(Y593:Y595))</f>
        <v>0.61352212606924639</v>
      </c>
    </row>
    <row r="594" spans="1:27" x14ac:dyDescent="0.25">
      <c r="A594" t="s">
        <v>43</v>
      </c>
      <c r="B594" t="s">
        <v>51</v>
      </c>
      <c r="C594">
        <v>3</v>
      </c>
      <c r="D594">
        <v>2555.4749999999999</v>
      </c>
      <c r="E594">
        <f t="shared" si="126"/>
        <v>2555.4749999999999</v>
      </c>
      <c r="F594">
        <v>30</v>
      </c>
      <c r="G594">
        <f t="shared" si="129"/>
        <v>304.14999999999998</v>
      </c>
      <c r="H594">
        <v>98</v>
      </c>
      <c r="I594">
        <v>0.47299999999999998</v>
      </c>
      <c r="J594">
        <f t="shared" si="134"/>
        <v>6.5640291204200979E-2</v>
      </c>
      <c r="K594">
        <v>0.26</v>
      </c>
      <c r="L594">
        <v>110</v>
      </c>
      <c r="M594">
        <f t="shared" si="130"/>
        <v>87.301587301587304</v>
      </c>
      <c r="N594">
        <f t="shared" si="131"/>
        <v>0.40735970879579897</v>
      </c>
      <c r="O594">
        <v>8.3140000000000001</v>
      </c>
      <c r="P594">
        <f t="shared" si="135"/>
        <v>1.5787243453764224E-2</v>
      </c>
      <c r="Q594">
        <f t="shared" si="128"/>
        <v>40.343905965008126</v>
      </c>
      <c r="R594">
        <f t="shared" si="136"/>
        <v>4.0343905965008129E-5</v>
      </c>
      <c r="S594">
        <f t="shared" si="137"/>
        <v>4.8412687158009746E-4</v>
      </c>
      <c r="T594">
        <f t="shared" si="138"/>
        <v>484.12687158009749</v>
      </c>
      <c r="U594">
        <v>0.26</v>
      </c>
      <c r="V594">
        <v>110</v>
      </c>
      <c r="W594">
        <f t="shared" si="132"/>
        <v>87.301587301587304</v>
      </c>
      <c r="X594">
        <f t="shared" si="127"/>
        <v>0.46212110469009304</v>
      </c>
      <c r="Y594">
        <f t="shared" si="133"/>
        <v>5.5454532562811165</v>
      </c>
    </row>
    <row r="595" spans="1:27" x14ac:dyDescent="0.25">
      <c r="A595" t="s">
        <v>44</v>
      </c>
      <c r="B595" t="s">
        <v>51</v>
      </c>
      <c r="C595">
        <v>3</v>
      </c>
      <c r="D595">
        <v>2631.3949999999995</v>
      </c>
      <c r="E595">
        <f t="shared" ref="E595:E658" si="139">D595</f>
        <v>2631.3949999999995</v>
      </c>
      <c r="F595">
        <v>30</v>
      </c>
      <c r="G595">
        <f t="shared" si="129"/>
        <v>304.14999999999998</v>
      </c>
      <c r="H595">
        <v>98</v>
      </c>
      <c r="I595">
        <v>0.47299999999999998</v>
      </c>
      <c r="J595">
        <f t="shared" si="134"/>
        <v>6.5640291204200979E-2</v>
      </c>
      <c r="K595">
        <v>0.26</v>
      </c>
      <c r="L595">
        <v>110</v>
      </c>
      <c r="M595">
        <f t="shared" si="130"/>
        <v>87.301587301587304</v>
      </c>
      <c r="N595">
        <f t="shared" si="131"/>
        <v>0.40735970879579897</v>
      </c>
      <c r="O595">
        <v>8.3140000000000001</v>
      </c>
      <c r="P595">
        <f t="shared" si="135"/>
        <v>1.5787243453764224E-2</v>
      </c>
      <c r="Q595">
        <f t="shared" si="128"/>
        <v>41.542473488017905</v>
      </c>
      <c r="R595">
        <f t="shared" si="136"/>
        <v>4.1542473488017907E-5</v>
      </c>
      <c r="S595">
        <f t="shared" si="137"/>
        <v>4.9850968185621489E-4</v>
      </c>
      <c r="T595">
        <f t="shared" si="138"/>
        <v>498.50968185621491</v>
      </c>
      <c r="U595">
        <v>0.26</v>
      </c>
      <c r="V595">
        <v>110</v>
      </c>
      <c r="W595">
        <f t="shared" si="132"/>
        <v>87.301587301587304</v>
      </c>
      <c r="X595">
        <f t="shared" si="127"/>
        <v>0.47585015086275051</v>
      </c>
      <c r="Y595">
        <f t="shared" si="133"/>
        <v>5.7102018103530066</v>
      </c>
    </row>
    <row r="596" spans="1:27" x14ac:dyDescent="0.25">
      <c r="A596" t="s">
        <v>45</v>
      </c>
      <c r="B596" t="s">
        <v>51</v>
      </c>
      <c r="C596">
        <v>3</v>
      </c>
      <c r="D596">
        <v>4230.3689999999997</v>
      </c>
      <c r="E596">
        <f t="shared" si="139"/>
        <v>4230.3689999999997</v>
      </c>
      <c r="F596">
        <v>30</v>
      </c>
      <c r="G596">
        <f t="shared" si="129"/>
        <v>304.14999999999998</v>
      </c>
      <c r="H596">
        <v>98</v>
      </c>
      <c r="I596">
        <v>0.47299999999999998</v>
      </c>
      <c r="J596">
        <f t="shared" si="134"/>
        <v>6.5640291204200979E-2</v>
      </c>
      <c r="K596">
        <v>0.26</v>
      </c>
      <c r="L596">
        <v>110</v>
      </c>
      <c r="M596">
        <f t="shared" si="130"/>
        <v>87.301587301587304</v>
      </c>
      <c r="N596">
        <f t="shared" si="131"/>
        <v>0.40735970879579897</v>
      </c>
      <c r="O596">
        <v>8.3140000000000001</v>
      </c>
      <c r="P596">
        <f t="shared" si="135"/>
        <v>1.5787243453764224E-2</v>
      </c>
      <c r="Q596">
        <f t="shared" si="128"/>
        <v>66.785865302257093</v>
      </c>
      <c r="R596">
        <f t="shared" si="136"/>
        <v>6.6785865302257098E-5</v>
      </c>
      <c r="S596">
        <f t="shared" si="137"/>
        <v>8.0143038362708507E-4</v>
      </c>
      <c r="T596">
        <f t="shared" si="138"/>
        <v>801.43038362708512</v>
      </c>
      <c r="U596">
        <v>0.26</v>
      </c>
      <c r="V596">
        <v>110</v>
      </c>
      <c r="W596">
        <f t="shared" si="132"/>
        <v>87.301587301587304</v>
      </c>
      <c r="X596">
        <f t="shared" si="127"/>
        <v>0.7650017298258539</v>
      </c>
      <c r="Y596">
        <f t="shared" si="133"/>
        <v>9.1800207579102473</v>
      </c>
      <c r="Z596">
        <f>AVERAGE(Y596:Y598)</f>
        <v>11.875794201561805</v>
      </c>
      <c r="AA596">
        <f>_xlfn.STDEV.S(Y596:Y598)/SQRT(COUNT(Y596:Y598))</f>
        <v>2.1010400483033851</v>
      </c>
    </row>
    <row r="597" spans="1:27" x14ac:dyDescent="0.25">
      <c r="A597" t="s">
        <v>46</v>
      </c>
      <c r="B597" t="s">
        <v>51</v>
      </c>
      <c r="C597">
        <v>3</v>
      </c>
      <c r="D597">
        <v>7380.1910000000007</v>
      </c>
      <c r="E597">
        <f t="shared" si="139"/>
        <v>7380.1910000000007</v>
      </c>
      <c r="F597">
        <v>30</v>
      </c>
      <c r="G597">
        <f t="shared" si="129"/>
        <v>304.14999999999998</v>
      </c>
      <c r="H597">
        <v>98</v>
      </c>
      <c r="I597">
        <v>0.47299999999999998</v>
      </c>
      <c r="J597">
        <f t="shared" si="134"/>
        <v>6.5640291204200979E-2</v>
      </c>
      <c r="K597">
        <v>0.26</v>
      </c>
      <c r="L597">
        <v>110</v>
      </c>
      <c r="M597">
        <f t="shared" si="130"/>
        <v>87.301587301587304</v>
      </c>
      <c r="N597">
        <f t="shared" si="131"/>
        <v>0.40735970879579897</v>
      </c>
      <c r="O597">
        <v>8.3140000000000001</v>
      </c>
      <c r="P597">
        <f t="shared" si="135"/>
        <v>1.5787243453764224E-2</v>
      </c>
      <c r="Q597">
        <f t="shared" si="128"/>
        <v>116.51287205227965</v>
      </c>
      <c r="R597">
        <f t="shared" si="136"/>
        <v>1.1651287205227964E-4</v>
      </c>
      <c r="S597">
        <f t="shared" si="137"/>
        <v>1.3981544646273557E-3</v>
      </c>
      <c r="T597">
        <f t="shared" si="138"/>
        <v>1398.1544646273558</v>
      </c>
      <c r="U597">
        <v>0.26</v>
      </c>
      <c r="V597">
        <v>110</v>
      </c>
      <c r="W597">
        <f t="shared" si="132"/>
        <v>87.301587301587304</v>
      </c>
      <c r="X597">
        <f t="shared" si="127"/>
        <v>1.3346019889624758</v>
      </c>
      <c r="Y597">
        <f t="shared" si="133"/>
        <v>16.015223867549711</v>
      </c>
    </row>
    <row r="598" spans="1:27" x14ac:dyDescent="0.25">
      <c r="A598" t="s">
        <v>47</v>
      </c>
      <c r="B598" t="s">
        <v>51</v>
      </c>
      <c r="C598">
        <v>3</v>
      </c>
      <c r="D598">
        <v>4807.3739999999998</v>
      </c>
      <c r="E598">
        <f t="shared" si="139"/>
        <v>4807.3739999999998</v>
      </c>
      <c r="F598">
        <v>30</v>
      </c>
      <c r="G598">
        <f t="shared" si="129"/>
        <v>304.14999999999998</v>
      </c>
      <c r="H598">
        <v>98</v>
      </c>
      <c r="I598">
        <v>0.47299999999999998</v>
      </c>
      <c r="J598">
        <f t="shared" si="134"/>
        <v>6.5640291204200979E-2</v>
      </c>
      <c r="K598">
        <v>0.26</v>
      </c>
      <c r="L598">
        <v>110</v>
      </c>
      <c r="M598">
        <f t="shared" si="130"/>
        <v>87.301587301587304</v>
      </c>
      <c r="N598">
        <f t="shared" si="131"/>
        <v>0.40735970879579897</v>
      </c>
      <c r="O598">
        <v>8.3140000000000001</v>
      </c>
      <c r="P598">
        <f t="shared" si="135"/>
        <v>1.5787243453764224E-2</v>
      </c>
      <c r="Q598">
        <f t="shared" si="128"/>
        <v>75.895183711296326</v>
      </c>
      <c r="R598">
        <f t="shared" si="136"/>
        <v>7.5895183711296329E-5</v>
      </c>
      <c r="S598">
        <f t="shared" si="137"/>
        <v>9.1074220453555589E-4</v>
      </c>
      <c r="T598">
        <f t="shared" si="138"/>
        <v>910.74220453555586</v>
      </c>
      <c r="U598">
        <v>0.26</v>
      </c>
      <c r="V598">
        <v>110</v>
      </c>
      <c r="W598">
        <f t="shared" si="132"/>
        <v>87.301587301587304</v>
      </c>
      <c r="X598">
        <f t="shared" si="127"/>
        <v>0.8693448316021215</v>
      </c>
      <c r="Y598">
        <f t="shared" si="133"/>
        <v>10.432137979225457</v>
      </c>
    </row>
    <row r="599" spans="1:27" x14ac:dyDescent="0.25">
      <c r="A599" t="s">
        <v>48</v>
      </c>
      <c r="B599" t="s">
        <v>51</v>
      </c>
      <c r="C599">
        <v>3</v>
      </c>
      <c r="D599">
        <v>4496.1409999999996</v>
      </c>
      <c r="E599">
        <f t="shared" si="139"/>
        <v>4496.1409999999996</v>
      </c>
      <c r="F599">
        <v>30</v>
      </c>
      <c r="G599">
        <f t="shared" si="129"/>
        <v>304.14999999999998</v>
      </c>
      <c r="H599">
        <v>98</v>
      </c>
      <c r="I599">
        <v>0.47299999999999998</v>
      </c>
      <c r="J599">
        <f t="shared" si="134"/>
        <v>6.5640291204200979E-2</v>
      </c>
      <c r="K599">
        <v>0.26</v>
      </c>
      <c r="L599">
        <v>110</v>
      </c>
      <c r="M599">
        <f t="shared" si="130"/>
        <v>87.301587301587304</v>
      </c>
      <c r="N599">
        <f t="shared" si="131"/>
        <v>0.40735970879579897</v>
      </c>
      <c r="O599">
        <v>8.3140000000000001</v>
      </c>
      <c r="P599">
        <f t="shared" si="135"/>
        <v>1.5787243453764224E-2</v>
      </c>
      <c r="Q599">
        <f t="shared" si="128"/>
        <v>70.981672569450922</v>
      </c>
      <c r="R599">
        <f t="shared" si="136"/>
        <v>7.0981672569450928E-5</v>
      </c>
      <c r="S599">
        <f t="shared" si="137"/>
        <v>8.5178007083341108E-4</v>
      </c>
      <c r="T599">
        <f t="shared" si="138"/>
        <v>851.78007083341106</v>
      </c>
      <c r="U599">
        <v>0.26</v>
      </c>
      <c r="V599">
        <v>110</v>
      </c>
      <c r="W599">
        <f t="shared" si="132"/>
        <v>87.301587301587304</v>
      </c>
      <c r="X599">
        <f t="shared" si="127"/>
        <v>0.81306279488643785</v>
      </c>
      <c r="Y599">
        <f t="shared" si="133"/>
        <v>9.7567535386372537</v>
      </c>
      <c r="Z599">
        <f>AVERAGE(Y599:Y601)</f>
        <v>5.8291931461535604</v>
      </c>
      <c r="AA599">
        <f>_xlfn.STDEV.S(Y599:Y601)/SQRT(COUNT(Y599:Y601))</f>
        <v>2.0549454708354835</v>
      </c>
    </row>
    <row r="600" spans="1:27" x14ac:dyDescent="0.25">
      <c r="A600" t="s">
        <v>49</v>
      </c>
      <c r="B600" t="s">
        <v>51</v>
      </c>
      <c r="C600">
        <v>3</v>
      </c>
      <c r="D600">
        <v>1298.1540000000009</v>
      </c>
      <c r="E600">
        <f t="shared" si="139"/>
        <v>1298.1540000000009</v>
      </c>
      <c r="F600">
        <v>30</v>
      </c>
      <c r="G600">
        <f t="shared" si="129"/>
        <v>304.14999999999998</v>
      </c>
      <c r="H600">
        <v>98</v>
      </c>
      <c r="I600">
        <v>0.47299999999999998</v>
      </c>
      <c r="J600">
        <f t="shared" si="134"/>
        <v>6.5640291204200979E-2</v>
      </c>
      <c r="K600">
        <v>0.26</v>
      </c>
      <c r="L600">
        <v>110</v>
      </c>
      <c r="M600">
        <f t="shared" si="130"/>
        <v>87.301587301587304</v>
      </c>
      <c r="N600">
        <f t="shared" si="131"/>
        <v>0.40735970879579897</v>
      </c>
      <c r="O600">
        <v>8.3140000000000001</v>
      </c>
      <c r="P600">
        <f t="shared" si="135"/>
        <v>1.5787243453764224E-2</v>
      </c>
      <c r="Q600">
        <f t="shared" si="128"/>
        <v>20.494273238477856</v>
      </c>
      <c r="R600">
        <f t="shared" si="136"/>
        <v>2.0494273238477855E-5</v>
      </c>
      <c r="S600">
        <f t="shared" si="137"/>
        <v>2.4593127886173423E-4</v>
      </c>
      <c r="T600">
        <f t="shared" si="138"/>
        <v>245.93127886173423</v>
      </c>
      <c r="U600">
        <v>0.26</v>
      </c>
      <c r="V600">
        <v>110</v>
      </c>
      <c r="W600">
        <f t="shared" si="132"/>
        <v>87.301587301587304</v>
      </c>
      <c r="X600">
        <f t="shared" si="127"/>
        <v>0.23475258436801907</v>
      </c>
      <c r="Y600">
        <f t="shared" si="133"/>
        <v>2.8170310124162286</v>
      </c>
    </row>
    <row r="601" spans="1:27" x14ac:dyDescent="0.25">
      <c r="A601" t="s">
        <v>50</v>
      </c>
      <c r="B601" t="s">
        <v>51</v>
      </c>
      <c r="C601">
        <v>3</v>
      </c>
      <c r="D601">
        <v>2264.3920000000003</v>
      </c>
      <c r="E601">
        <f t="shared" si="139"/>
        <v>2264.3920000000003</v>
      </c>
      <c r="F601">
        <v>30</v>
      </c>
      <c r="G601">
        <f t="shared" si="129"/>
        <v>304.14999999999998</v>
      </c>
      <c r="H601">
        <v>98</v>
      </c>
      <c r="I601">
        <v>0.47299999999999998</v>
      </c>
      <c r="J601">
        <f t="shared" si="134"/>
        <v>6.5640291204200979E-2</v>
      </c>
      <c r="K601">
        <v>0.26</v>
      </c>
      <c r="L601">
        <v>110</v>
      </c>
      <c r="M601">
        <f t="shared" si="130"/>
        <v>87.301587301587304</v>
      </c>
      <c r="N601">
        <f t="shared" si="131"/>
        <v>0.40735970879579897</v>
      </c>
      <c r="O601">
        <v>8.3140000000000001</v>
      </c>
      <c r="P601">
        <f t="shared" si="135"/>
        <v>1.5787243453764224E-2</v>
      </c>
      <c r="Q601">
        <f t="shared" si="128"/>
        <v>35.748507778756085</v>
      </c>
      <c r="R601">
        <f t="shared" si="136"/>
        <v>3.5748507778756085E-5</v>
      </c>
      <c r="S601">
        <f t="shared" si="137"/>
        <v>4.28982093345073E-4</v>
      </c>
      <c r="T601">
        <f t="shared" si="138"/>
        <v>428.982093345073</v>
      </c>
      <c r="U601">
        <v>0.26</v>
      </c>
      <c r="V601">
        <v>110</v>
      </c>
      <c r="W601">
        <f t="shared" si="132"/>
        <v>87.301587301587304</v>
      </c>
      <c r="X601">
        <f t="shared" si="127"/>
        <v>0.40948290728393333</v>
      </c>
      <c r="Y601">
        <f t="shared" si="133"/>
        <v>4.9137948874071995</v>
      </c>
    </row>
    <row r="602" spans="1:27" x14ac:dyDescent="0.25">
      <c r="A602" t="s">
        <v>26</v>
      </c>
      <c r="B602" t="s">
        <v>51</v>
      </c>
      <c r="C602">
        <v>6</v>
      </c>
      <c r="D602">
        <v>9034.8310000000001</v>
      </c>
      <c r="E602">
        <f t="shared" si="139"/>
        <v>9034.8310000000001</v>
      </c>
      <c r="F602">
        <v>30</v>
      </c>
      <c r="G602">
        <f t="shared" si="129"/>
        <v>304.14999999999998</v>
      </c>
      <c r="H602">
        <v>98</v>
      </c>
      <c r="I602">
        <v>0.47299999999999998</v>
      </c>
      <c r="J602">
        <f t="shared" si="134"/>
        <v>6.5640291204200979E-2</v>
      </c>
      <c r="K602">
        <v>0.26</v>
      </c>
      <c r="L602">
        <v>110</v>
      </c>
      <c r="M602">
        <f t="shared" si="130"/>
        <v>87.301587301587304</v>
      </c>
      <c r="N602">
        <f t="shared" si="131"/>
        <v>0.40735970879579897</v>
      </c>
      <c r="O602">
        <v>8.3140000000000001</v>
      </c>
      <c r="P602">
        <f t="shared" si="135"/>
        <v>1.5787243453764224E-2</v>
      </c>
      <c r="Q602">
        <f t="shared" si="128"/>
        <v>142.63507656061608</v>
      </c>
      <c r="R602">
        <f t="shared" si="136"/>
        <v>1.4263507656061609E-4</v>
      </c>
      <c r="S602">
        <f t="shared" si="137"/>
        <v>1.7116209187273931E-3</v>
      </c>
      <c r="T602">
        <f t="shared" si="138"/>
        <v>1711.620918727393</v>
      </c>
      <c r="U602">
        <v>0.26</v>
      </c>
      <c r="V602">
        <v>110</v>
      </c>
      <c r="W602">
        <f t="shared" si="132"/>
        <v>87.301587301587304</v>
      </c>
      <c r="X602">
        <f t="shared" si="127"/>
        <v>1.6338199678761478</v>
      </c>
      <c r="Y602">
        <f t="shared" si="133"/>
        <v>19.605839614513773</v>
      </c>
      <c r="Z602">
        <f>AVERAGE(Y602:Y604)</f>
        <v>21.522179373809692</v>
      </c>
      <c r="AA602">
        <f>_xlfn.STDEV.S(Y602:Y604)/SQRT(COUNT(Y602:Y604))</f>
        <v>1.2955891370467021</v>
      </c>
    </row>
    <row r="603" spans="1:27" x14ac:dyDescent="0.25">
      <c r="A603" t="s">
        <v>28</v>
      </c>
      <c r="B603" t="s">
        <v>51</v>
      </c>
      <c r="C603">
        <v>6</v>
      </c>
      <c r="D603">
        <v>11055.511999999999</v>
      </c>
      <c r="E603">
        <f t="shared" si="139"/>
        <v>11055.511999999999</v>
      </c>
      <c r="F603">
        <v>30</v>
      </c>
      <c r="G603">
        <f t="shared" si="129"/>
        <v>304.14999999999998</v>
      </c>
      <c r="H603">
        <v>98</v>
      </c>
      <c r="I603">
        <v>0.47299999999999998</v>
      </c>
      <c r="J603">
        <f t="shared" si="134"/>
        <v>6.5640291204200979E-2</v>
      </c>
      <c r="K603">
        <v>0.26</v>
      </c>
      <c r="L603">
        <v>110</v>
      </c>
      <c r="M603">
        <f t="shared" si="130"/>
        <v>87.301587301587304</v>
      </c>
      <c r="N603">
        <f t="shared" si="131"/>
        <v>0.40735970879579897</v>
      </c>
      <c r="O603">
        <v>8.3140000000000001</v>
      </c>
      <c r="P603">
        <f t="shared" si="135"/>
        <v>1.5787243453764224E-2</v>
      </c>
      <c r="Q603">
        <f t="shared" si="128"/>
        <v>174.53605945001181</v>
      </c>
      <c r="R603">
        <f t="shared" si="136"/>
        <v>1.7453605945001182E-4</v>
      </c>
      <c r="S603">
        <f t="shared" si="137"/>
        <v>2.0944327134001417E-3</v>
      </c>
      <c r="T603">
        <f t="shared" si="138"/>
        <v>2094.4327134001419</v>
      </c>
      <c r="U603">
        <v>0.26</v>
      </c>
      <c r="V603">
        <v>110</v>
      </c>
      <c r="W603">
        <f t="shared" si="132"/>
        <v>87.301587301587304</v>
      </c>
      <c r="X603">
        <f t="shared" ref="X603:X666" si="140">Q603/W603</f>
        <v>1.9992312264274079</v>
      </c>
      <c r="Y603">
        <f t="shared" si="133"/>
        <v>23.990774717128897</v>
      </c>
    </row>
    <row r="604" spans="1:27" x14ac:dyDescent="0.25">
      <c r="A604" t="s">
        <v>29</v>
      </c>
      <c r="B604" t="s">
        <v>51</v>
      </c>
      <c r="C604">
        <v>6</v>
      </c>
      <c r="D604">
        <v>9663.4330000000009</v>
      </c>
      <c r="E604">
        <f t="shared" si="139"/>
        <v>9663.4330000000009</v>
      </c>
      <c r="F604">
        <v>30</v>
      </c>
      <c r="G604">
        <f t="shared" si="129"/>
        <v>304.14999999999998</v>
      </c>
      <c r="H604">
        <v>98</v>
      </c>
      <c r="I604">
        <v>0.47299999999999998</v>
      </c>
      <c r="J604">
        <f t="shared" si="134"/>
        <v>6.5640291204200979E-2</v>
      </c>
      <c r="K604">
        <v>0.26</v>
      </c>
      <c r="L604">
        <v>110</v>
      </c>
      <c r="M604">
        <f t="shared" si="130"/>
        <v>87.301587301587304</v>
      </c>
      <c r="N604">
        <f t="shared" si="131"/>
        <v>0.40735970879579897</v>
      </c>
      <c r="O604">
        <v>8.3140000000000001</v>
      </c>
      <c r="P604">
        <f t="shared" si="135"/>
        <v>1.5787243453764224E-2</v>
      </c>
      <c r="Q604">
        <f t="shared" si="128"/>
        <v>152.55896937013918</v>
      </c>
      <c r="R604">
        <f t="shared" si="136"/>
        <v>1.5255896937013918E-4</v>
      </c>
      <c r="S604">
        <f t="shared" si="137"/>
        <v>1.83070763244167E-3</v>
      </c>
      <c r="T604">
        <f t="shared" si="138"/>
        <v>1830.7076324416701</v>
      </c>
      <c r="U604">
        <v>0.26</v>
      </c>
      <c r="V604">
        <v>110</v>
      </c>
      <c r="W604">
        <f t="shared" si="132"/>
        <v>87.301587301587304</v>
      </c>
      <c r="X604">
        <f t="shared" si="140"/>
        <v>1.7474936491488668</v>
      </c>
      <c r="Y604">
        <f t="shared" si="133"/>
        <v>20.969923789786403</v>
      </c>
    </row>
    <row r="605" spans="1:27" x14ac:dyDescent="0.25">
      <c r="A605" t="s">
        <v>30</v>
      </c>
      <c r="B605" t="s">
        <v>51</v>
      </c>
      <c r="C605">
        <v>6</v>
      </c>
      <c r="D605">
        <v>6296.4979999999996</v>
      </c>
      <c r="E605">
        <f t="shared" si="139"/>
        <v>6296.4979999999996</v>
      </c>
      <c r="F605">
        <v>30</v>
      </c>
      <c r="G605">
        <f t="shared" si="129"/>
        <v>304.14999999999998</v>
      </c>
      <c r="H605">
        <v>98</v>
      </c>
      <c r="I605">
        <v>0.47299999999999998</v>
      </c>
      <c r="J605">
        <f t="shared" si="134"/>
        <v>6.5640291204200979E-2</v>
      </c>
      <c r="K605">
        <v>0.26</v>
      </c>
      <c r="L605">
        <v>110</v>
      </c>
      <c r="M605">
        <f t="shared" si="130"/>
        <v>87.301587301587304</v>
      </c>
      <c r="N605">
        <f t="shared" si="131"/>
        <v>0.40735970879579897</v>
      </c>
      <c r="O605">
        <v>8.3140000000000001</v>
      </c>
      <c r="P605">
        <f t="shared" si="135"/>
        <v>1.5787243453764224E-2</v>
      </c>
      <c r="Q605">
        <f t="shared" si="128"/>
        <v>99.404346832139524</v>
      </c>
      <c r="R605">
        <f t="shared" si="136"/>
        <v>9.9404346832139518E-5</v>
      </c>
      <c r="S605">
        <f t="shared" si="137"/>
        <v>1.1928521619856741E-3</v>
      </c>
      <c r="T605">
        <f t="shared" si="138"/>
        <v>1192.852161985674</v>
      </c>
      <c r="U605">
        <v>0.26</v>
      </c>
      <c r="V605">
        <v>110</v>
      </c>
      <c r="W605">
        <f t="shared" si="132"/>
        <v>87.301587301587304</v>
      </c>
      <c r="X605">
        <f t="shared" si="140"/>
        <v>1.1386316091681437</v>
      </c>
      <c r="Y605">
        <f t="shared" si="133"/>
        <v>13.66357931001772</v>
      </c>
      <c r="Z605">
        <f>AVERAGE(Y605:Y607)</f>
        <v>11.989209287786748</v>
      </c>
      <c r="AA605">
        <f>_xlfn.STDEV.S(Y605:Y607)/SQRT(COUNT(Y605:Y607))</f>
        <v>0.91566082555304373</v>
      </c>
    </row>
    <row r="606" spans="1:27" x14ac:dyDescent="0.25">
      <c r="A606" t="s">
        <v>31</v>
      </c>
      <c r="B606" t="s">
        <v>51</v>
      </c>
      <c r="C606">
        <v>6</v>
      </c>
      <c r="D606">
        <v>4843.0849999999991</v>
      </c>
      <c r="E606">
        <f t="shared" si="139"/>
        <v>4843.0849999999991</v>
      </c>
      <c r="F606">
        <v>30</v>
      </c>
      <c r="G606">
        <f t="shared" si="129"/>
        <v>304.14999999999998</v>
      </c>
      <c r="H606">
        <v>98</v>
      </c>
      <c r="I606">
        <v>0.47299999999999998</v>
      </c>
      <c r="J606">
        <f t="shared" si="134"/>
        <v>6.5640291204200979E-2</v>
      </c>
      <c r="K606">
        <v>0.26</v>
      </c>
      <c r="L606">
        <v>110</v>
      </c>
      <c r="M606">
        <f t="shared" si="130"/>
        <v>87.301587301587304</v>
      </c>
      <c r="N606">
        <f t="shared" si="131"/>
        <v>0.40735970879579897</v>
      </c>
      <c r="O606">
        <v>8.3140000000000001</v>
      </c>
      <c r="P606">
        <f t="shared" si="135"/>
        <v>1.5787243453764224E-2</v>
      </c>
      <c r="Q606">
        <f t="shared" si="128"/>
        <v>76.45896196227369</v>
      </c>
      <c r="R606">
        <f t="shared" si="136"/>
        <v>7.6458961962273692E-5</v>
      </c>
      <c r="S606">
        <f t="shared" si="137"/>
        <v>9.1750754354728414E-4</v>
      </c>
      <c r="T606">
        <f t="shared" si="138"/>
        <v>917.50754354728417</v>
      </c>
      <c r="U606">
        <v>0.26</v>
      </c>
      <c r="V606">
        <v>110</v>
      </c>
      <c r="W606">
        <f t="shared" si="132"/>
        <v>87.301587301587304</v>
      </c>
      <c r="X606">
        <f t="shared" si="140"/>
        <v>0.87580265520422584</v>
      </c>
      <c r="Y606">
        <f t="shared" si="133"/>
        <v>10.509631862450709</v>
      </c>
    </row>
    <row r="607" spans="1:27" x14ac:dyDescent="0.25">
      <c r="A607" t="s">
        <v>32</v>
      </c>
      <c r="B607" t="s">
        <v>51</v>
      </c>
      <c r="C607">
        <v>6</v>
      </c>
      <c r="D607">
        <v>5435.1439999999984</v>
      </c>
      <c r="E607">
        <f t="shared" si="139"/>
        <v>5435.1439999999984</v>
      </c>
      <c r="F607">
        <v>30</v>
      </c>
      <c r="G607">
        <f t="shared" si="129"/>
        <v>304.14999999999998</v>
      </c>
      <c r="H607">
        <v>98</v>
      </c>
      <c r="I607">
        <v>0.47299999999999998</v>
      </c>
      <c r="J607">
        <f t="shared" si="134"/>
        <v>6.5640291204200979E-2</v>
      </c>
      <c r="K607">
        <v>0.26</v>
      </c>
      <c r="L607">
        <v>110</v>
      </c>
      <c r="M607">
        <f t="shared" si="130"/>
        <v>87.301587301587304</v>
      </c>
      <c r="N607">
        <f t="shared" si="131"/>
        <v>0.40735970879579897</v>
      </c>
      <c r="O607">
        <v>8.3140000000000001</v>
      </c>
      <c r="P607">
        <f t="shared" si="135"/>
        <v>1.5787243453764224E-2</v>
      </c>
      <c r="Q607">
        <f t="shared" si="128"/>
        <v>85.80594153426587</v>
      </c>
      <c r="R607">
        <f t="shared" si="136"/>
        <v>8.5805941534265872E-5</v>
      </c>
      <c r="S607">
        <f t="shared" si="137"/>
        <v>1.0296712984111903E-3</v>
      </c>
      <c r="T607">
        <f t="shared" si="138"/>
        <v>1029.6712984111903</v>
      </c>
      <c r="U607">
        <v>0.26</v>
      </c>
      <c r="V607">
        <v>110</v>
      </c>
      <c r="W607">
        <f t="shared" si="132"/>
        <v>87.301587301587304</v>
      </c>
      <c r="X607">
        <f t="shared" si="140"/>
        <v>0.98286805757431817</v>
      </c>
      <c r="Y607">
        <f t="shared" si="133"/>
        <v>11.794416690891815</v>
      </c>
    </row>
    <row r="608" spans="1:27" x14ac:dyDescent="0.25">
      <c r="A608" t="s">
        <v>33</v>
      </c>
      <c r="B608" t="s">
        <v>51</v>
      </c>
      <c r="C608">
        <v>6</v>
      </c>
      <c r="D608">
        <v>20538.868999999999</v>
      </c>
      <c r="E608">
        <f t="shared" si="139"/>
        <v>20538.868999999999</v>
      </c>
      <c r="F608">
        <v>30</v>
      </c>
      <c r="G608">
        <f t="shared" si="129"/>
        <v>304.14999999999998</v>
      </c>
      <c r="H608">
        <v>98</v>
      </c>
      <c r="I608">
        <v>0.47299999999999998</v>
      </c>
      <c r="J608">
        <f t="shared" si="134"/>
        <v>6.5640291204200979E-2</v>
      </c>
      <c r="K608">
        <v>0.26</v>
      </c>
      <c r="L608">
        <v>110</v>
      </c>
      <c r="M608">
        <f t="shared" si="130"/>
        <v>87.301587301587304</v>
      </c>
      <c r="N608">
        <f t="shared" si="131"/>
        <v>0.40735970879579897</v>
      </c>
      <c r="O608">
        <v>8.3140000000000001</v>
      </c>
      <c r="P608">
        <f t="shared" si="135"/>
        <v>1.5787243453764224E-2</v>
      </c>
      <c r="Q608">
        <f t="shared" si="128"/>
        <v>324.25212516797092</v>
      </c>
      <c r="R608">
        <f t="shared" si="136"/>
        <v>3.242521251679709E-4</v>
      </c>
      <c r="S608">
        <f t="shared" si="137"/>
        <v>3.8910255020156506E-3</v>
      </c>
      <c r="T608">
        <f t="shared" si="138"/>
        <v>3891.0255020156505</v>
      </c>
      <c r="U608">
        <v>0.26</v>
      </c>
      <c r="V608">
        <v>110</v>
      </c>
      <c r="W608">
        <f t="shared" si="132"/>
        <v>87.301587301587304</v>
      </c>
      <c r="X608">
        <f t="shared" si="140"/>
        <v>3.7141607064694848</v>
      </c>
      <c r="Y608">
        <f t="shared" si="133"/>
        <v>44.569928477633816</v>
      </c>
      <c r="Z608">
        <f>AVERAGE(Y608:Y610)</f>
        <v>42.473418495962477</v>
      </c>
      <c r="AA608">
        <f>_xlfn.STDEV.S(Y608:Y610)/SQRT(COUNT(Y608:Y610))</f>
        <v>1.1104038611020759</v>
      </c>
    </row>
    <row r="609" spans="1:27" x14ac:dyDescent="0.25">
      <c r="A609" t="s">
        <v>34</v>
      </c>
      <c r="B609" t="s">
        <v>51</v>
      </c>
      <c r="C609">
        <v>6</v>
      </c>
      <c r="D609">
        <v>19382.038</v>
      </c>
      <c r="E609">
        <f t="shared" si="139"/>
        <v>19382.038</v>
      </c>
      <c r="F609">
        <v>30</v>
      </c>
      <c r="G609">
        <f t="shared" si="129"/>
        <v>304.14999999999998</v>
      </c>
      <c r="H609">
        <v>98</v>
      </c>
      <c r="I609">
        <v>0.47299999999999998</v>
      </c>
      <c r="J609">
        <f t="shared" si="134"/>
        <v>6.5640291204200979E-2</v>
      </c>
      <c r="K609">
        <v>0.26</v>
      </c>
      <c r="L609">
        <v>110</v>
      </c>
      <c r="M609">
        <f t="shared" si="130"/>
        <v>87.301587301587304</v>
      </c>
      <c r="N609">
        <f t="shared" si="131"/>
        <v>0.40735970879579897</v>
      </c>
      <c r="O609">
        <v>8.3140000000000001</v>
      </c>
      <c r="P609">
        <f t="shared" si="135"/>
        <v>1.5787243453764224E-2</v>
      </c>
      <c r="Q609">
        <f t="shared" si="128"/>
        <v>305.98895253610942</v>
      </c>
      <c r="R609">
        <f t="shared" si="136"/>
        <v>3.0598895253610944E-4</v>
      </c>
      <c r="S609">
        <f t="shared" si="137"/>
        <v>3.6718674304333128E-3</v>
      </c>
      <c r="T609">
        <f t="shared" si="138"/>
        <v>3671.8674304333126</v>
      </c>
      <c r="U609">
        <v>0.26</v>
      </c>
      <c r="V609">
        <v>110</v>
      </c>
      <c r="W609">
        <f t="shared" si="132"/>
        <v>87.301587301587304</v>
      </c>
      <c r="X609">
        <f t="shared" si="140"/>
        <v>3.5049643654136169</v>
      </c>
      <c r="Y609">
        <f t="shared" si="133"/>
        <v>42.059572384963396</v>
      </c>
    </row>
    <row r="610" spans="1:27" x14ac:dyDescent="0.25">
      <c r="A610" t="s">
        <v>35</v>
      </c>
      <c r="B610" t="s">
        <v>51</v>
      </c>
      <c r="C610">
        <v>6</v>
      </c>
      <c r="D610">
        <v>18797.337</v>
      </c>
      <c r="E610">
        <f t="shared" si="139"/>
        <v>18797.337</v>
      </c>
      <c r="F610">
        <v>30</v>
      </c>
      <c r="G610">
        <f t="shared" si="129"/>
        <v>304.14999999999998</v>
      </c>
      <c r="H610">
        <v>98</v>
      </c>
      <c r="I610">
        <v>0.47299999999999998</v>
      </c>
      <c r="J610">
        <f t="shared" si="134"/>
        <v>6.5640291204200979E-2</v>
      </c>
      <c r="K610">
        <v>0.26</v>
      </c>
      <c r="L610">
        <v>110</v>
      </c>
      <c r="M610">
        <f t="shared" si="130"/>
        <v>87.301587301587304</v>
      </c>
      <c r="N610">
        <f t="shared" si="131"/>
        <v>0.40735970879579897</v>
      </c>
      <c r="O610">
        <v>8.3140000000000001</v>
      </c>
      <c r="P610">
        <f t="shared" si="135"/>
        <v>1.5787243453764224E-2</v>
      </c>
      <c r="Q610">
        <f t="shared" si="128"/>
        <v>296.75813550145</v>
      </c>
      <c r="R610">
        <f t="shared" si="136"/>
        <v>2.9675813550145001E-4</v>
      </c>
      <c r="S610">
        <f t="shared" si="137"/>
        <v>3.5610976260173999E-3</v>
      </c>
      <c r="T610">
        <f t="shared" si="138"/>
        <v>3561.0976260173998</v>
      </c>
      <c r="U610">
        <v>0.26</v>
      </c>
      <c r="V610">
        <v>110</v>
      </c>
      <c r="W610">
        <f t="shared" si="132"/>
        <v>87.301587301587304</v>
      </c>
      <c r="X610">
        <f t="shared" si="140"/>
        <v>3.399229552107518</v>
      </c>
      <c r="Y610">
        <f t="shared" si="133"/>
        <v>40.790754625290212</v>
      </c>
    </row>
    <row r="611" spans="1:27" x14ac:dyDescent="0.25">
      <c r="A611" t="s">
        <v>36</v>
      </c>
      <c r="B611" t="s">
        <v>51</v>
      </c>
      <c r="C611">
        <v>6</v>
      </c>
      <c r="D611">
        <v>17348.955000000002</v>
      </c>
      <c r="E611">
        <f t="shared" si="139"/>
        <v>17348.955000000002</v>
      </c>
      <c r="F611">
        <v>30</v>
      </c>
      <c r="G611">
        <f t="shared" si="129"/>
        <v>304.14999999999998</v>
      </c>
      <c r="H611">
        <v>98</v>
      </c>
      <c r="I611">
        <v>0.47299999999999998</v>
      </c>
      <c r="J611">
        <f t="shared" si="134"/>
        <v>6.5640291204200979E-2</v>
      </c>
      <c r="K611">
        <v>0.26</v>
      </c>
      <c r="L611">
        <v>110</v>
      </c>
      <c r="M611">
        <f t="shared" si="130"/>
        <v>87.301587301587304</v>
      </c>
      <c r="N611">
        <f t="shared" si="131"/>
        <v>0.40735970879579897</v>
      </c>
      <c r="O611">
        <v>8.3140000000000001</v>
      </c>
      <c r="P611">
        <f t="shared" si="135"/>
        <v>1.5787243453764224E-2</v>
      </c>
      <c r="Q611">
        <f t="shared" si="128"/>
        <v>273.89217625340012</v>
      </c>
      <c r="R611">
        <f t="shared" si="136"/>
        <v>2.7389217625340014E-4</v>
      </c>
      <c r="S611">
        <f t="shared" si="137"/>
        <v>3.2867061150408015E-3</v>
      </c>
      <c r="T611">
        <f t="shared" si="138"/>
        <v>3286.7061150408013</v>
      </c>
      <c r="U611">
        <v>0.26</v>
      </c>
      <c r="V611">
        <v>110</v>
      </c>
      <c r="W611">
        <f t="shared" si="132"/>
        <v>87.301587301587304</v>
      </c>
      <c r="X611">
        <f t="shared" si="140"/>
        <v>3.1373103825389466</v>
      </c>
      <c r="Y611">
        <f t="shared" si="133"/>
        <v>37.647724590467355</v>
      </c>
      <c r="Z611">
        <f>AVERAGE(Y611:Y613)</f>
        <v>38.723367147726215</v>
      </c>
      <c r="AA611">
        <f>_xlfn.STDEV.S(Y611:Y613)/SQRT(COUNT(Y611:Y613))</f>
        <v>3.4271037374177924</v>
      </c>
    </row>
    <row r="612" spans="1:27" x14ac:dyDescent="0.25">
      <c r="A612" t="s">
        <v>37</v>
      </c>
      <c r="B612" t="s">
        <v>51</v>
      </c>
      <c r="C612">
        <v>6</v>
      </c>
      <c r="D612">
        <v>15390.960000000001</v>
      </c>
      <c r="E612">
        <f t="shared" si="139"/>
        <v>15390.960000000001</v>
      </c>
      <c r="F612">
        <v>30</v>
      </c>
      <c r="G612">
        <f t="shared" si="129"/>
        <v>304.14999999999998</v>
      </c>
      <c r="H612">
        <v>98</v>
      </c>
      <c r="I612">
        <v>0.47299999999999998</v>
      </c>
      <c r="J612">
        <f t="shared" si="134"/>
        <v>6.5640291204200979E-2</v>
      </c>
      <c r="K612">
        <v>0.26</v>
      </c>
      <c r="L612">
        <v>110</v>
      </c>
      <c r="M612">
        <f t="shared" si="130"/>
        <v>87.301587301587304</v>
      </c>
      <c r="N612">
        <f t="shared" si="131"/>
        <v>0.40735970879579897</v>
      </c>
      <c r="O612">
        <v>8.3140000000000001</v>
      </c>
      <c r="P612">
        <f t="shared" si="135"/>
        <v>1.5787243453764224E-2</v>
      </c>
      <c r="Q612">
        <f t="shared" si="128"/>
        <v>242.98083250714703</v>
      </c>
      <c r="R612">
        <f t="shared" si="136"/>
        <v>2.4298083250714702E-4</v>
      </c>
      <c r="S612">
        <f t="shared" si="137"/>
        <v>2.9157699900857642E-3</v>
      </c>
      <c r="T612">
        <f t="shared" si="138"/>
        <v>2915.7699900857642</v>
      </c>
      <c r="U612">
        <v>0.26</v>
      </c>
      <c r="V612">
        <v>110</v>
      </c>
      <c r="W612">
        <f t="shared" si="132"/>
        <v>87.301587301587304</v>
      </c>
      <c r="X612">
        <f t="shared" si="140"/>
        <v>2.7832349905364113</v>
      </c>
      <c r="Y612">
        <f t="shared" si="133"/>
        <v>33.398819886436932</v>
      </c>
    </row>
    <row r="613" spans="1:27" x14ac:dyDescent="0.25">
      <c r="A613" t="s">
        <v>38</v>
      </c>
      <c r="B613" t="s">
        <v>51</v>
      </c>
      <c r="C613">
        <v>6</v>
      </c>
      <c r="D613">
        <v>20793.993999999999</v>
      </c>
      <c r="E613">
        <f t="shared" si="139"/>
        <v>20793.993999999999</v>
      </c>
      <c r="F613">
        <v>30</v>
      </c>
      <c r="G613">
        <f t="shared" si="129"/>
        <v>304.14999999999998</v>
      </c>
      <c r="H613">
        <v>98</v>
      </c>
      <c r="I613">
        <v>0.47299999999999998</v>
      </c>
      <c r="J613">
        <f t="shared" si="134"/>
        <v>6.5640291204200979E-2</v>
      </c>
      <c r="K613">
        <v>0.26</v>
      </c>
      <c r="L613">
        <v>110</v>
      </c>
      <c r="M613">
        <f t="shared" si="130"/>
        <v>87.301587301587304</v>
      </c>
      <c r="N613">
        <f t="shared" si="131"/>
        <v>0.40735970879579897</v>
      </c>
      <c r="O613">
        <v>8.3140000000000001</v>
      </c>
      <c r="P613">
        <f t="shared" si="135"/>
        <v>1.5787243453764224E-2</v>
      </c>
      <c r="Q613">
        <f t="shared" si="128"/>
        <v>328.27984565411253</v>
      </c>
      <c r="R613">
        <f t="shared" si="136"/>
        <v>3.2827984565411255E-4</v>
      </c>
      <c r="S613">
        <f t="shared" si="137"/>
        <v>3.9393581478493504E-3</v>
      </c>
      <c r="T613">
        <f t="shared" si="138"/>
        <v>3939.3581478493502</v>
      </c>
      <c r="U613">
        <v>0.26</v>
      </c>
      <c r="V613">
        <v>110</v>
      </c>
      <c r="W613">
        <f t="shared" si="132"/>
        <v>87.301587301587304</v>
      </c>
      <c r="X613">
        <f t="shared" si="140"/>
        <v>3.7602964138561981</v>
      </c>
      <c r="Y613">
        <f t="shared" si="133"/>
        <v>45.123556966274371</v>
      </c>
    </row>
    <row r="614" spans="1:27" x14ac:dyDescent="0.25">
      <c r="A614" t="s">
        <v>39</v>
      </c>
      <c r="B614" t="s">
        <v>51</v>
      </c>
      <c r="C614">
        <v>6</v>
      </c>
      <c r="D614">
        <v>9241.6219999999994</v>
      </c>
      <c r="E614">
        <f t="shared" si="139"/>
        <v>9241.6219999999994</v>
      </c>
      <c r="F614">
        <v>30</v>
      </c>
      <c r="G614">
        <f t="shared" si="129"/>
        <v>304.14999999999998</v>
      </c>
      <c r="H614">
        <v>98</v>
      </c>
      <c r="I614">
        <v>0.47299999999999998</v>
      </c>
      <c r="J614">
        <f t="shared" si="134"/>
        <v>6.5640291204200979E-2</v>
      </c>
      <c r="K614">
        <v>0.26</v>
      </c>
      <c r="L614">
        <v>110</v>
      </c>
      <c r="M614">
        <f t="shared" si="130"/>
        <v>87.301587301587304</v>
      </c>
      <c r="N614">
        <f t="shared" si="131"/>
        <v>0.40735970879579897</v>
      </c>
      <c r="O614">
        <v>8.3140000000000001</v>
      </c>
      <c r="P614">
        <f t="shared" si="135"/>
        <v>1.5787243453764224E-2</v>
      </c>
      <c r="Q614">
        <f t="shared" si="128"/>
        <v>145.89973642166342</v>
      </c>
      <c r="R614">
        <f t="shared" si="136"/>
        <v>1.4589973642166343E-4</v>
      </c>
      <c r="S614">
        <f t="shared" si="137"/>
        <v>1.7507968370599611E-3</v>
      </c>
      <c r="T614">
        <f t="shared" si="138"/>
        <v>1750.796837059961</v>
      </c>
      <c r="U614">
        <v>0.26</v>
      </c>
      <c r="V614">
        <v>110</v>
      </c>
      <c r="W614">
        <f t="shared" si="132"/>
        <v>87.301587301587304</v>
      </c>
      <c r="X614">
        <f t="shared" si="140"/>
        <v>1.6712151626481446</v>
      </c>
      <c r="Y614">
        <f t="shared" si="133"/>
        <v>20.054581951777735</v>
      </c>
      <c r="Z614">
        <f>AVERAGE(Y614:Y616)</f>
        <v>19.066194065365504</v>
      </c>
      <c r="AA614">
        <f>_xlfn.STDEV.S(Y614:Y616)/SQRT(COUNT(Y614:Y616))</f>
        <v>1.1353915728083999</v>
      </c>
    </row>
    <row r="615" spans="1:27" x14ac:dyDescent="0.25">
      <c r="A615" t="s">
        <v>40</v>
      </c>
      <c r="B615" t="s">
        <v>51</v>
      </c>
      <c r="C615">
        <v>6</v>
      </c>
      <c r="D615">
        <v>7742.527</v>
      </c>
      <c r="E615">
        <f t="shared" si="139"/>
        <v>7742.527</v>
      </c>
      <c r="F615">
        <v>30</v>
      </c>
      <c r="G615">
        <f t="shared" si="129"/>
        <v>304.14999999999998</v>
      </c>
      <c r="H615">
        <v>98</v>
      </c>
      <c r="I615">
        <v>0.47299999999999998</v>
      </c>
      <c r="J615">
        <f t="shared" si="134"/>
        <v>6.5640291204200979E-2</v>
      </c>
      <c r="K615">
        <v>0.26</v>
      </c>
      <c r="L615">
        <v>110</v>
      </c>
      <c r="M615">
        <f t="shared" si="130"/>
        <v>87.301587301587304</v>
      </c>
      <c r="N615">
        <f t="shared" si="131"/>
        <v>0.40735970879579897</v>
      </c>
      <c r="O615">
        <v>8.3140000000000001</v>
      </c>
      <c r="P615">
        <f t="shared" si="135"/>
        <v>1.5787243453764224E-2</v>
      </c>
      <c r="Q615">
        <f t="shared" si="128"/>
        <v>122.23315869634276</v>
      </c>
      <c r="R615">
        <f t="shared" si="136"/>
        <v>1.2223315869634276E-4</v>
      </c>
      <c r="S615">
        <f t="shared" si="137"/>
        <v>1.4667979043561129E-3</v>
      </c>
      <c r="T615">
        <f t="shared" si="138"/>
        <v>1466.7979043561129</v>
      </c>
      <c r="U615">
        <v>0.26</v>
      </c>
      <c r="V615">
        <v>110</v>
      </c>
      <c r="W615">
        <f t="shared" si="132"/>
        <v>87.301587301587304</v>
      </c>
      <c r="X615">
        <f t="shared" si="140"/>
        <v>1.400125272339926</v>
      </c>
      <c r="Y615">
        <f t="shared" si="133"/>
        <v>16.801503268079109</v>
      </c>
    </row>
    <row r="616" spans="1:27" x14ac:dyDescent="0.25">
      <c r="A616" t="s">
        <v>41</v>
      </c>
      <c r="B616" t="s">
        <v>51</v>
      </c>
      <c r="C616">
        <v>6</v>
      </c>
      <c r="D616">
        <v>9374.2999999999993</v>
      </c>
      <c r="E616">
        <f t="shared" si="139"/>
        <v>9374.2999999999993</v>
      </c>
      <c r="F616">
        <v>30</v>
      </c>
      <c r="G616">
        <f t="shared" si="129"/>
        <v>304.14999999999998</v>
      </c>
      <c r="H616">
        <v>98</v>
      </c>
      <c r="I616">
        <v>0.47299999999999998</v>
      </c>
      <c r="J616">
        <f t="shared" si="134"/>
        <v>6.5640291204200979E-2</v>
      </c>
      <c r="K616">
        <v>0.26</v>
      </c>
      <c r="L616">
        <v>110</v>
      </c>
      <c r="M616">
        <f t="shared" si="130"/>
        <v>87.301587301587304</v>
      </c>
      <c r="N616">
        <f t="shared" si="131"/>
        <v>0.40735970879579897</v>
      </c>
      <c r="O616">
        <v>8.3140000000000001</v>
      </c>
      <c r="P616">
        <f t="shared" si="135"/>
        <v>1.5787243453764224E-2</v>
      </c>
      <c r="Q616">
        <f t="shared" si="128"/>
        <v>147.99435630862195</v>
      </c>
      <c r="R616">
        <f t="shared" si="136"/>
        <v>1.4799435630862194E-4</v>
      </c>
      <c r="S616">
        <f t="shared" si="137"/>
        <v>1.7759322757034631E-3</v>
      </c>
      <c r="T616">
        <f t="shared" si="138"/>
        <v>1775.9322757034631</v>
      </c>
      <c r="U616">
        <v>0.26</v>
      </c>
      <c r="V616">
        <v>110</v>
      </c>
      <c r="W616">
        <f t="shared" si="132"/>
        <v>87.301587301587304</v>
      </c>
      <c r="X616">
        <f t="shared" si="140"/>
        <v>1.6952080813533059</v>
      </c>
      <c r="Y616">
        <f t="shared" si="133"/>
        <v>20.342496976239669</v>
      </c>
    </row>
    <row r="617" spans="1:27" x14ac:dyDescent="0.25">
      <c r="A617" t="s">
        <v>42</v>
      </c>
      <c r="B617" t="s">
        <v>51</v>
      </c>
      <c r="C617">
        <v>6</v>
      </c>
      <c r="D617">
        <v>5298.0070000000014</v>
      </c>
      <c r="E617">
        <f t="shared" si="139"/>
        <v>5298.0070000000014</v>
      </c>
      <c r="F617">
        <v>30</v>
      </c>
      <c r="G617">
        <f t="shared" si="129"/>
        <v>304.14999999999998</v>
      </c>
      <c r="H617">
        <v>98</v>
      </c>
      <c r="I617">
        <v>0.47299999999999998</v>
      </c>
      <c r="J617">
        <f t="shared" si="134"/>
        <v>6.5640291204200979E-2</v>
      </c>
      <c r="K617">
        <v>0.26</v>
      </c>
      <c r="L617">
        <v>110</v>
      </c>
      <c r="M617">
        <f t="shared" si="130"/>
        <v>87.301587301587304</v>
      </c>
      <c r="N617">
        <f t="shared" si="131"/>
        <v>0.40735970879579897</v>
      </c>
      <c r="O617">
        <v>8.3140000000000001</v>
      </c>
      <c r="P617">
        <f t="shared" si="135"/>
        <v>1.5787243453764224E-2</v>
      </c>
      <c r="Q617">
        <f t="shared" si="128"/>
        <v>83.640926328747057</v>
      </c>
      <c r="R617">
        <f t="shared" si="136"/>
        <v>8.3640926328747058E-5</v>
      </c>
      <c r="S617">
        <f t="shared" si="137"/>
        <v>1.0036911159449647E-3</v>
      </c>
      <c r="T617">
        <f t="shared" si="138"/>
        <v>1003.6911159449647</v>
      </c>
      <c r="U617">
        <v>0.26</v>
      </c>
      <c r="V617">
        <v>110</v>
      </c>
      <c r="W617">
        <f t="shared" si="132"/>
        <v>87.301587301587304</v>
      </c>
      <c r="X617">
        <f t="shared" si="140"/>
        <v>0.95806879249292076</v>
      </c>
      <c r="Y617">
        <f t="shared" si="133"/>
        <v>11.49682550991505</v>
      </c>
      <c r="Z617">
        <f>AVERAGE(Y617:Y619)</f>
        <v>10.643687535216058</v>
      </c>
      <c r="AA617">
        <f>_xlfn.STDEV.S(Y617:Y619)/SQRT(COUNT(Y617:Y619))</f>
        <v>0.45793734910442974</v>
      </c>
    </row>
    <row r="618" spans="1:27" x14ac:dyDescent="0.25">
      <c r="A618" t="s">
        <v>43</v>
      </c>
      <c r="B618" t="s">
        <v>51</v>
      </c>
      <c r="C618">
        <v>6</v>
      </c>
      <c r="D618">
        <v>4575.3369999999995</v>
      </c>
      <c r="E618">
        <f t="shared" si="139"/>
        <v>4575.3369999999995</v>
      </c>
      <c r="F618">
        <v>30</v>
      </c>
      <c r="G618">
        <f t="shared" si="129"/>
        <v>304.14999999999998</v>
      </c>
      <c r="H618">
        <v>98</v>
      </c>
      <c r="I618">
        <v>0.47299999999999998</v>
      </c>
      <c r="J618">
        <f t="shared" si="134"/>
        <v>6.5640291204200979E-2</v>
      </c>
      <c r="K618">
        <v>0.26</v>
      </c>
      <c r="L618">
        <v>110</v>
      </c>
      <c r="M618">
        <f t="shared" si="130"/>
        <v>87.301587301587304</v>
      </c>
      <c r="N618">
        <f t="shared" si="131"/>
        <v>0.40735970879579897</v>
      </c>
      <c r="O618">
        <v>8.3140000000000001</v>
      </c>
      <c r="P618">
        <f t="shared" si="135"/>
        <v>1.5787243453764224E-2</v>
      </c>
      <c r="Q618">
        <f t="shared" si="128"/>
        <v>72.231959102015239</v>
      </c>
      <c r="R618">
        <f t="shared" si="136"/>
        <v>7.2231959102015235E-5</v>
      </c>
      <c r="S618">
        <f t="shared" si="137"/>
        <v>8.6678350922418266E-4</v>
      </c>
      <c r="T618">
        <f t="shared" si="138"/>
        <v>866.78350922418269</v>
      </c>
      <c r="U618">
        <v>0.26</v>
      </c>
      <c r="V618">
        <v>110</v>
      </c>
      <c r="W618">
        <f t="shared" si="132"/>
        <v>87.301587301587304</v>
      </c>
      <c r="X618">
        <f t="shared" si="140"/>
        <v>0.82738425880490185</v>
      </c>
      <c r="Y618">
        <f t="shared" si="133"/>
        <v>9.9286111056588204</v>
      </c>
    </row>
    <row r="619" spans="1:27" x14ac:dyDescent="0.25">
      <c r="A619" t="s">
        <v>44</v>
      </c>
      <c r="B619" t="s">
        <v>51</v>
      </c>
      <c r="C619">
        <v>6</v>
      </c>
      <c r="D619">
        <v>4841.2389999999996</v>
      </c>
      <c r="E619">
        <f t="shared" si="139"/>
        <v>4841.2389999999996</v>
      </c>
      <c r="F619">
        <v>30</v>
      </c>
      <c r="G619">
        <f t="shared" si="129"/>
        <v>304.14999999999998</v>
      </c>
      <c r="H619">
        <v>98</v>
      </c>
      <c r="I619">
        <v>0.47299999999999998</v>
      </c>
      <c r="J619">
        <f t="shared" si="134"/>
        <v>6.5640291204200979E-2</v>
      </c>
      <c r="K619">
        <v>0.26</v>
      </c>
      <c r="L619">
        <v>110</v>
      </c>
      <c r="M619">
        <f t="shared" si="130"/>
        <v>87.301587301587304</v>
      </c>
      <c r="N619">
        <f t="shared" si="131"/>
        <v>0.40735970879579897</v>
      </c>
      <c r="O619">
        <v>8.3140000000000001</v>
      </c>
      <c r="P619">
        <f t="shared" si="135"/>
        <v>1.5787243453764224E-2</v>
      </c>
      <c r="Q619">
        <f t="shared" si="128"/>
        <v>76.429818710858044</v>
      </c>
      <c r="R619">
        <f t="shared" si="136"/>
        <v>7.6429818710858043E-5</v>
      </c>
      <c r="S619">
        <f t="shared" si="137"/>
        <v>9.171578245302964E-4</v>
      </c>
      <c r="T619">
        <f t="shared" si="138"/>
        <v>917.15782453029635</v>
      </c>
      <c r="U619">
        <v>0.26</v>
      </c>
      <c r="V619">
        <v>110</v>
      </c>
      <c r="W619">
        <f t="shared" si="132"/>
        <v>87.301587301587304</v>
      </c>
      <c r="X619">
        <f t="shared" si="140"/>
        <v>0.87546883250619212</v>
      </c>
      <c r="Y619">
        <f t="shared" si="133"/>
        <v>10.505625990074304</v>
      </c>
    </row>
    <row r="620" spans="1:27" x14ac:dyDescent="0.25">
      <c r="A620" t="s">
        <v>45</v>
      </c>
      <c r="B620" t="s">
        <v>51</v>
      </c>
      <c r="C620">
        <v>6</v>
      </c>
      <c r="D620">
        <v>8260.2909999999993</v>
      </c>
      <c r="E620">
        <f t="shared" si="139"/>
        <v>8260.2909999999993</v>
      </c>
      <c r="F620">
        <v>30</v>
      </c>
      <c r="G620">
        <f t="shared" si="129"/>
        <v>304.14999999999998</v>
      </c>
      <c r="H620">
        <v>98</v>
      </c>
      <c r="I620">
        <v>0.47299999999999998</v>
      </c>
      <c r="J620">
        <f t="shared" si="134"/>
        <v>6.5640291204200979E-2</v>
      </c>
      <c r="K620">
        <v>0.26</v>
      </c>
      <c r="L620">
        <v>110</v>
      </c>
      <c r="M620">
        <f t="shared" si="130"/>
        <v>87.301587301587304</v>
      </c>
      <c r="N620">
        <f t="shared" si="131"/>
        <v>0.40735970879579897</v>
      </c>
      <c r="O620">
        <v>8.3140000000000001</v>
      </c>
      <c r="P620">
        <f t="shared" si="135"/>
        <v>1.5787243453764224E-2</v>
      </c>
      <c r="Q620">
        <f t="shared" si="128"/>
        <v>130.40722501593751</v>
      </c>
      <c r="R620">
        <f t="shared" si="136"/>
        <v>1.3040722501593752E-4</v>
      </c>
      <c r="S620">
        <f t="shared" si="137"/>
        <v>1.5648867001912502E-3</v>
      </c>
      <c r="T620">
        <f t="shared" si="138"/>
        <v>1564.8867001912502</v>
      </c>
      <c r="U620">
        <v>0.26</v>
      </c>
      <c r="V620">
        <v>110</v>
      </c>
      <c r="W620">
        <f t="shared" si="132"/>
        <v>87.301587301587304</v>
      </c>
      <c r="X620">
        <f t="shared" si="140"/>
        <v>1.4937554865461933</v>
      </c>
      <c r="Y620">
        <f t="shared" si="133"/>
        <v>17.925065838554321</v>
      </c>
      <c r="Z620">
        <f>AVERAGE(Y620:Y622)</f>
        <v>22.243377453406925</v>
      </c>
      <c r="AA620">
        <f>_xlfn.STDEV.S(Y620:Y622)/SQRT(COUNT(Y620:Y622))</f>
        <v>3.0415635118588416</v>
      </c>
    </row>
    <row r="621" spans="1:27" x14ac:dyDescent="0.25">
      <c r="A621" t="s">
        <v>46</v>
      </c>
      <c r="B621" t="s">
        <v>51</v>
      </c>
      <c r="C621">
        <v>6</v>
      </c>
      <c r="D621">
        <v>12955.124</v>
      </c>
      <c r="E621">
        <f t="shared" si="139"/>
        <v>12955.124</v>
      </c>
      <c r="F621">
        <v>30</v>
      </c>
      <c r="G621">
        <f t="shared" si="129"/>
        <v>304.14999999999998</v>
      </c>
      <c r="H621">
        <v>98</v>
      </c>
      <c r="I621">
        <v>0.47299999999999998</v>
      </c>
      <c r="J621">
        <f t="shared" si="134"/>
        <v>6.5640291204200979E-2</v>
      </c>
      <c r="K621">
        <v>0.26</v>
      </c>
      <c r="L621">
        <v>110</v>
      </c>
      <c r="M621">
        <f t="shared" si="130"/>
        <v>87.301587301587304</v>
      </c>
      <c r="N621">
        <f t="shared" si="131"/>
        <v>0.40735970879579897</v>
      </c>
      <c r="O621">
        <v>8.3140000000000001</v>
      </c>
      <c r="P621">
        <f t="shared" si="135"/>
        <v>1.5787243453764224E-2</v>
      </c>
      <c r="Q621">
        <f t="shared" si="128"/>
        <v>204.52569656170377</v>
      </c>
      <c r="R621">
        <f t="shared" si="136"/>
        <v>2.0452569656170377E-4</v>
      </c>
      <c r="S621">
        <f t="shared" si="137"/>
        <v>2.454308358740445E-3</v>
      </c>
      <c r="T621">
        <f t="shared" si="138"/>
        <v>2454.3083587404449</v>
      </c>
      <c r="U621">
        <v>0.26</v>
      </c>
      <c r="V621">
        <v>110</v>
      </c>
      <c r="W621">
        <f t="shared" si="132"/>
        <v>87.301587301587304</v>
      </c>
      <c r="X621">
        <f t="shared" si="140"/>
        <v>2.3427488878886069</v>
      </c>
      <c r="Y621">
        <f t="shared" si="133"/>
        <v>28.112986654663278</v>
      </c>
    </row>
    <row r="622" spans="1:27" x14ac:dyDescent="0.25">
      <c r="A622" t="s">
        <v>47</v>
      </c>
      <c r="B622" t="s">
        <v>51</v>
      </c>
      <c r="C622">
        <v>6</v>
      </c>
      <c r="D622">
        <v>9535.3960000000006</v>
      </c>
      <c r="E622">
        <f t="shared" si="139"/>
        <v>9535.3960000000006</v>
      </c>
      <c r="F622">
        <v>30</v>
      </c>
      <c r="G622">
        <f t="shared" si="129"/>
        <v>304.14999999999998</v>
      </c>
      <c r="H622">
        <v>98</v>
      </c>
      <c r="I622">
        <v>0.47299999999999998</v>
      </c>
      <c r="J622">
        <f t="shared" si="134"/>
        <v>6.5640291204200979E-2</v>
      </c>
      <c r="K622">
        <v>0.26</v>
      </c>
      <c r="L622">
        <v>110</v>
      </c>
      <c r="M622">
        <f t="shared" si="130"/>
        <v>87.301587301587304</v>
      </c>
      <c r="N622">
        <f t="shared" si="131"/>
        <v>0.40735970879579897</v>
      </c>
      <c r="O622">
        <v>8.3140000000000001</v>
      </c>
      <c r="P622">
        <f t="shared" si="135"/>
        <v>1.5787243453764224E-2</v>
      </c>
      <c r="Q622">
        <f t="shared" si="128"/>
        <v>150.53761808004958</v>
      </c>
      <c r="R622">
        <f t="shared" si="136"/>
        <v>1.5053761808004958E-4</v>
      </c>
      <c r="S622">
        <f t="shared" si="137"/>
        <v>1.8064514169605949E-3</v>
      </c>
      <c r="T622">
        <f t="shared" si="138"/>
        <v>1806.451416960595</v>
      </c>
      <c r="U622">
        <v>0.26</v>
      </c>
      <c r="V622">
        <v>110</v>
      </c>
      <c r="W622">
        <f t="shared" si="132"/>
        <v>87.301587301587304</v>
      </c>
      <c r="X622">
        <f t="shared" si="140"/>
        <v>1.7243399889169315</v>
      </c>
      <c r="Y622">
        <f t="shared" si="133"/>
        <v>20.69207986700318</v>
      </c>
    </row>
    <row r="623" spans="1:27" x14ac:dyDescent="0.25">
      <c r="A623" t="s">
        <v>48</v>
      </c>
      <c r="B623" t="s">
        <v>51</v>
      </c>
      <c r="C623">
        <v>6</v>
      </c>
      <c r="D623">
        <v>6189.1439999999993</v>
      </c>
      <c r="E623">
        <f t="shared" si="139"/>
        <v>6189.1439999999993</v>
      </c>
      <c r="F623">
        <v>30</v>
      </c>
      <c r="G623">
        <f t="shared" si="129"/>
        <v>304.14999999999998</v>
      </c>
      <c r="H623">
        <v>98</v>
      </c>
      <c r="I623">
        <v>0.47299999999999998</v>
      </c>
      <c r="J623">
        <f t="shared" si="134"/>
        <v>6.5640291204200979E-2</v>
      </c>
      <c r="K623">
        <v>0.26</v>
      </c>
      <c r="L623">
        <v>110</v>
      </c>
      <c r="M623">
        <f t="shared" si="130"/>
        <v>87.301587301587304</v>
      </c>
      <c r="N623">
        <f t="shared" si="131"/>
        <v>0.40735970879579897</v>
      </c>
      <c r="O623">
        <v>8.3140000000000001</v>
      </c>
      <c r="P623">
        <f t="shared" si="135"/>
        <v>1.5787243453764224E-2</v>
      </c>
      <c r="Q623">
        <f t="shared" si="128"/>
        <v>97.709523098404105</v>
      </c>
      <c r="R623">
        <f t="shared" si="136"/>
        <v>9.7709523098404107E-5</v>
      </c>
      <c r="S623">
        <f t="shared" si="137"/>
        <v>1.1725142771808492E-3</v>
      </c>
      <c r="T623">
        <f t="shared" si="138"/>
        <v>1172.5142771808491</v>
      </c>
      <c r="U623">
        <v>0.26</v>
      </c>
      <c r="V623">
        <v>110</v>
      </c>
      <c r="W623">
        <f t="shared" si="132"/>
        <v>87.301587301587304</v>
      </c>
      <c r="X623">
        <f t="shared" si="140"/>
        <v>1.1192181736726288</v>
      </c>
      <c r="Y623">
        <f t="shared" si="133"/>
        <v>13.430618084071545</v>
      </c>
      <c r="Z623">
        <f>AVERAGE(Y623:Y625)</f>
        <v>9.5975248134032753</v>
      </c>
      <c r="AA623">
        <f>_xlfn.STDEV.S(Y623:Y625)/SQRT(COUNT(Y623:Y625))</f>
        <v>2.0184178704663145</v>
      </c>
    </row>
    <row r="624" spans="1:27" x14ac:dyDescent="0.25">
      <c r="A624" t="s">
        <v>49</v>
      </c>
      <c r="B624" t="s">
        <v>51</v>
      </c>
      <c r="C624">
        <v>6</v>
      </c>
      <c r="D624">
        <v>3034.226000000001</v>
      </c>
      <c r="E624">
        <f t="shared" si="139"/>
        <v>3034.226000000001</v>
      </c>
      <c r="F624">
        <v>30</v>
      </c>
      <c r="G624">
        <f t="shared" si="129"/>
        <v>304.14999999999998</v>
      </c>
      <c r="H624">
        <v>98</v>
      </c>
      <c r="I624">
        <v>0.47299999999999998</v>
      </c>
      <c r="J624">
        <f t="shared" si="134"/>
        <v>6.5640291204200979E-2</v>
      </c>
      <c r="K624">
        <v>0.26</v>
      </c>
      <c r="L624">
        <v>110</v>
      </c>
      <c r="M624">
        <f t="shared" si="130"/>
        <v>87.301587301587304</v>
      </c>
      <c r="N624">
        <f t="shared" si="131"/>
        <v>0.40735970879579897</v>
      </c>
      <c r="O624">
        <v>8.3140000000000001</v>
      </c>
      <c r="P624">
        <f t="shared" si="135"/>
        <v>1.5787243453764224E-2</v>
      </c>
      <c r="Q624">
        <f t="shared" si="128"/>
        <v>47.902064555741219</v>
      </c>
      <c r="R624">
        <f t="shared" si="136"/>
        <v>4.7902064555741222E-5</v>
      </c>
      <c r="S624">
        <f t="shared" si="137"/>
        <v>5.7482477466889472E-4</v>
      </c>
      <c r="T624">
        <f t="shared" si="138"/>
        <v>574.82477466889475</v>
      </c>
      <c r="U624">
        <v>0.26</v>
      </c>
      <c r="V624">
        <v>110</v>
      </c>
      <c r="W624">
        <f t="shared" si="132"/>
        <v>87.301587301587304</v>
      </c>
      <c r="X624">
        <f t="shared" si="140"/>
        <v>0.5486963758203085</v>
      </c>
      <c r="Y624">
        <f t="shared" si="133"/>
        <v>6.5843565098437029</v>
      </c>
    </row>
    <row r="625" spans="1:27" x14ac:dyDescent="0.25">
      <c r="A625" t="s">
        <v>50</v>
      </c>
      <c r="B625" t="s">
        <v>51</v>
      </c>
      <c r="C625">
        <v>6</v>
      </c>
      <c r="D625">
        <v>4044.924</v>
      </c>
      <c r="E625">
        <f t="shared" si="139"/>
        <v>4044.924</v>
      </c>
      <c r="F625">
        <v>30</v>
      </c>
      <c r="G625">
        <f t="shared" si="129"/>
        <v>304.14999999999998</v>
      </c>
      <c r="H625">
        <v>98</v>
      </c>
      <c r="I625">
        <v>0.47299999999999998</v>
      </c>
      <c r="J625">
        <f t="shared" si="134"/>
        <v>6.5640291204200979E-2</v>
      </c>
      <c r="K625">
        <v>0.26</v>
      </c>
      <c r="L625">
        <v>110</v>
      </c>
      <c r="M625">
        <f t="shared" si="130"/>
        <v>87.301587301587304</v>
      </c>
      <c r="N625">
        <f t="shared" si="131"/>
        <v>0.40735970879579897</v>
      </c>
      <c r="O625">
        <v>8.3140000000000001</v>
      </c>
      <c r="P625">
        <f t="shared" si="135"/>
        <v>1.5787243453764224E-2</v>
      </c>
      <c r="Q625">
        <f t="shared" si="128"/>
        <v>63.858199939973801</v>
      </c>
      <c r="R625">
        <f t="shared" si="136"/>
        <v>6.3858199939973795E-5</v>
      </c>
      <c r="S625">
        <f t="shared" si="137"/>
        <v>7.6629839927968549E-4</v>
      </c>
      <c r="T625">
        <f t="shared" si="138"/>
        <v>766.29839927968544</v>
      </c>
      <c r="U625">
        <v>0.26</v>
      </c>
      <c r="V625">
        <v>110</v>
      </c>
      <c r="W625">
        <f t="shared" si="132"/>
        <v>87.301587301587304</v>
      </c>
      <c r="X625">
        <f t="shared" si="140"/>
        <v>0.73146665385788168</v>
      </c>
      <c r="Y625">
        <f t="shared" si="133"/>
        <v>8.7775998462945779</v>
      </c>
    </row>
    <row r="626" spans="1:27" x14ac:dyDescent="0.25">
      <c r="A626" t="s">
        <v>26</v>
      </c>
      <c r="B626" t="s">
        <v>51</v>
      </c>
      <c r="C626">
        <v>9</v>
      </c>
      <c r="D626">
        <v>12088.453000000001</v>
      </c>
      <c r="E626">
        <f t="shared" si="139"/>
        <v>12088.453000000001</v>
      </c>
      <c r="F626">
        <v>30</v>
      </c>
      <c r="G626">
        <f t="shared" si="129"/>
        <v>304.14999999999998</v>
      </c>
      <c r="H626">
        <v>98</v>
      </c>
      <c r="I626">
        <v>0.47299999999999998</v>
      </c>
      <c r="J626">
        <f t="shared" si="134"/>
        <v>6.5640291204200979E-2</v>
      </c>
      <c r="K626">
        <v>0.26</v>
      </c>
      <c r="L626">
        <v>110</v>
      </c>
      <c r="M626">
        <f t="shared" si="130"/>
        <v>87.301587301587304</v>
      </c>
      <c r="N626">
        <f t="shared" si="131"/>
        <v>0.40735970879579897</v>
      </c>
      <c r="O626">
        <v>8.3140000000000001</v>
      </c>
      <c r="P626">
        <f t="shared" si="135"/>
        <v>1.5787243453764224E-2</v>
      </c>
      <c r="Q626">
        <f t="shared" si="128"/>
        <v>190.84335049038651</v>
      </c>
      <c r="R626">
        <f t="shared" si="136"/>
        <v>1.9084335049038653E-4</v>
      </c>
      <c r="S626">
        <f t="shared" si="137"/>
        <v>2.290120205884638E-3</v>
      </c>
      <c r="T626">
        <f t="shared" si="138"/>
        <v>2290.1202058846379</v>
      </c>
      <c r="U626">
        <v>0.26</v>
      </c>
      <c r="V626">
        <v>110</v>
      </c>
      <c r="W626">
        <f t="shared" si="132"/>
        <v>87.301587301587304</v>
      </c>
      <c r="X626">
        <f t="shared" si="140"/>
        <v>2.186023832889882</v>
      </c>
      <c r="Y626">
        <f t="shared" si="133"/>
        <v>26.23228599467858</v>
      </c>
      <c r="Z626">
        <f>AVERAGE(Y626:Y628)</f>
        <v>27.911113255187519</v>
      </c>
      <c r="AA626">
        <f>_xlfn.STDEV.S(Y626:Y628)/SQRT(COUNT(Y626:Y628))</f>
        <v>1.5550497121389661</v>
      </c>
    </row>
    <row r="627" spans="1:27" x14ac:dyDescent="0.25">
      <c r="A627" t="s">
        <v>28</v>
      </c>
      <c r="B627" t="s">
        <v>51</v>
      </c>
      <c r="C627">
        <v>9</v>
      </c>
      <c r="D627">
        <v>14293.746999999999</v>
      </c>
      <c r="E627">
        <f t="shared" si="139"/>
        <v>14293.746999999999</v>
      </c>
      <c r="F627">
        <v>30</v>
      </c>
      <c r="G627">
        <f t="shared" si="129"/>
        <v>304.14999999999998</v>
      </c>
      <c r="H627">
        <v>98</v>
      </c>
      <c r="I627">
        <v>0.47299999999999998</v>
      </c>
      <c r="J627">
        <f t="shared" si="134"/>
        <v>6.5640291204200979E-2</v>
      </c>
      <c r="K627">
        <v>0.26</v>
      </c>
      <c r="L627">
        <v>110</v>
      </c>
      <c r="M627">
        <f t="shared" si="130"/>
        <v>87.301587301587304</v>
      </c>
      <c r="N627">
        <f t="shared" si="131"/>
        <v>0.40735970879579897</v>
      </c>
      <c r="O627">
        <v>8.3140000000000001</v>
      </c>
      <c r="P627">
        <f t="shared" si="135"/>
        <v>1.5787243453764224E-2</v>
      </c>
      <c r="Q627">
        <f t="shared" ref="Q627:Q690" si="141">P627*D627</f>
        <v>225.65886375551199</v>
      </c>
      <c r="R627">
        <f t="shared" si="136"/>
        <v>2.2565886375551199E-4</v>
      </c>
      <c r="S627">
        <f t="shared" si="137"/>
        <v>2.7079063650661435E-3</v>
      </c>
      <c r="T627">
        <f t="shared" si="138"/>
        <v>2707.9063650661433</v>
      </c>
      <c r="U627">
        <v>0.26</v>
      </c>
      <c r="V627">
        <v>110</v>
      </c>
      <c r="W627">
        <f t="shared" si="132"/>
        <v>87.301587301587304</v>
      </c>
      <c r="X627">
        <f t="shared" si="140"/>
        <v>2.5848197121085916</v>
      </c>
      <c r="Y627">
        <f t="shared" si="133"/>
        <v>31.017836545303094</v>
      </c>
    </row>
    <row r="628" spans="1:27" x14ac:dyDescent="0.25">
      <c r="A628" t="s">
        <v>29</v>
      </c>
      <c r="B628" t="s">
        <v>51</v>
      </c>
      <c r="C628">
        <v>9</v>
      </c>
      <c r="D628">
        <v>12204.088000000002</v>
      </c>
      <c r="E628">
        <f t="shared" si="139"/>
        <v>12204.088000000002</v>
      </c>
      <c r="F628">
        <v>30</v>
      </c>
      <c r="G628">
        <f t="shared" si="129"/>
        <v>304.14999999999998</v>
      </c>
      <c r="H628">
        <v>98</v>
      </c>
      <c r="I628">
        <v>0.47299999999999998</v>
      </c>
      <c r="J628">
        <f t="shared" si="134"/>
        <v>6.5640291204200979E-2</v>
      </c>
      <c r="K628">
        <v>0.26</v>
      </c>
      <c r="L628">
        <v>110</v>
      </c>
      <c r="M628">
        <f t="shared" si="130"/>
        <v>87.301587301587304</v>
      </c>
      <c r="N628">
        <f t="shared" si="131"/>
        <v>0.40735970879579897</v>
      </c>
      <c r="O628">
        <v>8.3140000000000001</v>
      </c>
      <c r="P628">
        <f t="shared" si="135"/>
        <v>1.5787243453764224E-2</v>
      </c>
      <c r="Q628">
        <f t="shared" si="141"/>
        <v>192.66890838716253</v>
      </c>
      <c r="R628">
        <f t="shared" si="136"/>
        <v>1.9266890838716253E-4</v>
      </c>
      <c r="S628">
        <f t="shared" si="137"/>
        <v>2.3120269006459502E-3</v>
      </c>
      <c r="T628">
        <f t="shared" si="138"/>
        <v>2312.0269006459503</v>
      </c>
      <c r="U628">
        <v>0.26</v>
      </c>
      <c r="V628">
        <v>110</v>
      </c>
      <c r="W628">
        <f t="shared" si="132"/>
        <v>87.301587301587304</v>
      </c>
      <c r="X628">
        <f t="shared" si="140"/>
        <v>2.2069347687984071</v>
      </c>
      <c r="Y628">
        <f t="shared" si="133"/>
        <v>26.483217225580884</v>
      </c>
    </row>
    <row r="629" spans="1:27" x14ac:dyDescent="0.25">
      <c r="A629" t="s">
        <v>30</v>
      </c>
      <c r="B629" t="s">
        <v>51</v>
      </c>
      <c r="C629">
        <v>9</v>
      </c>
      <c r="D629">
        <v>8194.5239999999994</v>
      </c>
      <c r="E629">
        <f t="shared" si="139"/>
        <v>8194.5239999999994</v>
      </c>
      <c r="F629">
        <v>30</v>
      </c>
      <c r="G629">
        <f t="shared" si="129"/>
        <v>304.14999999999998</v>
      </c>
      <c r="H629">
        <v>98</v>
      </c>
      <c r="I629">
        <v>0.47299999999999998</v>
      </c>
      <c r="J629">
        <f t="shared" si="134"/>
        <v>6.5640291204200979E-2</v>
      </c>
      <c r="K629">
        <v>0.26</v>
      </c>
      <c r="L629">
        <v>110</v>
      </c>
      <c r="M629">
        <f t="shared" si="130"/>
        <v>87.301587301587304</v>
      </c>
      <c r="N629">
        <f t="shared" si="131"/>
        <v>0.40735970879579897</v>
      </c>
      <c r="O629">
        <v>8.3140000000000001</v>
      </c>
      <c r="P629">
        <f t="shared" si="135"/>
        <v>1.5787243453764224E-2</v>
      </c>
      <c r="Q629">
        <f t="shared" si="141"/>
        <v>129.36894537571382</v>
      </c>
      <c r="R629">
        <f t="shared" si="136"/>
        <v>1.2936894537571381E-4</v>
      </c>
      <c r="S629">
        <f t="shared" si="137"/>
        <v>1.5524273445085657E-3</v>
      </c>
      <c r="T629">
        <f t="shared" si="138"/>
        <v>1552.4273445085657</v>
      </c>
      <c r="U629">
        <v>0.26</v>
      </c>
      <c r="V629">
        <v>110</v>
      </c>
      <c r="W629">
        <f t="shared" si="132"/>
        <v>87.301587301587304</v>
      </c>
      <c r="X629">
        <f t="shared" si="140"/>
        <v>1.4818624652127219</v>
      </c>
      <c r="Y629">
        <f t="shared" si="133"/>
        <v>17.782349582552662</v>
      </c>
      <c r="Z629">
        <f>AVERAGE(Y629:Y631)</f>
        <v>15.935633013573423</v>
      </c>
      <c r="AA629">
        <f>_xlfn.STDEV.S(Y629:Y631)/SQRT(COUNT(Y629:Y631))</f>
        <v>1.0713311034532522</v>
      </c>
    </row>
    <row r="630" spans="1:27" x14ac:dyDescent="0.25">
      <c r="A630" t="s">
        <v>31</v>
      </c>
      <c r="B630" t="s">
        <v>51</v>
      </c>
      <c r="C630">
        <v>9</v>
      </c>
      <c r="D630">
        <v>6484.373999999998</v>
      </c>
      <c r="E630">
        <f t="shared" si="139"/>
        <v>6484.373999999998</v>
      </c>
      <c r="F630">
        <v>30</v>
      </c>
      <c r="G630">
        <f t="shared" si="129"/>
        <v>304.14999999999998</v>
      </c>
      <c r="H630">
        <v>98</v>
      </c>
      <c r="I630">
        <v>0.47299999999999998</v>
      </c>
      <c r="J630">
        <f t="shared" si="134"/>
        <v>6.5640291204200979E-2</v>
      </c>
      <c r="K630">
        <v>0.26</v>
      </c>
      <c r="L630">
        <v>110</v>
      </c>
      <c r="M630">
        <f t="shared" si="130"/>
        <v>87.301587301587304</v>
      </c>
      <c r="N630">
        <f t="shared" si="131"/>
        <v>0.40735970879579897</v>
      </c>
      <c r="O630">
        <v>8.3140000000000001</v>
      </c>
      <c r="P630">
        <f t="shared" si="135"/>
        <v>1.5787243453764224E-2</v>
      </c>
      <c r="Q630">
        <f t="shared" si="141"/>
        <v>102.3703909832589</v>
      </c>
      <c r="R630">
        <f t="shared" si="136"/>
        <v>1.023703909832589E-4</v>
      </c>
      <c r="S630">
        <f t="shared" si="137"/>
        <v>1.2284446917991067E-3</v>
      </c>
      <c r="T630">
        <f t="shared" si="138"/>
        <v>1228.4446917991067</v>
      </c>
      <c r="U630">
        <v>0.26</v>
      </c>
      <c r="V630">
        <v>110</v>
      </c>
      <c r="W630">
        <f t="shared" si="132"/>
        <v>87.301587301587304</v>
      </c>
      <c r="X630">
        <f t="shared" si="140"/>
        <v>1.1726062967173292</v>
      </c>
      <c r="Y630">
        <f t="shared" si="133"/>
        <v>14.071275560607949</v>
      </c>
    </row>
    <row r="631" spans="1:27" x14ac:dyDescent="0.25">
      <c r="A631" t="s">
        <v>32</v>
      </c>
      <c r="B631" t="s">
        <v>51</v>
      </c>
      <c r="C631">
        <v>9</v>
      </c>
      <c r="D631">
        <v>7351.6429999999982</v>
      </c>
      <c r="E631">
        <f t="shared" si="139"/>
        <v>7351.6429999999982</v>
      </c>
      <c r="F631">
        <v>30</v>
      </c>
      <c r="G631">
        <f t="shared" si="129"/>
        <v>304.14999999999998</v>
      </c>
      <c r="H631">
        <v>98</v>
      </c>
      <c r="I631">
        <v>0.47299999999999998</v>
      </c>
      <c r="J631">
        <f t="shared" si="134"/>
        <v>6.5640291204200979E-2</v>
      </c>
      <c r="K631">
        <v>0.26</v>
      </c>
      <c r="L631">
        <v>110</v>
      </c>
      <c r="M631">
        <f t="shared" si="130"/>
        <v>87.301587301587304</v>
      </c>
      <c r="N631">
        <f t="shared" si="131"/>
        <v>0.40735970879579897</v>
      </c>
      <c r="O631">
        <v>8.3140000000000001</v>
      </c>
      <c r="P631">
        <f t="shared" si="135"/>
        <v>1.5787243453764224E-2</v>
      </c>
      <c r="Q631">
        <f t="shared" si="141"/>
        <v>116.06217782616154</v>
      </c>
      <c r="R631">
        <f t="shared" si="136"/>
        <v>1.1606217782616154E-4</v>
      </c>
      <c r="S631">
        <f t="shared" si="137"/>
        <v>1.3927461339139384E-3</v>
      </c>
      <c r="T631">
        <f t="shared" si="138"/>
        <v>1392.7461339139384</v>
      </c>
      <c r="U631">
        <v>0.26</v>
      </c>
      <c r="V631">
        <v>110</v>
      </c>
      <c r="W631">
        <f t="shared" si="132"/>
        <v>87.301587301587304</v>
      </c>
      <c r="X631">
        <f t="shared" si="140"/>
        <v>1.329439491463305</v>
      </c>
      <c r="Y631">
        <f t="shared" si="133"/>
        <v>15.953273897559658</v>
      </c>
    </row>
    <row r="632" spans="1:27" x14ac:dyDescent="0.25">
      <c r="A632" t="s">
        <v>33</v>
      </c>
      <c r="B632" t="s">
        <v>51</v>
      </c>
      <c r="C632">
        <v>9</v>
      </c>
      <c r="D632">
        <v>23993.761999999999</v>
      </c>
      <c r="E632">
        <f t="shared" si="139"/>
        <v>23993.761999999999</v>
      </c>
      <c r="F632">
        <v>30</v>
      </c>
      <c r="G632">
        <f t="shared" si="129"/>
        <v>304.14999999999998</v>
      </c>
      <c r="H632">
        <v>98</v>
      </c>
      <c r="I632">
        <v>0.47299999999999998</v>
      </c>
      <c r="J632">
        <f t="shared" si="134"/>
        <v>6.5640291204200979E-2</v>
      </c>
      <c r="K632">
        <v>0.26</v>
      </c>
      <c r="L632">
        <v>110</v>
      </c>
      <c r="M632">
        <f t="shared" si="130"/>
        <v>87.301587301587304</v>
      </c>
      <c r="N632">
        <f t="shared" si="131"/>
        <v>0.40735970879579897</v>
      </c>
      <c r="O632">
        <v>8.3140000000000001</v>
      </c>
      <c r="P632">
        <f t="shared" si="135"/>
        <v>1.5787243453764224E-2</v>
      </c>
      <c r="Q632">
        <f t="shared" si="141"/>
        <v>378.79536206567678</v>
      </c>
      <c r="R632">
        <f t="shared" si="136"/>
        <v>3.7879536206567678E-4</v>
      </c>
      <c r="S632">
        <f t="shared" si="137"/>
        <v>4.5455443447881211E-3</v>
      </c>
      <c r="T632">
        <f t="shared" si="138"/>
        <v>4545.5443447881207</v>
      </c>
      <c r="U632">
        <v>0.26</v>
      </c>
      <c r="V632">
        <v>110</v>
      </c>
      <c r="W632">
        <f t="shared" si="132"/>
        <v>87.301587301587304</v>
      </c>
      <c r="X632">
        <f t="shared" si="140"/>
        <v>4.3389286927522974</v>
      </c>
      <c r="Y632">
        <f t="shared" si="133"/>
        <v>52.067144313027562</v>
      </c>
      <c r="Z632">
        <f>AVERAGE(Y632:Y634)</f>
        <v>49.249314006827319</v>
      </c>
      <c r="AA632">
        <f>_xlfn.STDEV.S(Y632:Y634)/SQRT(COUNT(Y632:Y634))</f>
        <v>1.4935766899908089</v>
      </c>
    </row>
    <row r="633" spans="1:27" x14ac:dyDescent="0.25">
      <c r="A633" t="s">
        <v>34</v>
      </c>
      <c r="B633" t="s">
        <v>51</v>
      </c>
      <c r="C633">
        <v>9</v>
      </c>
      <c r="D633">
        <v>22441.64</v>
      </c>
      <c r="E633">
        <f t="shared" si="139"/>
        <v>22441.64</v>
      </c>
      <c r="F633">
        <v>30</v>
      </c>
      <c r="G633">
        <f t="shared" si="129"/>
        <v>304.14999999999998</v>
      </c>
      <c r="H633">
        <v>98</v>
      </c>
      <c r="I633">
        <v>0.47299999999999998</v>
      </c>
      <c r="J633">
        <f t="shared" si="134"/>
        <v>6.5640291204200979E-2</v>
      </c>
      <c r="K633">
        <v>0.26</v>
      </c>
      <c r="L633">
        <v>110</v>
      </c>
      <c r="M633">
        <f t="shared" si="130"/>
        <v>87.301587301587304</v>
      </c>
      <c r="N633">
        <f t="shared" si="131"/>
        <v>0.40735970879579897</v>
      </c>
      <c r="O633">
        <v>8.3140000000000001</v>
      </c>
      <c r="P633">
        <f t="shared" si="135"/>
        <v>1.5787243453764224E-2</v>
      </c>
      <c r="Q633">
        <f t="shared" si="141"/>
        <v>354.29163418173334</v>
      </c>
      <c r="R633">
        <f t="shared" si="136"/>
        <v>3.5429163418173335E-4</v>
      </c>
      <c r="S633">
        <f t="shared" si="137"/>
        <v>4.2514996101807997E-3</v>
      </c>
      <c r="T633">
        <f t="shared" si="138"/>
        <v>4251.4996101808001</v>
      </c>
      <c r="U633">
        <v>0.26</v>
      </c>
      <c r="V633">
        <v>110</v>
      </c>
      <c r="W633">
        <f t="shared" si="132"/>
        <v>87.301587301587304</v>
      </c>
      <c r="X633">
        <f t="shared" si="140"/>
        <v>4.0582496278998548</v>
      </c>
      <c r="Y633">
        <f t="shared" si="133"/>
        <v>48.698995534798257</v>
      </c>
    </row>
    <row r="634" spans="1:27" x14ac:dyDescent="0.25">
      <c r="A634" t="s">
        <v>35</v>
      </c>
      <c r="B634" t="s">
        <v>51</v>
      </c>
      <c r="C634">
        <v>9</v>
      </c>
      <c r="D634">
        <v>21650.316999999999</v>
      </c>
      <c r="E634">
        <f t="shared" si="139"/>
        <v>21650.316999999999</v>
      </c>
      <c r="F634">
        <v>30</v>
      </c>
      <c r="G634">
        <f t="shared" si="129"/>
        <v>304.14999999999998</v>
      </c>
      <c r="H634">
        <v>98</v>
      </c>
      <c r="I634">
        <v>0.47299999999999998</v>
      </c>
      <c r="J634">
        <f t="shared" si="134"/>
        <v>6.5640291204200979E-2</v>
      </c>
      <c r="K634">
        <v>0.26</v>
      </c>
      <c r="L634">
        <v>110</v>
      </c>
      <c r="M634">
        <f t="shared" si="130"/>
        <v>87.301587301587304</v>
      </c>
      <c r="N634">
        <f t="shared" si="131"/>
        <v>0.40735970879579897</v>
      </c>
      <c r="O634">
        <v>8.3140000000000001</v>
      </c>
      <c r="P634">
        <f t="shared" si="135"/>
        <v>1.5787243453764224E-2</v>
      </c>
      <c r="Q634">
        <f t="shared" si="141"/>
        <v>341.79882533017025</v>
      </c>
      <c r="R634">
        <f t="shared" si="136"/>
        <v>3.4179882533017024E-4</v>
      </c>
      <c r="S634">
        <f t="shared" si="137"/>
        <v>4.101585903962042E-3</v>
      </c>
      <c r="T634">
        <f t="shared" si="138"/>
        <v>4101.5859039620418</v>
      </c>
      <c r="U634">
        <v>0.26</v>
      </c>
      <c r="V634">
        <v>110</v>
      </c>
      <c r="W634">
        <f t="shared" si="132"/>
        <v>87.301587301587304</v>
      </c>
      <c r="X634">
        <f t="shared" si="140"/>
        <v>3.9151501810546772</v>
      </c>
      <c r="Y634">
        <f t="shared" si="133"/>
        <v>46.981802172656117</v>
      </c>
    </row>
    <row r="635" spans="1:27" x14ac:dyDescent="0.25">
      <c r="A635" t="s">
        <v>36</v>
      </c>
      <c r="B635" t="s">
        <v>51</v>
      </c>
      <c r="C635">
        <v>9</v>
      </c>
      <c r="D635">
        <v>19316.128000000001</v>
      </c>
      <c r="E635">
        <f t="shared" si="139"/>
        <v>19316.128000000001</v>
      </c>
      <c r="F635">
        <v>30</v>
      </c>
      <c r="G635">
        <f t="shared" si="129"/>
        <v>304.14999999999998</v>
      </c>
      <c r="H635">
        <v>98</v>
      </c>
      <c r="I635">
        <v>0.47299999999999998</v>
      </c>
      <c r="J635">
        <f t="shared" si="134"/>
        <v>6.5640291204200979E-2</v>
      </c>
      <c r="K635">
        <v>0.26</v>
      </c>
      <c r="L635">
        <v>110</v>
      </c>
      <c r="M635">
        <f t="shared" si="130"/>
        <v>87.301587301587304</v>
      </c>
      <c r="N635">
        <f t="shared" si="131"/>
        <v>0.40735970879579897</v>
      </c>
      <c r="O635">
        <v>8.3140000000000001</v>
      </c>
      <c r="P635">
        <f t="shared" si="135"/>
        <v>1.5787243453764224E-2</v>
      </c>
      <c r="Q635">
        <f t="shared" si="141"/>
        <v>304.94841532007183</v>
      </c>
      <c r="R635">
        <f t="shared" si="136"/>
        <v>3.0494841532007183E-4</v>
      </c>
      <c r="S635">
        <f t="shared" si="137"/>
        <v>3.6593809838408615E-3</v>
      </c>
      <c r="T635">
        <f t="shared" si="138"/>
        <v>3659.3809838408615</v>
      </c>
      <c r="U635">
        <v>0.26</v>
      </c>
      <c r="V635">
        <v>110</v>
      </c>
      <c r="W635">
        <f t="shared" si="132"/>
        <v>87.301587301587304</v>
      </c>
      <c r="X635">
        <f t="shared" si="140"/>
        <v>3.4930454845753682</v>
      </c>
      <c r="Y635">
        <f t="shared" si="133"/>
        <v>41.91654581490441</v>
      </c>
      <c r="Z635">
        <f>AVERAGE(Y635:Y637)</f>
        <v>43.200841663618824</v>
      </c>
      <c r="AA635">
        <f>_xlfn.STDEV.S(Y635:Y637)/SQRT(COUNT(Y635:Y637))</f>
        <v>3.7580403575146932</v>
      </c>
    </row>
    <row r="636" spans="1:27" x14ac:dyDescent="0.25">
      <c r="A636" t="s">
        <v>37</v>
      </c>
      <c r="B636" t="s">
        <v>51</v>
      </c>
      <c r="C636">
        <v>9</v>
      </c>
      <c r="D636">
        <v>17248.439000000002</v>
      </c>
      <c r="E636">
        <f t="shared" si="139"/>
        <v>17248.439000000002</v>
      </c>
      <c r="F636">
        <v>30</v>
      </c>
      <c r="G636">
        <f t="shared" si="129"/>
        <v>304.14999999999998</v>
      </c>
      <c r="H636">
        <v>98</v>
      </c>
      <c r="I636">
        <v>0.47299999999999998</v>
      </c>
      <c r="J636">
        <f t="shared" si="134"/>
        <v>6.5640291204200979E-2</v>
      </c>
      <c r="K636">
        <v>0.26</v>
      </c>
      <c r="L636">
        <v>110</v>
      </c>
      <c r="M636">
        <f t="shared" si="130"/>
        <v>87.301587301587304</v>
      </c>
      <c r="N636">
        <f t="shared" si="131"/>
        <v>0.40735970879579897</v>
      </c>
      <c r="O636">
        <v>8.3140000000000001</v>
      </c>
      <c r="P636">
        <f t="shared" si="135"/>
        <v>1.5787243453764224E-2</v>
      </c>
      <c r="Q636">
        <f t="shared" si="141"/>
        <v>272.30530569040155</v>
      </c>
      <c r="R636">
        <f t="shared" si="136"/>
        <v>2.7230530569040157E-4</v>
      </c>
      <c r="S636">
        <f t="shared" si="137"/>
        <v>3.2676636682848186E-3</v>
      </c>
      <c r="T636">
        <f t="shared" si="138"/>
        <v>3267.6636682848184</v>
      </c>
      <c r="U636">
        <v>0.26</v>
      </c>
      <c r="V636">
        <v>110</v>
      </c>
      <c r="W636">
        <f t="shared" si="132"/>
        <v>87.301587301587304</v>
      </c>
      <c r="X636">
        <f t="shared" si="140"/>
        <v>3.1191335015445993</v>
      </c>
      <c r="Y636">
        <f t="shared" si="133"/>
        <v>37.429602018535192</v>
      </c>
    </row>
    <row r="637" spans="1:27" x14ac:dyDescent="0.25">
      <c r="A637" t="s">
        <v>38</v>
      </c>
      <c r="B637" t="s">
        <v>51</v>
      </c>
      <c r="C637">
        <v>9</v>
      </c>
      <c r="D637">
        <v>23159.317999999999</v>
      </c>
      <c r="E637">
        <f t="shared" si="139"/>
        <v>23159.317999999999</v>
      </c>
      <c r="F637">
        <v>30</v>
      </c>
      <c r="G637">
        <f t="shared" si="129"/>
        <v>304.14999999999998</v>
      </c>
      <c r="H637">
        <v>98</v>
      </c>
      <c r="I637">
        <v>0.47299999999999998</v>
      </c>
      <c r="J637">
        <f t="shared" si="134"/>
        <v>6.5640291204200979E-2</v>
      </c>
      <c r="K637">
        <v>0.26</v>
      </c>
      <c r="L637">
        <v>110</v>
      </c>
      <c r="M637">
        <f t="shared" si="130"/>
        <v>87.301587301587304</v>
      </c>
      <c r="N637">
        <f t="shared" si="131"/>
        <v>0.40735970879579897</v>
      </c>
      <c r="O637">
        <v>8.3140000000000001</v>
      </c>
      <c r="P637">
        <f t="shared" si="135"/>
        <v>1.5787243453764224E-2</v>
      </c>
      <c r="Q637">
        <f t="shared" si="141"/>
        <v>365.62179148914396</v>
      </c>
      <c r="R637">
        <f t="shared" si="136"/>
        <v>3.6562179148914398E-4</v>
      </c>
      <c r="S637">
        <f t="shared" si="137"/>
        <v>4.3874614978697268E-3</v>
      </c>
      <c r="T637">
        <f t="shared" si="138"/>
        <v>4387.4614978697273</v>
      </c>
      <c r="U637">
        <v>0.26</v>
      </c>
      <c r="V637">
        <v>110</v>
      </c>
      <c r="W637">
        <f t="shared" si="132"/>
        <v>87.301587301587304</v>
      </c>
      <c r="X637">
        <f t="shared" si="140"/>
        <v>4.1880314297847399</v>
      </c>
      <c r="Y637">
        <f t="shared" si="133"/>
        <v>50.256377157416871</v>
      </c>
    </row>
    <row r="638" spans="1:27" x14ac:dyDescent="0.25">
      <c r="A638" t="s">
        <v>39</v>
      </c>
      <c r="B638" t="s">
        <v>51</v>
      </c>
      <c r="C638">
        <v>9</v>
      </c>
      <c r="D638">
        <v>12507.026999999998</v>
      </c>
      <c r="E638">
        <f t="shared" si="139"/>
        <v>12507.026999999998</v>
      </c>
      <c r="F638">
        <v>30</v>
      </c>
      <c r="G638">
        <f t="shared" si="129"/>
        <v>304.14999999999998</v>
      </c>
      <c r="H638">
        <v>98</v>
      </c>
      <c r="I638">
        <v>0.47299999999999998</v>
      </c>
      <c r="J638">
        <f t="shared" si="134"/>
        <v>6.5640291204200979E-2</v>
      </c>
      <c r="K638">
        <v>0.26</v>
      </c>
      <c r="L638">
        <v>110</v>
      </c>
      <c r="M638">
        <f t="shared" si="130"/>
        <v>87.301587301587304</v>
      </c>
      <c r="N638">
        <f t="shared" si="131"/>
        <v>0.40735970879579897</v>
      </c>
      <c r="O638">
        <v>8.3140000000000001</v>
      </c>
      <c r="P638">
        <f t="shared" si="135"/>
        <v>1.5787243453764224E-2</v>
      </c>
      <c r="Q638">
        <f t="shared" si="141"/>
        <v>197.45148013180236</v>
      </c>
      <c r="R638">
        <f t="shared" si="136"/>
        <v>1.9745148013180236E-4</v>
      </c>
      <c r="S638">
        <f t="shared" si="137"/>
        <v>2.3694177615816285E-3</v>
      </c>
      <c r="T638">
        <f t="shared" si="138"/>
        <v>2369.4177615816284</v>
      </c>
      <c r="U638">
        <v>0.26</v>
      </c>
      <c r="V638">
        <v>110</v>
      </c>
      <c r="W638">
        <f t="shared" si="132"/>
        <v>87.301587301587304</v>
      </c>
      <c r="X638">
        <f t="shared" si="140"/>
        <v>2.2617169542370088</v>
      </c>
      <c r="Y638">
        <f t="shared" si="133"/>
        <v>27.140603450844107</v>
      </c>
      <c r="Z638">
        <f>AVERAGE(Y638:Y640)</f>
        <v>26.185776499904623</v>
      </c>
      <c r="AA638">
        <f>_xlfn.STDEV.S(Y638:Y640)/SQRT(COUNT(Y638:Y640))</f>
        <v>1.6470711776667932</v>
      </c>
    </row>
    <row r="639" spans="1:27" x14ac:dyDescent="0.25">
      <c r="A639" t="s">
        <v>40</v>
      </c>
      <c r="B639" t="s">
        <v>51</v>
      </c>
      <c r="C639">
        <v>9</v>
      </c>
      <c r="D639">
        <v>10588.812</v>
      </c>
      <c r="E639">
        <f t="shared" si="139"/>
        <v>10588.812</v>
      </c>
      <c r="F639">
        <v>30</v>
      </c>
      <c r="G639">
        <f t="shared" si="129"/>
        <v>304.14999999999998</v>
      </c>
      <c r="H639">
        <v>98</v>
      </c>
      <c r="I639">
        <v>0.47299999999999998</v>
      </c>
      <c r="J639">
        <f t="shared" si="134"/>
        <v>6.5640291204200979E-2</v>
      </c>
      <c r="K639">
        <v>0.26</v>
      </c>
      <c r="L639">
        <v>110</v>
      </c>
      <c r="M639">
        <f t="shared" si="130"/>
        <v>87.301587301587304</v>
      </c>
      <c r="N639">
        <f t="shared" si="131"/>
        <v>0.40735970879579897</v>
      </c>
      <c r="O639">
        <v>8.3140000000000001</v>
      </c>
      <c r="P639">
        <f t="shared" si="135"/>
        <v>1.5787243453764224E-2</v>
      </c>
      <c r="Q639">
        <f t="shared" si="141"/>
        <v>167.16815293014005</v>
      </c>
      <c r="R639">
        <f t="shared" si="136"/>
        <v>1.6716815293014005E-4</v>
      </c>
      <c r="S639">
        <f t="shared" si="137"/>
        <v>2.0060178351616804E-3</v>
      </c>
      <c r="T639">
        <f>S639*1000000</f>
        <v>2006.0178351616803</v>
      </c>
      <c r="U639">
        <v>0.26</v>
      </c>
      <c r="V639">
        <v>110</v>
      </c>
      <c r="W639">
        <f t="shared" si="132"/>
        <v>87.301587301587304</v>
      </c>
      <c r="X639">
        <f t="shared" si="140"/>
        <v>1.914835206290695</v>
      </c>
      <c r="Y639">
        <f t="shared" si="133"/>
        <v>22.978022475488338</v>
      </c>
    </row>
    <row r="640" spans="1:27" x14ac:dyDescent="0.25">
      <c r="A640" t="s">
        <v>41</v>
      </c>
      <c r="B640" t="s">
        <v>51</v>
      </c>
      <c r="C640">
        <v>9</v>
      </c>
      <c r="D640">
        <v>13105.222</v>
      </c>
      <c r="E640">
        <f t="shared" si="139"/>
        <v>13105.222</v>
      </c>
      <c r="F640">
        <v>30</v>
      </c>
      <c r="G640">
        <f t="shared" si="129"/>
        <v>304.14999999999998</v>
      </c>
      <c r="H640">
        <v>98</v>
      </c>
      <c r="I640">
        <v>0.47299999999999998</v>
      </c>
      <c r="J640">
        <f t="shared" si="134"/>
        <v>6.5640291204200979E-2</v>
      </c>
      <c r="K640">
        <v>0.26</v>
      </c>
      <c r="L640">
        <v>110</v>
      </c>
      <c r="M640">
        <f t="shared" si="130"/>
        <v>87.301587301587304</v>
      </c>
      <c r="N640">
        <f t="shared" si="131"/>
        <v>0.40735970879579897</v>
      </c>
      <c r="O640">
        <v>8.3140000000000001</v>
      </c>
      <c r="P640">
        <f t="shared" si="135"/>
        <v>1.5787243453764224E-2</v>
      </c>
      <c r="Q640">
        <f t="shared" si="141"/>
        <v>206.89533022962689</v>
      </c>
      <c r="R640">
        <f t="shared" si="136"/>
        <v>2.0689533022962689E-4</v>
      </c>
      <c r="S640">
        <f t="shared" si="137"/>
        <v>2.4827439627555224E-3</v>
      </c>
      <c r="T640">
        <f t="shared" si="138"/>
        <v>2482.7439627555223</v>
      </c>
      <c r="U640">
        <v>0.26</v>
      </c>
      <c r="V640">
        <v>110</v>
      </c>
      <c r="W640">
        <f t="shared" si="132"/>
        <v>87.301587301587304</v>
      </c>
      <c r="X640">
        <f t="shared" si="140"/>
        <v>2.3698919644484535</v>
      </c>
      <c r="Y640">
        <f t="shared" si="133"/>
        <v>28.438703573381435</v>
      </c>
    </row>
    <row r="641" spans="1:27" x14ac:dyDescent="0.25">
      <c r="A641" t="s">
        <v>42</v>
      </c>
      <c r="B641" t="s">
        <v>51</v>
      </c>
      <c r="C641">
        <v>9</v>
      </c>
      <c r="D641">
        <v>6893.3020000000015</v>
      </c>
      <c r="E641">
        <f t="shared" si="139"/>
        <v>6893.3020000000015</v>
      </c>
      <c r="F641">
        <v>30</v>
      </c>
      <c r="G641">
        <f t="shared" si="129"/>
        <v>304.14999999999998</v>
      </c>
      <c r="H641">
        <v>98</v>
      </c>
      <c r="I641">
        <v>0.47299999999999998</v>
      </c>
      <c r="J641">
        <f t="shared" si="134"/>
        <v>6.5640291204200979E-2</v>
      </c>
      <c r="K641">
        <v>0.26</v>
      </c>
      <c r="L641">
        <v>110</v>
      </c>
      <c r="M641">
        <f t="shared" si="130"/>
        <v>87.301587301587304</v>
      </c>
      <c r="N641">
        <f t="shared" si="131"/>
        <v>0.40735970879579897</v>
      </c>
      <c r="O641">
        <v>8.3140000000000001</v>
      </c>
      <c r="P641">
        <f t="shared" si="135"/>
        <v>1.5787243453764224E-2</v>
      </c>
      <c r="Q641">
        <f t="shared" si="141"/>
        <v>108.82623687431985</v>
      </c>
      <c r="R641">
        <f t="shared" si="136"/>
        <v>1.0882623687431985E-4</v>
      </c>
      <c r="S641">
        <f t="shared" si="137"/>
        <v>1.305914842491838E-3</v>
      </c>
      <c r="T641">
        <f t="shared" si="138"/>
        <v>1305.914842491838</v>
      </c>
      <c r="U641">
        <v>0.26</v>
      </c>
      <c r="V641">
        <v>110</v>
      </c>
      <c r="W641">
        <f t="shared" si="132"/>
        <v>87.301587301587304</v>
      </c>
      <c r="X641">
        <f t="shared" si="140"/>
        <v>1.2465550769240272</v>
      </c>
      <c r="Y641">
        <f t="shared" si="133"/>
        <v>14.958660923088326</v>
      </c>
      <c r="Z641">
        <f>AVERAGE(Y641:Y643)</f>
        <v>14.670106463599168</v>
      </c>
      <c r="AA641">
        <f>_xlfn.STDEV.S(Y641:Y643)/SQRT(COUNT(Y641:Y643))</f>
        <v>0.5012007221373751</v>
      </c>
    </row>
    <row r="642" spans="1:27" x14ac:dyDescent="0.25">
      <c r="A642" t="s">
        <v>43</v>
      </c>
      <c r="B642" t="s">
        <v>51</v>
      </c>
      <c r="C642">
        <v>9</v>
      </c>
      <c r="D642">
        <v>6310.7329999999993</v>
      </c>
      <c r="E642">
        <f t="shared" si="139"/>
        <v>6310.7329999999993</v>
      </c>
      <c r="F642">
        <v>30</v>
      </c>
      <c r="G642">
        <f t="shared" ref="G642:G705" si="142">F642+274.15</f>
        <v>304.14999999999998</v>
      </c>
      <c r="H642">
        <v>98</v>
      </c>
      <c r="I642">
        <v>0.47299999999999998</v>
      </c>
      <c r="J642">
        <f t="shared" si="134"/>
        <v>6.5640291204200979E-2</v>
      </c>
      <c r="K642">
        <v>0.26</v>
      </c>
      <c r="L642">
        <v>110</v>
      </c>
      <c r="M642">
        <f t="shared" ref="M642:M705" si="143">L642/(1+K642)</f>
        <v>87.301587301587304</v>
      </c>
      <c r="N642">
        <f t="shared" ref="N642:N705" si="144">I642-J642</f>
        <v>0.40735970879579897</v>
      </c>
      <c r="O642">
        <v>8.3140000000000001</v>
      </c>
      <c r="P642">
        <f t="shared" si="135"/>
        <v>1.5787243453764224E-2</v>
      </c>
      <c r="Q642">
        <f t="shared" si="141"/>
        <v>99.629078242703855</v>
      </c>
      <c r="R642">
        <f t="shared" si="136"/>
        <v>9.9629078242703851E-5</v>
      </c>
      <c r="S642">
        <f t="shared" si="137"/>
        <v>1.1955489389124461E-3</v>
      </c>
      <c r="T642">
        <f t="shared" si="138"/>
        <v>1195.5489389124461</v>
      </c>
      <c r="U642">
        <v>0.26</v>
      </c>
      <c r="V642">
        <v>110</v>
      </c>
      <c r="W642">
        <f t="shared" ref="W642:W705" si="145">V642/(1+U642)</f>
        <v>87.301587301587304</v>
      </c>
      <c r="X642">
        <f t="shared" si="140"/>
        <v>1.1412058053255167</v>
      </c>
      <c r="Y642">
        <f t="shared" ref="Y642:Y705" si="146">T642/W642</f>
        <v>13.694469663906201</v>
      </c>
    </row>
    <row r="643" spans="1:27" x14ac:dyDescent="0.25">
      <c r="A643" t="s">
        <v>44</v>
      </c>
      <c r="B643" t="s">
        <v>51</v>
      </c>
      <c r="C643">
        <v>9</v>
      </c>
      <c r="D643">
        <v>7076.9529999999995</v>
      </c>
      <c r="E643">
        <f t="shared" si="139"/>
        <v>7076.9529999999995</v>
      </c>
      <c r="F643">
        <v>30</v>
      </c>
      <c r="G643">
        <f t="shared" si="142"/>
        <v>304.14999999999998</v>
      </c>
      <c r="H643">
        <v>98</v>
      </c>
      <c r="I643">
        <v>0.47299999999999998</v>
      </c>
      <c r="J643">
        <f t="shared" ref="J643:J706" si="147">(M643/(1.33))/1000</f>
        <v>6.5640291204200979E-2</v>
      </c>
      <c r="K643">
        <v>0.26</v>
      </c>
      <c r="L643">
        <v>110</v>
      </c>
      <c r="M643">
        <f t="shared" si="143"/>
        <v>87.301587301587304</v>
      </c>
      <c r="N643">
        <f t="shared" si="144"/>
        <v>0.40735970879579897</v>
      </c>
      <c r="O643">
        <v>8.3140000000000001</v>
      </c>
      <c r="P643">
        <f t="shared" ref="P643:P706" si="148">(H643*N643)/(O643*G643)</f>
        <v>1.5787243453764224E-2</v>
      </c>
      <c r="Q643">
        <f t="shared" si="141"/>
        <v>111.72557992184707</v>
      </c>
      <c r="R643">
        <f t="shared" ref="R643:R706" si="149">Q643/1000000</f>
        <v>1.1172557992184707E-4</v>
      </c>
      <c r="S643">
        <f t="shared" ref="S643:S706" si="150">R643*(44/1)*(12/44)</f>
        <v>1.3407069590621646E-3</v>
      </c>
      <c r="T643">
        <f t="shared" ref="T643:T706" si="151">S643*1000000</f>
        <v>1340.7069590621647</v>
      </c>
      <c r="U643">
        <v>0.26</v>
      </c>
      <c r="V643">
        <v>110</v>
      </c>
      <c r="W643">
        <f t="shared" si="145"/>
        <v>87.301587301587304</v>
      </c>
      <c r="X643">
        <f t="shared" si="140"/>
        <v>1.2797657336502481</v>
      </c>
      <c r="Y643">
        <f t="shared" si="146"/>
        <v>15.357188803802977</v>
      </c>
    </row>
    <row r="644" spans="1:27" x14ac:dyDescent="0.25">
      <c r="A644" t="s">
        <v>45</v>
      </c>
      <c r="B644" t="s">
        <v>51</v>
      </c>
      <c r="C644">
        <v>9</v>
      </c>
      <c r="D644">
        <v>11222.002999999999</v>
      </c>
      <c r="E644">
        <f t="shared" si="139"/>
        <v>11222.002999999999</v>
      </c>
      <c r="F644">
        <v>30</v>
      </c>
      <c r="G644">
        <f t="shared" si="142"/>
        <v>304.14999999999998</v>
      </c>
      <c r="H644">
        <v>98</v>
      </c>
      <c r="I644">
        <v>0.47299999999999998</v>
      </c>
      <c r="J644">
        <f t="shared" si="147"/>
        <v>6.5640291204200979E-2</v>
      </c>
      <c r="K644">
        <v>0.26</v>
      </c>
      <c r="L644">
        <v>110</v>
      </c>
      <c r="M644">
        <f t="shared" si="143"/>
        <v>87.301587301587304</v>
      </c>
      <c r="N644">
        <f t="shared" si="144"/>
        <v>0.40735970879579897</v>
      </c>
      <c r="O644">
        <v>8.3140000000000001</v>
      </c>
      <c r="P644">
        <f t="shared" si="148"/>
        <v>1.5787243453764224E-2</v>
      </c>
      <c r="Q644">
        <f t="shared" si="141"/>
        <v>177.16449339987247</v>
      </c>
      <c r="R644">
        <f t="shared" si="149"/>
        <v>1.7716449339987247E-4</v>
      </c>
      <c r="S644">
        <f t="shared" si="150"/>
        <v>2.1259739207984693E-3</v>
      </c>
      <c r="T644">
        <f t="shared" si="151"/>
        <v>2125.9739207984694</v>
      </c>
      <c r="U644">
        <v>0.26</v>
      </c>
      <c r="V644">
        <v>110</v>
      </c>
      <c r="W644">
        <f t="shared" si="145"/>
        <v>87.301587301587304</v>
      </c>
      <c r="X644">
        <f t="shared" si="140"/>
        <v>2.0293387425803573</v>
      </c>
      <c r="Y644">
        <f t="shared" si="146"/>
        <v>24.352064910964284</v>
      </c>
      <c r="Z644">
        <f>AVERAGE(Y644:Y646)</f>
        <v>29.443886032714463</v>
      </c>
      <c r="AA644">
        <f>_xlfn.STDEV.S(Y644:Y646)/SQRT(COUNT(Y644:Y646))</f>
        <v>3.3725441856250375</v>
      </c>
    </row>
    <row r="645" spans="1:27" x14ac:dyDescent="0.25">
      <c r="A645" t="s">
        <v>46</v>
      </c>
      <c r="B645" t="s">
        <v>51</v>
      </c>
      <c r="C645">
        <v>9</v>
      </c>
      <c r="D645">
        <v>16507.100999999999</v>
      </c>
      <c r="E645">
        <f t="shared" si="139"/>
        <v>16507.100999999999</v>
      </c>
      <c r="F645">
        <v>30</v>
      </c>
      <c r="G645">
        <f t="shared" si="142"/>
        <v>304.14999999999998</v>
      </c>
      <c r="H645">
        <v>98</v>
      </c>
      <c r="I645">
        <v>0.47299999999999998</v>
      </c>
      <c r="J645">
        <f t="shared" si="147"/>
        <v>6.5640291204200979E-2</v>
      </c>
      <c r="K645">
        <v>0.26</v>
      </c>
      <c r="L645">
        <v>110</v>
      </c>
      <c r="M645">
        <f t="shared" si="143"/>
        <v>87.301587301587304</v>
      </c>
      <c r="N645">
        <f t="shared" si="144"/>
        <v>0.40735970879579897</v>
      </c>
      <c r="O645">
        <v>8.3140000000000001</v>
      </c>
      <c r="P645">
        <f t="shared" si="148"/>
        <v>1.5787243453764224E-2</v>
      </c>
      <c r="Q645">
        <f t="shared" si="141"/>
        <v>260.60162220287486</v>
      </c>
      <c r="R645">
        <f t="shared" si="149"/>
        <v>2.6060162220287484E-4</v>
      </c>
      <c r="S645">
        <f t="shared" si="150"/>
        <v>3.1272194664344979E-3</v>
      </c>
      <c r="T645">
        <f t="shared" si="151"/>
        <v>3127.2194664344979</v>
      </c>
      <c r="U645">
        <v>0.26</v>
      </c>
      <c r="V645">
        <v>110</v>
      </c>
      <c r="W645">
        <f t="shared" si="145"/>
        <v>87.301587301587304</v>
      </c>
      <c r="X645">
        <f t="shared" si="140"/>
        <v>2.9850731270511122</v>
      </c>
      <c r="Y645">
        <f t="shared" si="146"/>
        <v>35.820877524613337</v>
      </c>
    </row>
    <row r="646" spans="1:27" x14ac:dyDescent="0.25">
      <c r="A646" t="s">
        <v>47</v>
      </c>
      <c r="B646" t="s">
        <v>51</v>
      </c>
      <c r="C646">
        <v>9</v>
      </c>
      <c r="D646">
        <v>12976.197</v>
      </c>
      <c r="E646">
        <f t="shared" si="139"/>
        <v>12976.197</v>
      </c>
      <c r="F646">
        <v>30</v>
      </c>
      <c r="G646">
        <f t="shared" si="142"/>
        <v>304.14999999999998</v>
      </c>
      <c r="H646">
        <v>98</v>
      </c>
      <c r="I646">
        <v>0.47299999999999998</v>
      </c>
      <c r="J646">
        <f t="shared" si="147"/>
        <v>6.5640291204200979E-2</v>
      </c>
      <c r="K646">
        <v>0.26</v>
      </c>
      <c r="L646">
        <v>110</v>
      </c>
      <c r="M646">
        <f t="shared" si="143"/>
        <v>87.301587301587304</v>
      </c>
      <c r="N646">
        <f t="shared" si="144"/>
        <v>0.40735970879579897</v>
      </c>
      <c r="O646">
        <v>8.3140000000000001</v>
      </c>
      <c r="P646">
        <f t="shared" si="148"/>
        <v>1.5787243453764224E-2</v>
      </c>
      <c r="Q646">
        <f t="shared" si="141"/>
        <v>204.85838114300495</v>
      </c>
      <c r="R646">
        <f t="shared" si="149"/>
        <v>2.0485838114300494E-4</v>
      </c>
      <c r="S646">
        <f t="shared" si="150"/>
        <v>2.4583005737160591E-3</v>
      </c>
      <c r="T646">
        <f t="shared" si="151"/>
        <v>2458.3005737160593</v>
      </c>
      <c r="U646">
        <v>0.26</v>
      </c>
      <c r="V646">
        <v>110</v>
      </c>
      <c r="W646">
        <f t="shared" si="145"/>
        <v>87.301587301587304</v>
      </c>
      <c r="X646">
        <f t="shared" si="140"/>
        <v>2.3465596385471477</v>
      </c>
      <c r="Y646">
        <f t="shared" si="146"/>
        <v>28.158715662565768</v>
      </c>
    </row>
    <row r="647" spans="1:27" x14ac:dyDescent="0.25">
      <c r="A647" t="s">
        <v>48</v>
      </c>
      <c r="B647" t="s">
        <v>51</v>
      </c>
      <c r="C647">
        <v>9</v>
      </c>
      <c r="D647">
        <v>7854.4049999999988</v>
      </c>
      <c r="E647">
        <f t="shared" si="139"/>
        <v>7854.4049999999988</v>
      </c>
      <c r="F647">
        <v>30</v>
      </c>
      <c r="G647">
        <f t="shared" si="142"/>
        <v>304.14999999999998</v>
      </c>
      <c r="H647">
        <v>98</v>
      </c>
      <c r="I647">
        <v>0.47299999999999998</v>
      </c>
      <c r="J647">
        <f t="shared" si="147"/>
        <v>6.5640291204200979E-2</v>
      </c>
      <c r="K647">
        <v>0.26</v>
      </c>
      <c r="L647">
        <v>110</v>
      </c>
      <c r="M647">
        <f t="shared" si="143"/>
        <v>87.301587301587304</v>
      </c>
      <c r="N647">
        <f t="shared" si="144"/>
        <v>0.40735970879579897</v>
      </c>
      <c r="O647">
        <v>8.3140000000000001</v>
      </c>
      <c r="P647">
        <f t="shared" si="148"/>
        <v>1.5787243453764224E-2</v>
      </c>
      <c r="Q647">
        <f t="shared" si="141"/>
        <v>123.99940391946296</v>
      </c>
      <c r="R647">
        <f t="shared" si="149"/>
        <v>1.2399940391946297E-4</v>
      </c>
      <c r="S647">
        <f t="shared" si="150"/>
        <v>1.4879928470335555E-3</v>
      </c>
      <c r="T647">
        <f t="shared" si="151"/>
        <v>1487.9928470335556</v>
      </c>
      <c r="U647">
        <v>0.26</v>
      </c>
      <c r="V647">
        <v>110</v>
      </c>
      <c r="W647">
        <f t="shared" si="145"/>
        <v>87.301587301587304</v>
      </c>
      <c r="X647">
        <f t="shared" si="140"/>
        <v>1.4203568085320302</v>
      </c>
      <c r="Y647">
        <f t="shared" si="146"/>
        <v>17.044281702384364</v>
      </c>
      <c r="Z647">
        <f>AVERAGE(Y647:Y649)</f>
        <v>13.265766091980547</v>
      </c>
      <c r="AA647">
        <f>_xlfn.STDEV.S(Y647:Y649)/SQRT(COUNT(Y647:Y649))</f>
        <v>2.0067061852371224</v>
      </c>
    </row>
    <row r="648" spans="1:27" x14ac:dyDescent="0.25">
      <c r="A648" t="s">
        <v>49</v>
      </c>
      <c r="B648" t="s">
        <v>51</v>
      </c>
      <c r="C648">
        <v>9</v>
      </c>
      <c r="D648">
        <v>4702.6460000000006</v>
      </c>
      <c r="E648">
        <f t="shared" si="139"/>
        <v>4702.6460000000006</v>
      </c>
      <c r="F648">
        <v>30</v>
      </c>
      <c r="G648">
        <f t="shared" si="142"/>
        <v>304.14999999999998</v>
      </c>
      <c r="H648">
        <v>98</v>
      </c>
      <c r="I648">
        <v>0.47299999999999998</v>
      </c>
      <c r="J648">
        <f t="shared" si="147"/>
        <v>6.5640291204200979E-2</v>
      </c>
      <c r="K648">
        <v>0.26</v>
      </c>
      <c r="L648">
        <v>110</v>
      </c>
      <c r="M648">
        <f t="shared" si="143"/>
        <v>87.301587301587304</v>
      </c>
      <c r="N648">
        <f t="shared" si="144"/>
        <v>0.40735970879579897</v>
      </c>
      <c r="O648">
        <v>8.3140000000000001</v>
      </c>
      <c r="P648">
        <f t="shared" si="148"/>
        <v>1.5787243453764224E-2</v>
      </c>
      <c r="Q648">
        <f t="shared" si="141"/>
        <v>74.241817278870528</v>
      </c>
      <c r="R648">
        <f t="shared" si="149"/>
        <v>7.4241817278870525E-5</v>
      </c>
      <c r="S648">
        <f t="shared" si="150"/>
        <v>8.9090180734644614E-4</v>
      </c>
      <c r="T648">
        <f t="shared" si="151"/>
        <v>890.90180734644616</v>
      </c>
      <c r="U648">
        <v>0.26</v>
      </c>
      <c r="V648">
        <v>110</v>
      </c>
      <c r="W648">
        <f t="shared" si="145"/>
        <v>87.301587301587304</v>
      </c>
      <c r="X648">
        <f t="shared" si="140"/>
        <v>0.85040627064888052</v>
      </c>
      <c r="Y648">
        <f t="shared" si="146"/>
        <v>10.204875247786564</v>
      </c>
    </row>
    <row r="649" spans="1:27" x14ac:dyDescent="0.25">
      <c r="A649" t="s">
        <v>50</v>
      </c>
      <c r="B649" t="s">
        <v>51</v>
      </c>
      <c r="C649">
        <v>9</v>
      </c>
      <c r="D649">
        <v>5782.4780000000001</v>
      </c>
      <c r="E649">
        <f t="shared" si="139"/>
        <v>5782.4780000000001</v>
      </c>
      <c r="F649">
        <v>30</v>
      </c>
      <c r="G649">
        <f t="shared" si="142"/>
        <v>304.14999999999998</v>
      </c>
      <c r="H649">
        <v>98</v>
      </c>
      <c r="I649">
        <v>0.47299999999999998</v>
      </c>
      <c r="J649">
        <f t="shared" si="147"/>
        <v>6.5640291204200979E-2</v>
      </c>
      <c r="K649">
        <v>0.26</v>
      </c>
      <c r="L649">
        <v>110</v>
      </c>
      <c r="M649">
        <f t="shared" si="143"/>
        <v>87.301587301587304</v>
      </c>
      <c r="N649">
        <f t="shared" si="144"/>
        <v>0.40735970879579897</v>
      </c>
      <c r="O649">
        <v>8.3140000000000001</v>
      </c>
      <c r="P649">
        <f t="shared" si="148"/>
        <v>1.5787243453764224E-2</v>
      </c>
      <c r="Q649">
        <f t="shared" si="141"/>
        <v>91.289387952035639</v>
      </c>
      <c r="R649">
        <f t="shared" si="149"/>
        <v>9.1289387952035635E-5</v>
      </c>
      <c r="S649">
        <f t="shared" si="150"/>
        <v>1.0954726554244275E-3</v>
      </c>
      <c r="T649">
        <f t="shared" si="151"/>
        <v>1095.4726554244276</v>
      </c>
      <c r="U649">
        <v>0.26</v>
      </c>
      <c r="V649">
        <v>110</v>
      </c>
      <c r="W649">
        <f t="shared" si="145"/>
        <v>87.301587301587304</v>
      </c>
      <c r="X649">
        <f t="shared" si="140"/>
        <v>1.0456784438142264</v>
      </c>
      <c r="Y649">
        <f t="shared" si="146"/>
        <v>12.548141325770715</v>
      </c>
    </row>
    <row r="650" spans="1:27" x14ac:dyDescent="0.25">
      <c r="A650" t="s">
        <v>26</v>
      </c>
      <c r="B650" t="s">
        <v>51</v>
      </c>
      <c r="C650">
        <v>12</v>
      </c>
      <c r="D650">
        <v>15242.825000000001</v>
      </c>
      <c r="E650">
        <f t="shared" si="139"/>
        <v>15242.825000000001</v>
      </c>
      <c r="F650">
        <v>30</v>
      </c>
      <c r="G650">
        <f t="shared" si="142"/>
        <v>304.14999999999998</v>
      </c>
      <c r="H650">
        <v>98</v>
      </c>
      <c r="I650">
        <v>0.47299999999999998</v>
      </c>
      <c r="J650">
        <f t="shared" si="147"/>
        <v>6.5640291204200979E-2</v>
      </c>
      <c r="K650">
        <v>0.26</v>
      </c>
      <c r="L650">
        <v>110</v>
      </c>
      <c r="M650">
        <f t="shared" si="143"/>
        <v>87.301587301587304</v>
      </c>
      <c r="N650">
        <f t="shared" si="144"/>
        <v>0.40735970879579897</v>
      </c>
      <c r="O650">
        <v>8.3140000000000001</v>
      </c>
      <c r="P650">
        <f t="shared" si="148"/>
        <v>1.5787243453764224E-2</v>
      </c>
      <c r="Q650">
        <f t="shared" si="141"/>
        <v>240.64218919812367</v>
      </c>
      <c r="R650">
        <f t="shared" si="149"/>
        <v>2.4064218919812367E-4</v>
      </c>
      <c r="S650">
        <f t="shared" si="150"/>
        <v>2.8877062703774837E-3</v>
      </c>
      <c r="T650">
        <f t="shared" si="151"/>
        <v>2887.7062703774836</v>
      </c>
      <c r="U650">
        <v>0.26</v>
      </c>
      <c r="V650">
        <v>110</v>
      </c>
      <c r="W650">
        <f t="shared" si="145"/>
        <v>87.301587301587304</v>
      </c>
      <c r="X650">
        <f t="shared" si="140"/>
        <v>2.7564468944512348</v>
      </c>
      <c r="Y650">
        <f t="shared" si="146"/>
        <v>33.077362733414809</v>
      </c>
      <c r="Z650">
        <f>AVERAGE(Y650:Y652)</f>
        <v>34.66437464678004</v>
      </c>
      <c r="AA650">
        <f>_xlfn.STDEV.S(Y650:Y652)/SQRT(COUNT(Y650:Y652))</f>
        <v>1.8449674139599173</v>
      </c>
    </row>
    <row r="651" spans="1:27" x14ac:dyDescent="0.25">
      <c r="A651" t="s">
        <v>28</v>
      </c>
      <c r="B651" t="s">
        <v>51</v>
      </c>
      <c r="C651">
        <v>12</v>
      </c>
      <c r="D651">
        <v>17669.261999999999</v>
      </c>
      <c r="E651">
        <f t="shared" si="139"/>
        <v>17669.261999999999</v>
      </c>
      <c r="F651">
        <v>30</v>
      </c>
      <c r="G651">
        <f t="shared" si="142"/>
        <v>304.14999999999998</v>
      </c>
      <c r="H651">
        <v>98</v>
      </c>
      <c r="I651">
        <v>0.47299999999999998</v>
      </c>
      <c r="J651">
        <f t="shared" si="147"/>
        <v>6.5640291204200979E-2</v>
      </c>
      <c r="K651">
        <v>0.26</v>
      </c>
      <c r="L651">
        <v>110</v>
      </c>
      <c r="M651">
        <f t="shared" si="143"/>
        <v>87.301587301587304</v>
      </c>
      <c r="N651">
        <f t="shared" si="144"/>
        <v>0.40735970879579897</v>
      </c>
      <c r="O651">
        <v>8.3140000000000001</v>
      </c>
      <c r="P651">
        <f t="shared" si="148"/>
        <v>1.5787243453764224E-2</v>
      </c>
      <c r="Q651">
        <f t="shared" si="141"/>
        <v>278.94894084234494</v>
      </c>
      <c r="R651">
        <f t="shared" si="149"/>
        <v>2.7894894084234495E-4</v>
      </c>
      <c r="S651">
        <f t="shared" si="150"/>
        <v>3.3473872901081392E-3</v>
      </c>
      <c r="T651">
        <f t="shared" si="151"/>
        <v>3347.387290108139</v>
      </c>
      <c r="U651">
        <v>0.26</v>
      </c>
      <c r="V651">
        <v>110</v>
      </c>
      <c r="W651">
        <f t="shared" si="145"/>
        <v>87.301587301587304</v>
      </c>
      <c r="X651">
        <f t="shared" si="140"/>
        <v>3.1952333223759508</v>
      </c>
      <c r="Y651">
        <f t="shared" si="146"/>
        <v>38.342799868511406</v>
      </c>
    </row>
    <row r="652" spans="1:27" x14ac:dyDescent="0.25">
      <c r="A652" t="s">
        <v>29</v>
      </c>
      <c r="B652" t="s">
        <v>51</v>
      </c>
      <c r="C652">
        <v>12</v>
      </c>
      <c r="D652">
        <v>15010.385000000002</v>
      </c>
      <c r="E652">
        <f t="shared" si="139"/>
        <v>15010.385000000002</v>
      </c>
      <c r="F652">
        <v>30</v>
      </c>
      <c r="G652">
        <f t="shared" si="142"/>
        <v>304.14999999999998</v>
      </c>
      <c r="H652">
        <v>98</v>
      </c>
      <c r="I652">
        <v>0.47299999999999998</v>
      </c>
      <c r="J652">
        <f t="shared" si="147"/>
        <v>6.5640291204200979E-2</v>
      </c>
      <c r="K652">
        <v>0.26</v>
      </c>
      <c r="L652">
        <v>110</v>
      </c>
      <c r="M652">
        <f t="shared" si="143"/>
        <v>87.301587301587304</v>
      </c>
      <c r="N652">
        <f t="shared" si="144"/>
        <v>0.40735970879579897</v>
      </c>
      <c r="O652">
        <v>8.3140000000000001</v>
      </c>
      <c r="P652">
        <f t="shared" si="148"/>
        <v>1.5787243453764224E-2</v>
      </c>
      <c r="Q652">
        <f t="shared" si="141"/>
        <v>236.97260232973073</v>
      </c>
      <c r="R652">
        <f t="shared" si="149"/>
        <v>2.3697260232973072E-4</v>
      </c>
      <c r="S652">
        <f t="shared" si="150"/>
        <v>2.8436712279567684E-3</v>
      </c>
      <c r="T652">
        <f t="shared" si="151"/>
        <v>2843.6712279567682</v>
      </c>
      <c r="U652">
        <v>0.26</v>
      </c>
      <c r="V652">
        <v>110</v>
      </c>
      <c r="W652">
        <f t="shared" si="145"/>
        <v>87.301587301587304</v>
      </c>
      <c r="X652">
        <f t="shared" si="140"/>
        <v>2.7144134448678248</v>
      </c>
      <c r="Y652">
        <f t="shared" si="146"/>
        <v>32.57296133841389</v>
      </c>
    </row>
    <row r="653" spans="1:27" x14ac:dyDescent="0.25">
      <c r="A653" t="s">
        <v>30</v>
      </c>
      <c r="B653" t="s">
        <v>51</v>
      </c>
      <c r="C653">
        <v>12</v>
      </c>
      <c r="D653">
        <v>9890.6209999999992</v>
      </c>
      <c r="E653">
        <f t="shared" si="139"/>
        <v>9890.6209999999992</v>
      </c>
      <c r="F653">
        <v>30</v>
      </c>
      <c r="G653">
        <f t="shared" si="142"/>
        <v>304.14999999999998</v>
      </c>
      <c r="H653">
        <v>98</v>
      </c>
      <c r="I653">
        <v>0.47299999999999998</v>
      </c>
      <c r="J653">
        <f t="shared" si="147"/>
        <v>6.5640291204200979E-2</v>
      </c>
      <c r="K653">
        <v>0.26</v>
      </c>
      <c r="L653">
        <v>110</v>
      </c>
      <c r="M653">
        <f t="shared" si="143"/>
        <v>87.301587301587304</v>
      </c>
      <c r="N653">
        <f t="shared" si="144"/>
        <v>0.40735970879579897</v>
      </c>
      <c r="O653">
        <v>8.3140000000000001</v>
      </c>
      <c r="P653">
        <f t="shared" si="148"/>
        <v>1.5787243453764224E-2</v>
      </c>
      <c r="Q653">
        <f t="shared" si="141"/>
        <v>156.14564163591294</v>
      </c>
      <c r="R653">
        <f t="shared" si="149"/>
        <v>1.5614564163591294E-4</v>
      </c>
      <c r="S653">
        <f t="shared" si="150"/>
        <v>1.873747699630955E-3</v>
      </c>
      <c r="T653">
        <f t="shared" si="151"/>
        <v>1873.7476996309549</v>
      </c>
      <c r="U653">
        <v>0.26</v>
      </c>
      <c r="V653">
        <v>110</v>
      </c>
      <c r="W653">
        <f t="shared" si="145"/>
        <v>87.301587301587304</v>
      </c>
      <c r="X653">
        <f t="shared" si="140"/>
        <v>1.78857734964773</v>
      </c>
      <c r="Y653">
        <f t="shared" si="146"/>
        <v>21.462928195772754</v>
      </c>
      <c r="Z653">
        <f>AVERAGE(Y653:Y655)</f>
        <v>19.737299933345103</v>
      </c>
      <c r="AA653">
        <f>_xlfn.STDEV.S(Y653:Y655)/SQRT(COUNT(Y653:Y655))</f>
        <v>1.0715604910904579</v>
      </c>
    </row>
    <row r="654" spans="1:27" x14ac:dyDescent="0.25">
      <c r="A654" t="s">
        <v>31</v>
      </c>
      <c r="B654" t="s">
        <v>51</v>
      </c>
      <c r="C654">
        <v>12</v>
      </c>
      <c r="D654">
        <v>8190.610999999999</v>
      </c>
      <c r="E654">
        <f t="shared" si="139"/>
        <v>8190.610999999999</v>
      </c>
      <c r="F654">
        <v>30</v>
      </c>
      <c r="G654">
        <f t="shared" si="142"/>
        <v>304.14999999999998</v>
      </c>
      <c r="H654">
        <v>98</v>
      </c>
      <c r="I654">
        <v>0.47299999999999998</v>
      </c>
      <c r="J654">
        <f t="shared" si="147"/>
        <v>6.5640291204200979E-2</v>
      </c>
      <c r="K654">
        <v>0.26</v>
      </c>
      <c r="L654">
        <v>110</v>
      </c>
      <c r="M654">
        <f t="shared" si="143"/>
        <v>87.301587301587304</v>
      </c>
      <c r="N654">
        <f t="shared" si="144"/>
        <v>0.40735970879579897</v>
      </c>
      <c r="O654">
        <v>8.3140000000000001</v>
      </c>
      <c r="P654">
        <f t="shared" si="148"/>
        <v>1.5787243453764224E-2</v>
      </c>
      <c r="Q654">
        <f t="shared" si="141"/>
        <v>129.30716989207923</v>
      </c>
      <c r="R654">
        <f t="shared" si="149"/>
        <v>1.2930716989207922E-4</v>
      </c>
      <c r="S654">
        <f t="shared" si="150"/>
        <v>1.5516860387049505E-3</v>
      </c>
      <c r="T654">
        <f t="shared" si="151"/>
        <v>1551.6860387049505</v>
      </c>
      <c r="U654">
        <v>0.26</v>
      </c>
      <c r="V654">
        <v>110</v>
      </c>
      <c r="W654">
        <f t="shared" si="145"/>
        <v>87.301587301587304</v>
      </c>
      <c r="X654">
        <f t="shared" si="140"/>
        <v>1.4811548551274529</v>
      </c>
      <c r="Y654">
        <f t="shared" si="146"/>
        <v>17.773858261529433</v>
      </c>
    </row>
    <row r="655" spans="1:27" x14ac:dyDescent="0.25">
      <c r="A655" t="s">
        <v>32</v>
      </c>
      <c r="B655" t="s">
        <v>51</v>
      </c>
      <c r="C655">
        <v>12</v>
      </c>
      <c r="D655">
        <v>9205.0009999999984</v>
      </c>
      <c r="E655">
        <f t="shared" si="139"/>
        <v>9205.0009999999984</v>
      </c>
      <c r="F655">
        <v>30</v>
      </c>
      <c r="G655">
        <f t="shared" si="142"/>
        <v>304.14999999999998</v>
      </c>
      <c r="H655">
        <v>98</v>
      </c>
      <c r="I655">
        <v>0.47299999999999998</v>
      </c>
      <c r="J655">
        <f t="shared" si="147"/>
        <v>6.5640291204200979E-2</v>
      </c>
      <c r="K655">
        <v>0.26</v>
      </c>
      <c r="L655">
        <v>110</v>
      </c>
      <c r="M655">
        <f t="shared" si="143"/>
        <v>87.301587301587304</v>
      </c>
      <c r="N655">
        <f t="shared" si="144"/>
        <v>0.40735970879579897</v>
      </c>
      <c r="O655">
        <v>8.3140000000000001</v>
      </c>
      <c r="P655">
        <f t="shared" si="148"/>
        <v>1.5787243453764224E-2</v>
      </c>
      <c r="Q655">
        <f t="shared" si="141"/>
        <v>145.32159177914312</v>
      </c>
      <c r="R655">
        <f t="shared" si="149"/>
        <v>1.4532159177914312E-4</v>
      </c>
      <c r="S655">
        <f t="shared" si="150"/>
        <v>1.7438591013497172E-3</v>
      </c>
      <c r="T655">
        <f t="shared" si="151"/>
        <v>1743.8591013497171</v>
      </c>
      <c r="U655">
        <v>0.26</v>
      </c>
      <c r="V655">
        <v>110</v>
      </c>
      <c r="W655">
        <f t="shared" si="145"/>
        <v>87.301587301587304</v>
      </c>
      <c r="X655">
        <f t="shared" si="140"/>
        <v>1.6645927785610939</v>
      </c>
      <c r="Y655">
        <f t="shared" si="146"/>
        <v>19.975113342733124</v>
      </c>
    </row>
    <row r="656" spans="1:27" x14ac:dyDescent="0.25">
      <c r="A656" t="s">
        <v>33</v>
      </c>
      <c r="B656" t="s">
        <v>51</v>
      </c>
      <c r="C656">
        <v>12</v>
      </c>
      <c r="D656">
        <v>29895.593000000001</v>
      </c>
      <c r="E656">
        <f t="shared" si="139"/>
        <v>29895.593000000001</v>
      </c>
      <c r="F656">
        <v>30</v>
      </c>
      <c r="G656">
        <f t="shared" si="142"/>
        <v>304.14999999999998</v>
      </c>
      <c r="H656">
        <v>98</v>
      </c>
      <c r="I656">
        <v>0.47299999999999998</v>
      </c>
      <c r="J656">
        <f t="shared" si="147"/>
        <v>6.5640291204200979E-2</v>
      </c>
      <c r="K656">
        <v>0.26</v>
      </c>
      <c r="L656">
        <v>110</v>
      </c>
      <c r="M656">
        <f t="shared" si="143"/>
        <v>87.301587301587304</v>
      </c>
      <c r="N656">
        <f t="shared" si="144"/>
        <v>0.40735970879579897</v>
      </c>
      <c r="O656">
        <v>8.3140000000000001</v>
      </c>
      <c r="P656">
        <f t="shared" si="148"/>
        <v>1.5787243453764224E-2</v>
      </c>
      <c r="Q656">
        <f t="shared" si="141"/>
        <v>471.96900488564955</v>
      </c>
      <c r="R656">
        <f t="shared" si="149"/>
        <v>4.7196900488564954E-4</v>
      </c>
      <c r="S656">
        <f t="shared" si="150"/>
        <v>5.663628058627794E-3</v>
      </c>
      <c r="T656">
        <f t="shared" si="151"/>
        <v>5663.6280586277944</v>
      </c>
      <c r="U656">
        <v>0.26</v>
      </c>
      <c r="V656">
        <v>110</v>
      </c>
      <c r="W656">
        <f t="shared" si="145"/>
        <v>87.301587301587304</v>
      </c>
      <c r="X656">
        <f t="shared" si="140"/>
        <v>5.4061904195992581</v>
      </c>
      <c r="Y656">
        <f t="shared" si="146"/>
        <v>64.874285035191093</v>
      </c>
      <c r="Z656">
        <f>AVERAGE(Y656:Y658)</f>
        <v>58.832686618525223</v>
      </c>
      <c r="AA656">
        <f>_xlfn.STDEV.S(Y656:Y658)/SQRT(COUNT(Y656:Y658))</f>
        <v>3.108974334527518</v>
      </c>
    </row>
    <row r="657" spans="1:27" x14ac:dyDescent="0.25">
      <c r="A657" t="s">
        <v>34</v>
      </c>
      <c r="B657" t="s">
        <v>51</v>
      </c>
      <c r="C657">
        <v>12</v>
      </c>
      <c r="D657">
        <v>26306.227999999999</v>
      </c>
      <c r="E657">
        <f t="shared" si="139"/>
        <v>26306.227999999999</v>
      </c>
      <c r="F657">
        <v>30</v>
      </c>
      <c r="G657">
        <f t="shared" si="142"/>
        <v>304.14999999999998</v>
      </c>
      <c r="H657">
        <v>98</v>
      </c>
      <c r="I657">
        <v>0.47299999999999998</v>
      </c>
      <c r="J657">
        <f t="shared" si="147"/>
        <v>6.5640291204200979E-2</v>
      </c>
      <c r="K657">
        <v>0.26</v>
      </c>
      <c r="L657">
        <v>110</v>
      </c>
      <c r="M657">
        <f t="shared" si="143"/>
        <v>87.301587301587304</v>
      </c>
      <c r="N657">
        <f t="shared" si="144"/>
        <v>0.40735970879579897</v>
      </c>
      <c r="O657">
        <v>8.3140000000000001</v>
      </c>
      <c r="P657">
        <f t="shared" si="148"/>
        <v>1.5787243453764224E-2</v>
      </c>
      <c r="Q657">
        <f t="shared" si="141"/>
        <v>415.30282578622911</v>
      </c>
      <c r="R657">
        <f t="shared" si="149"/>
        <v>4.153028257862291E-4</v>
      </c>
      <c r="S657">
        <f t="shared" si="150"/>
        <v>4.9836339094347492E-3</v>
      </c>
      <c r="T657">
        <f t="shared" si="151"/>
        <v>4983.6339094347495</v>
      </c>
      <c r="U657">
        <v>0.26</v>
      </c>
      <c r="V657">
        <v>110</v>
      </c>
      <c r="W657">
        <f t="shared" si="145"/>
        <v>87.301587301587304</v>
      </c>
      <c r="X657">
        <f t="shared" si="140"/>
        <v>4.7571050953695329</v>
      </c>
      <c r="Y657">
        <f t="shared" si="146"/>
        <v>57.085261144434405</v>
      </c>
    </row>
    <row r="658" spans="1:27" x14ac:dyDescent="0.25">
      <c r="A658" t="s">
        <v>35</v>
      </c>
      <c r="B658" t="s">
        <v>51</v>
      </c>
      <c r="C658">
        <v>12</v>
      </c>
      <c r="D658">
        <v>25132.627</v>
      </c>
      <c r="E658">
        <f t="shared" si="139"/>
        <v>25132.627</v>
      </c>
      <c r="F658">
        <v>30</v>
      </c>
      <c r="G658">
        <f t="shared" si="142"/>
        <v>304.14999999999998</v>
      </c>
      <c r="H658">
        <v>98</v>
      </c>
      <c r="I658">
        <v>0.47299999999999998</v>
      </c>
      <c r="J658">
        <f t="shared" si="147"/>
        <v>6.5640291204200979E-2</v>
      </c>
      <c r="K658">
        <v>0.26</v>
      </c>
      <c r="L658">
        <v>110</v>
      </c>
      <c r="M658">
        <f t="shared" si="143"/>
        <v>87.301587301587304</v>
      </c>
      <c r="N658">
        <f t="shared" si="144"/>
        <v>0.40735970879579897</v>
      </c>
      <c r="O658">
        <v>8.3140000000000001</v>
      </c>
      <c r="P658">
        <f t="shared" si="148"/>
        <v>1.5787243453764224E-2</v>
      </c>
      <c r="Q658">
        <f t="shared" si="141"/>
        <v>396.77490108164795</v>
      </c>
      <c r="R658">
        <f t="shared" si="149"/>
        <v>3.9677490108164796E-4</v>
      </c>
      <c r="S658">
        <f t="shared" si="150"/>
        <v>4.7612988129797753E-3</v>
      </c>
      <c r="T658">
        <f t="shared" si="151"/>
        <v>4761.298812979775</v>
      </c>
      <c r="U658">
        <v>0.26</v>
      </c>
      <c r="V658">
        <v>110</v>
      </c>
      <c r="W658">
        <f t="shared" si="145"/>
        <v>87.301587301587304</v>
      </c>
      <c r="X658">
        <f t="shared" si="140"/>
        <v>4.544876139662513</v>
      </c>
      <c r="Y658">
        <f t="shared" si="146"/>
        <v>54.538513675950149</v>
      </c>
    </row>
    <row r="659" spans="1:27" x14ac:dyDescent="0.25">
      <c r="A659" t="s">
        <v>36</v>
      </c>
      <c r="B659" t="s">
        <v>51</v>
      </c>
      <c r="C659">
        <v>12</v>
      </c>
      <c r="D659">
        <v>21415.315999999999</v>
      </c>
      <c r="E659">
        <f t="shared" ref="E659:E722" si="152">D659</f>
        <v>21415.315999999999</v>
      </c>
      <c r="F659">
        <v>30</v>
      </c>
      <c r="G659">
        <f t="shared" si="142"/>
        <v>304.14999999999998</v>
      </c>
      <c r="H659">
        <v>98</v>
      </c>
      <c r="I659">
        <v>0.47299999999999998</v>
      </c>
      <c r="J659">
        <f t="shared" si="147"/>
        <v>6.5640291204200979E-2</v>
      </c>
      <c r="K659">
        <v>0.26</v>
      </c>
      <c r="L659">
        <v>110</v>
      </c>
      <c r="M659">
        <f t="shared" si="143"/>
        <v>87.301587301587304</v>
      </c>
      <c r="N659">
        <f t="shared" si="144"/>
        <v>0.40735970879579897</v>
      </c>
      <c r="O659">
        <v>8.3140000000000001</v>
      </c>
      <c r="P659">
        <f t="shared" si="148"/>
        <v>1.5787243453764224E-2</v>
      </c>
      <c r="Q659">
        <f t="shared" si="141"/>
        <v>338.08880733129223</v>
      </c>
      <c r="R659">
        <f t="shared" si="149"/>
        <v>3.3808880733129221E-4</v>
      </c>
      <c r="S659">
        <f t="shared" si="150"/>
        <v>4.0570656879755059E-3</v>
      </c>
      <c r="T659">
        <f t="shared" si="151"/>
        <v>4057.0656879755061</v>
      </c>
      <c r="U659">
        <v>0.26</v>
      </c>
      <c r="V659">
        <v>110</v>
      </c>
      <c r="W659">
        <f t="shared" si="145"/>
        <v>87.301587301587304</v>
      </c>
      <c r="X659">
        <f t="shared" si="140"/>
        <v>3.8726536112493473</v>
      </c>
      <c r="Y659">
        <f t="shared" si="146"/>
        <v>46.471843334992158</v>
      </c>
      <c r="Z659">
        <f>AVERAGE(Y659:Y661)</f>
        <v>48.545549935178094</v>
      </c>
      <c r="AA659">
        <f>_xlfn.STDEV.S(Y659:Y661)/SQRT(COUNT(Y659:Y661))</f>
        <v>3.6328048165209452</v>
      </c>
    </row>
    <row r="660" spans="1:27" x14ac:dyDescent="0.25">
      <c r="A660" t="s">
        <v>37</v>
      </c>
      <c r="B660" t="s">
        <v>51</v>
      </c>
      <c r="C660">
        <v>12</v>
      </c>
      <c r="D660">
        <v>20069.751000000004</v>
      </c>
      <c r="E660">
        <f t="shared" si="152"/>
        <v>20069.751000000004</v>
      </c>
      <c r="F660">
        <v>30</v>
      </c>
      <c r="G660">
        <f t="shared" si="142"/>
        <v>304.14999999999998</v>
      </c>
      <c r="H660">
        <v>98</v>
      </c>
      <c r="I660">
        <v>0.47299999999999998</v>
      </c>
      <c r="J660">
        <f t="shared" si="147"/>
        <v>6.5640291204200979E-2</v>
      </c>
      <c r="K660">
        <v>0.26</v>
      </c>
      <c r="L660">
        <v>110</v>
      </c>
      <c r="M660">
        <f t="shared" si="143"/>
        <v>87.301587301587304</v>
      </c>
      <c r="N660">
        <f t="shared" si="144"/>
        <v>0.40735970879579897</v>
      </c>
      <c r="O660">
        <v>8.3140000000000001</v>
      </c>
      <c r="P660">
        <f t="shared" si="148"/>
        <v>1.5787243453764224E-2</v>
      </c>
      <c r="Q660">
        <f t="shared" si="141"/>
        <v>316.84604509342802</v>
      </c>
      <c r="R660">
        <f t="shared" si="149"/>
        <v>3.1684604509342804E-4</v>
      </c>
      <c r="S660">
        <f t="shared" si="150"/>
        <v>3.8021525411211362E-3</v>
      </c>
      <c r="T660">
        <f t="shared" si="151"/>
        <v>3802.1525411211364</v>
      </c>
      <c r="U660">
        <v>0.26</v>
      </c>
      <c r="V660">
        <v>110</v>
      </c>
      <c r="W660">
        <f t="shared" si="145"/>
        <v>87.301587301587304</v>
      </c>
      <c r="X660">
        <f t="shared" si="140"/>
        <v>3.6293274256156298</v>
      </c>
      <c r="Y660">
        <f t="shared" si="146"/>
        <v>43.551929107387565</v>
      </c>
    </row>
    <row r="661" spans="1:27" x14ac:dyDescent="0.25">
      <c r="A661" t="s">
        <v>38</v>
      </c>
      <c r="B661" t="s">
        <v>51</v>
      </c>
      <c r="C661">
        <v>12</v>
      </c>
      <c r="D661">
        <v>25627.719000000001</v>
      </c>
      <c r="E661">
        <f t="shared" si="152"/>
        <v>25627.719000000001</v>
      </c>
      <c r="F661">
        <v>30</v>
      </c>
      <c r="G661">
        <f t="shared" si="142"/>
        <v>304.14999999999998</v>
      </c>
      <c r="H661">
        <v>98</v>
      </c>
      <c r="I661">
        <v>0.47299999999999998</v>
      </c>
      <c r="J661">
        <f t="shared" si="147"/>
        <v>6.5640291204200979E-2</v>
      </c>
      <c r="K661">
        <v>0.26</v>
      </c>
      <c r="L661">
        <v>110</v>
      </c>
      <c r="M661">
        <f t="shared" si="143"/>
        <v>87.301587301587304</v>
      </c>
      <c r="N661">
        <f t="shared" si="144"/>
        <v>0.40735970879579897</v>
      </c>
      <c r="O661">
        <v>8.3140000000000001</v>
      </c>
      <c r="P661">
        <f t="shared" si="148"/>
        <v>1.5787243453764224E-2</v>
      </c>
      <c r="Q661">
        <f t="shared" si="141"/>
        <v>404.591039017659</v>
      </c>
      <c r="R661">
        <f t="shared" si="149"/>
        <v>4.0459103901765899E-4</v>
      </c>
      <c r="S661">
        <f t="shared" si="150"/>
        <v>4.8550924682119068E-3</v>
      </c>
      <c r="T661">
        <f t="shared" si="151"/>
        <v>4855.0924682119066</v>
      </c>
      <c r="U661">
        <v>0.26</v>
      </c>
      <c r="V661">
        <v>110</v>
      </c>
      <c r="W661">
        <f t="shared" si="145"/>
        <v>87.301587301587304</v>
      </c>
      <c r="X661">
        <f t="shared" si="140"/>
        <v>4.6344064469295487</v>
      </c>
      <c r="Y661">
        <f t="shared" si="146"/>
        <v>55.612877363154567</v>
      </c>
    </row>
    <row r="662" spans="1:27" x14ac:dyDescent="0.25">
      <c r="A662" t="s">
        <v>39</v>
      </c>
      <c r="B662" t="s">
        <v>51</v>
      </c>
      <c r="C662">
        <v>12</v>
      </c>
      <c r="D662">
        <v>16346.810999999998</v>
      </c>
      <c r="E662">
        <f t="shared" si="152"/>
        <v>16346.810999999998</v>
      </c>
      <c r="F662">
        <v>30</v>
      </c>
      <c r="G662">
        <f t="shared" si="142"/>
        <v>304.14999999999998</v>
      </c>
      <c r="H662">
        <v>98</v>
      </c>
      <c r="I662">
        <v>0.47299999999999998</v>
      </c>
      <c r="J662">
        <f t="shared" si="147"/>
        <v>6.5640291204200979E-2</v>
      </c>
      <c r="K662">
        <v>0.26</v>
      </c>
      <c r="L662">
        <v>110</v>
      </c>
      <c r="M662">
        <f t="shared" si="143"/>
        <v>87.301587301587304</v>
      </c>
      <c r="N662">
        <f t="shared" si="144"/>
        <v>0.40735970879579897</v>
      </c>
      <c r="O662">
        <v>8.3140000000000001</v>
      </c>
      <c r="P662">
        <f t="shared" si="148"/>
        <v>1.5787243453764224E-2</v>
      </c>
      <c r="Q662">
        <f t="shared" si="141"/>
        <v>258.07108494967099</v>
      </c>
      <c r="R662">
        <f t="shared" si="149"/>
        <v>2.5807108494967101E-4</v>
      </c>
      <c r="S662">
        <f t="shared" si="150"/>
        <v>3.0968530193960521E-3</v>
      </c>
      <c r="T662">
        <f t="shared" si="151"/>
        <v>3096.8530193960523</v>
      </c>
      <c r="U662">
        <v>0.26</v>
      </c>
      <c r="V662">
        <v>110</v>
      </c>
      <c r="W662">
        <f t="shared" si="145"/>
        <v>87.301587301587304</v>
      </c>
      <c r="X662">
        <f t="shared" si="140"/>
        <v>2.9560869730598678</v>
      </c>
      <c r="Y662">
        <f t="shared" si="146"/>
        <v>35.473043676718419</v>
      </c>
      <c r="Z662">
        <f>AVERAGE(Y662:Y664)</f>
        <v>33.620882506551531</v>
      </c>
      <c r="AA662">
        <f>_xlfn.STDEV.S(Y662:Y664)/SQRT(COUNT(Y662:Y664))</f>
        <v>1.6958859861505826</v>
      </c>
    </row>
    <row r="663" spans="1:27" x14ac:dyDescent="0.25">
      <c r="A663" t="s">
        <v>40</v>
      </c>
      <c r="B663" t="s">
        <v>51</v>
      </c>
      <c r="C663">
        <v>12</v>
      </c>
      <c r="D663">
        <v>13932.567999999999</v>
      </c>
      <c r="E663">
        <f t="shared" si="152"/>
        <v>13932.567999999999</v>
      </c>
      <c r="F663">
        <v>30</v>
      </c>
      <c r="G663">
        <f t="shared" si="142"/>
        <v>304.14999999999998</v>
      </c>
      <c r="H663">
        <v>98</v>
      </c>
      <c r="I663">
        <v>0.47299999999999998</v>
      </c>
      <c r="J663">
        <f t="shared" si="147"/>
        <v>6.5640291204200979E-2</v>
      </c>
      <c r="K663">
        <v>0.26</v>
      </c>
      <c r="L663">
        <v>110</v>
      </c>
      <c r="M663">
        <f t="shared" si="143"/>
        <v>87.301587301587304</v>
      </c>
      <c r="N663">
        <f t="shared" si="144"/>
        <v>0.40735970879579897</v>
      </c>
      <c r="O663">
        <v>8.3140000000000001</v>
      </c>
      <c r="P663">
        <f t="shared" si="148"/>
        <v>1.5787243453764224E-2</v>
      </c>
      <c r="Q663">
        <f t="shared" si="141"/>
        <v>219.9568429521249</v>
      </c>
      <c r="R663">
        <f t="shared" si="149"/>
        <v>2.199568429521249E-4</v>
      </c>
      <c r="S663">
        <f t="shared" si="150"/>
        <v>2.6394821154254984E-3</v>
      </c>
      <c r="T663">
        <f t="shared" si="151"/>
        <v>2639.4821154254983</v>
      </c>
      <c r="U663">
        <v>0.26</v>
      </c>
      <c r="V663">
        <v>110</v>
      </c>
      <c r="W663">
        <f t="shared" si="145"/>
        <v>87.301587301587304</v>
      </c>
      <c r="X663">
        <f t="shared" si="140"/>
        <v>2.5195056556334308</v>
      </c>
      <c r="Y663">
        <f t="shared" si="146"/>
        <v>30.234067867601162</v>
      </c>
    </row>
    <row r="664" spans="1:27" x14ac:dyDescent="0.25">
      <c r="A664" t="s">
        <v>41</v>
      </c>
      <c r="B664" t="s">
        <v>51</v>
      </c>
      <c r="C664">
        <v>12</v>
      </c>
      <c r="D664">
        <v>16200.495999999999</v>
      </c>
      <c r="E664">
        <f t="shared" si="152"/>
        <v>16200.495999999999</v>
      </c>
      <c r="F664">
        <v>30</v>
      </c>
      <c r="G664">
        <f t="shared" si="142"/>
        <v>304.14999999999998</v>
      </c>
      <c r="H664">
        <v>98</v>
      </c>
      <c r="I664">
        <v>0.47299999999999998</v>
      </c>
      <c r="J664">
        <f t="shared" si="147"/>
        <v>6.5640291204200979E-2</v>
      </c>
      <c r="K664">
        <v>0.26</v>
      </c>
      <c r="L664">
        <v>110</v>
      </c>
      <c r="M664">
        <f t="shared" si="143"/>
        <v>87.301587301587304</v>
      </c>
      <c r="N664">
        <f t="shared" si="144"/>
        <v>0.40735970879579897</v>
      </c>
      <c r="O664">
        <v>8.3140000000000001</v>
      </c>
      <c r="P664">
        <f t="shared" si="148"/>
        <v>1.5787243453764224E-2</v>
      </c>
      <c r="Q664">
        <f t="shared" si="141"/>
        <v>255.76117442373348</v>
      </c>
      <c r="R664">
        <f t="shared" si="149"/>
        <v>2.5576117442373345E-4</v>
      </c>
      <c r="S664">
        <f t="shared" si="150"/>
        <v>3.069134093084801E-3</v>
      </c>
      <c r="T664">
        <f t="shared" si="151"/>
        <v>3069.134093084801</v>
      </c>
      <c r="U664">
        <v>0.26</v>
      </c>
      <c r="V664">
        <v>110</v>
      </c>
      <c r="W664">
        <f t="shared" si="145"/>
        <v>87.301587301587304</v>
      </c>
      <c r="X664">
        <f t="shared" si="140"/>
        <v>2.9296279979445834</v>
      </c>
      <c r="Y664">
        <f t="shared" si="146"/>
        <v>35.155535975334992</v>
      </c>
    </row>
    <row r="665" spans="1:27" x14ac:dyDescent="0.25">
      <c r="A665" t="s">
        <v>42</v>
      </c>
      <c r="B665" t="s">
        <v>51</v>
      </c>
      <c r="C665">
        <v>12</v>
      </c>
      <c r="D665">
        <v>8903.2840000000015</v>
      </c>
      <c r="E665">
        <f t="shared" si="152"/>
        <v>8903.2840000000015</v>
      </c>
      <c r="F665">
        <v>30</v>
      </c>
      <c r="G665">
        <f t="shared" si="142"/>
        <v>304.14999999999998</v>
      </c>
      <c r="H665">
        <v>98</v>
      </c>
      <c r="I665">
        <v>0.47299999999999998</v>
      </c>
      <c r="J665">
        <f t="shared" si="147"/>
        <v>6.5640291204200979E-2</v>
      </c>
      <c r="K665">
        <v>0.26</v>
      </c>
      <c r="L665">
        <v>110</v>
      </c>
      <c r="M665">
        <f t="shared" si="143"/>
        <v>87.301587301587304</v>
      </c>
      <c r="N665">
        <f t="shared" si="144"/>
        <v>0.40735970879579897</v>
      </c>
      <c r="O665">
        <v>8.3140000000000001</v>
      </c>
      <c r="P665">
        <f t="shared" si="148"/>
        <v>1.5787243453764224E-2</v>
      </c>
      <c r="Q665">
        <f t="shared" si="141"/>
        <v>140.55831204600378</v>
      </c>
      <c r="R665">
        <f t="shared" si="149"/>
        <v>1.4055831204600377E-4</v>
      </c>
      <c r="S665">
        <f t="shared" si="150"/>
        <v>1.6866997445520451E-3</v>
      </c>
      <c r="T665">
        <f t="shared" si="151"/>
        <v>1686.6997445520451</v>
      </c>
      <c r="U665">
        <v>0.26</v>
      </c>
      <c r="V665">
        <v>110</v>
      </c>
      <c r="W665">
        <f t="shared" si="145"/>
        <v>87.301587301587304</v>
      </c>
      <c r="X665">
        <f t="shared" si="140"/>
        <v>1.6100315743451341</v>
      </c>
      <c r="Y665">
        <f t="shared" si="146"/>
        <v>19.320378892141608</v>
      </c>
      <c r="Z665">
        <f>AVERAGE(Y665:Y667)</f>
        <v>19.044218188032971</v>
      </c>
      <c r="AA665">
        <f>_xlfn.STDEV.S(Y665:Y667)/SQRT(COUNT(Y665:Y667))</f>
        <v>0.44996723938043542</v>
      </c>
    </row>
    <row r="666" spans="1:27" x14ac:dyDescent="0.25">
      <c r="A666" t="s">
        <v>43</v>
      </c>
      <c r="B666" t="s">
        <v>51</v>
      </c>
      <c r="C666">
        <v>12</v>
      </c>
      <c r="D666">
        <v>8370.57</v>
      </c>
      <c r="E666">
        <f t="shared" si="152"/>
        <v>8370.57</v>
      </c>
      <c r="F666">
        <v>30</v>
      </c>
      <c r="G666">
        <f t="shared" si="142"/>
        <v>304.14999999999998</v>
      </c>
      <c r="H666">
        <v>98</v>
      </c>
      <c r="I666">
        <v>0.47299999999999998</v>
      </c>
      <c r="J666">
        <f t="shared" si="147"/>
        <v>6.5640291204200979E-2</v>
      </c>
      <c r="K666">
        <v>0.26</v>
      </c>
      <c r="L666">
        <v>110</v>
      </c>
      <c r="M666">
        <f t="shared" si="143"/>
        <v>87.301587301587304</v>
      </c>
      <c r="N666">
        <f t="shared" si="144"/>
        <v>0.40735970879579897</v>
      </c>
      <c r="O666">
        <v>8.3140000000000001</v>
      </c>
      <c r="P666">
        <f t="shared" si="148"/>
        <v>1.5787243453764224E-2</v>
      </c>
      <c r="Q666">
        <f t="shared" si="141"/>
        <v>132.14822643677519</v>
      </c>
      <c r="R666">
        <f t="shared" si="149"/>
        <v>1.3214822643677518E-4</v>
      </c>
      <c r="S666">
        <f t="shared" si="150"/>
        <v>1.5857787172413021E-3</v>
      </c>
      <c r="T666">
        <f t="shared" si="151"/>
        <v>1585.778717241302</v>
      </c>
      <c r="U666">
        <v>0.26</v>
      </c>
      <c r="V666">
        <v>110</v>
      </c>
      <c r="W666">
        <f t="shared" si="145"/>
        <v>87.301587301587304</v>
      </c>
      <c r="X666">
        <f t="shared" si="140"/>
        <v>1.5136978664576066</v>
      </c>
      <c r="Y666">
        <f t="shared" si="146"/>
        <v>18.164374397491276</v>
      </c>
    </row>
    <row r="667" spans="1:27" x14ac:dyDescent="0.25">
      <c r="A667" t="s">
        <v>44</v>
      </c>
      <c r="B667" t="s">
        <v>51</v>
      </c>
      <c r="C667">
        <v>12</v>
      </c>
      <c r="D667">
        <v>9054.2139999999999</v>
      </c>
      <c r="E667">
        <f t="shared" si="152"/>
        <v>9054.2139999999999</v>
      </c>
      <c r="F667">
        <v>30</v>
      </c>
      <c r="G667">
        <f t="shared" si="142"/>
        <v>304.14999999999998</v>
      </c>
      <c r="H667">
        <v>98</v>
      </c>
      <c r="I667">
        <v>0.47299999999999998</v>
      </c>
      <c r="J667">
        <f t="shared" si="147"/>
        <v>6.5640291204200979E-2</v>
      </c>
      <c r="K667">
        <v>0.26</v>
      </c>
      <c r="L667">
        <v>110</v>
      </c>
      <c r="M667">
        <f t="shared" si="143"/>
        <v>87.301587301587304</v>
      </c>
      <c r="N667">
        <f t="shared" si="144"/>
        <v>0.40735970879579897</v>
      </c>
      <c r="O667">
        <v>8.3140000000000001</v>
      </c>
      <c r="P667">
        <f t="shared" si="148"/>
        <v>1.5787243453764224E-2</v>
      </c>
      <c r="Q667">
        <f t="shared" si="141"/>
        <v>142.9410807004804</v>
      </c>
      <c r="R667">
        <f t="shared" si="149"/>
        <v>1.429410807004804E-4</v>
      </c>
      <c r="S667">
        <f t="shared" si="150"/>
        <v>1.7152929684057646E-3</v>
      </c>
      <c r="T667">
        <f t="shared" si="151"/>
        <v>1715.2929684057647</v>
      </c>
      <c r="U667">
        <v>0.26</v>
      </c>
      <c r="V667">
        <v>110</v>
      </c>
      <c r="W667">
        <f t="shared" si="145"/>
        <v>87.301587301587304</v>
      </c>
      <c r="X667">
        <f t="shared" ref="X667:X730" si="153">Q667/W667</f>
        <v>1.6373251062055028</v>
      </c>
      <c r="Y667">
        <f t="shared" si="146"/>
        <v>19.64790127446603</v>
      </c>
    </row>
    <row r="668" spans="1:27" x14ac:dyDescent="0.25">
      <c r="A668" t="s">
        <v>45</v>
      </c>
      <c r="B668" t="s">
        <v>51</v>
      </c>
      <c r="C668">
        <v>12</v>
      </c>
      <c r="D668">
        <v>14976.936</v>
      </c>
      <c r="E668">
        <f t="shared" si="152"/>
        <v>14976.936</v>
      </c>
      <c r="F668">
        <v>30</v>
      </c>
      <c r="G668">
        <f t="shared" si="142"/>
        <v>304.14999999999998</v>
      </c>
      <c r="H668">
        <v>98</v>
      </c>
      <c r="I668">
        <v>0.47299999999999998</v>
      </c>
      <c r="J668">
        <f t="shared" si="147"/>
        <v>6.5640291204200979E-2</v>
      </c>
      <c r="K668">
        <v>0.26</v>
      </c>
      <c r="L668">
        <v>110</v>
      </c>
      <c r="M668">
        <f t="shared" si="143"/>
        <v>87.301587301587304</v>
      </c>
      <c r="N668">
        <f t="shared" si="144"/>
        <v>0.40735970879579897</v>
      </c>
      <c r="O668">
        <v>8.3140000000000001</v>
      </c>
      <c r="P668">
        <f t="shared" si="148"/>
        <v>1.5787243453764224E-2</v>
      </c>
      <c r="Q668">
        <f t="shared" si="141"/>
        <v>236.44453482344574</v>
      </c>
      <c r="R668">
        <f t="shared" si="149"/>
        <v>2.3644453482344575E-4</v>
      </c>
      <c r="S668">
        <f t="shared" si="150"/>
        <v>2.8373344178813488E-3</v>
      </c>
      <c r="T668">
        <f t="shared" si="151"/>
        <v>2837.3344178813491</v>
      </c>
      <c r="U668">
        <v>0.26</v>
      </c>
      <c r="V668">
        <v>110</v>
      </c>
      <c r="W668">
        <f t="shared" si="145"/>
        <v>87.301587301587304</v>
      </c>
      <c r="X668">
        <f t="shared" si="153"/>
        <v>2.7083646716140146</v>
      </c>
      <c r="Y668">
        <f t="shared" si="146"/>
        <v>32.500376059368179</v>
      </c>
      <c r="Z668">
        <f>AVERAGE(Y668:Y670)</f>
        <v>38.720207586415256</v>
      </c>
      <c r="AA668">
        <f>_xlfn.STDEV.S(Y668:Y670)/SQRT(COUNT(Y668:Y670))</f>
        <v>3.5782990591382688</v>
      </c>
    </row>
    <row r="669" spans="1:27" x14ac:dyDescent="0.25">
      <c r="A669" t="s">
        <v>46</v>
      </c>
      <c r="B669" t="s">
        <v>51</v>
      </c>
      <c r="C669">
        <v>12</v>
      </c>
      <c r="D669">
        <v>20689.006000000001</v>
      </c>
      <c r="E669">
        <f t="shared" si="152"/>
        <v>20689.006000000001</v>
      </c>
      <c r="F669">
        <v>30</v>
      </c>
      <c r="G669">
        <f t="shared" si="142"/>
        <v>304.14999999999998</v>
      </c>
      <c r="H669">
        <v>98</v>
      </c>
      <c r="I669">
        <v>0.47299999999999998</v>
      </c>
      <c r="J669">
        <f t="shared" si="147"/>
        <v>6.5640291204200979E-2</v>
      </c>
      <c r="K669">
        <v>0.26</v>
      </c>
      <c r="L669">
        <v>110</v>
      </c>
      <c r="M669">
        <f t="shared" si="143"/>
        <v>87.301587301587304</v>
      </c>
      <c r="N669">
        <f t="shared" si="144"/>
        <v>0.40735970879579897</v>
      </c>
      <c r="O669">
        <v>8.3140000000000001</v>
      </c>
      <c r="P669">
        <f t="shared" si="148"/>
        <v>1.5787243453764224E-2</v>
      </c>
      <c r="Q669">
        <f t="shared" si="141"/>
        <v>326.62237453838878</v>
      </c>
      <c r="R669">
        <f t="shared" si="149"/>
        <v>3.2662237453838879E-4</v>
      </c>
      <c r="S669">
        <f t="shared" si="150"/>
        <v>3.9194684944606649E-3</v>
      </c>
      <c r="T669">
        <f t="shared" si="151"/>
        <v>3919.4684944606647</v>
      </c>
      <c r="U669">
        <v>0.26</v>
      </c>
      <c r="V669">
        <v>110</v>
      </c>
      <c r="W669">
        <f t="shared" si="145"/>
        <v>87.301587301587304</v>
      </c>
      <c r="X669">
        <f t="shared" si="153"/>
        <v>3.7413108356215443</v>
      </c>
      <c r="Y669">
        <f t="shared" si="146"/>
        <v>44.895730027458519</v>
      </c>
    </row>
    <row r="670" spans="1:27" x14ac:dyDescent="0.25">
      <c r="A670" t="s">
        <v>47</v>
      </c>
      <c r="B670" t="s">
        <v>51</v>
      </c>
      <c r="C670">
        <v>12</v>
      </c>
      <c r="D670">
        <v>17863.599000000002</v>
      </c>
      <c r="E670">
        <f t="shared" si="152"/>
        <v>17863.599000000002</v>
      </c>
      <c r="F670">
        <v>30</v>
      </c>
      <c r="G670">
        <f t="shared" si="142"/>
        <v>304.14999999999998</v>
      </c>
      <c r="H670">
        <v>98</v>
      </c>
      <c r="I670">
        <v>0.47299999999999998</v>
      </c>
      <c r="J670">
        <f t="shared" si="147"/>
        <v>6.5640291204200979E-2</v>
      </c>
      <c r="K670">
        <v>0.26</v>
      </c>
      <c r="L670">
        <v>110</v>
      </c>
      <c r="M670">
        <f t="shared" si="143"/>
        <v>87.301587301587304</v>
      </c>
      <c r="N670">
        <f t="shared" si="144"/>
        <v>0.40735970879579897</v>
      </c>
      <c r="O670">
        <v>8.3140000000000001</v>
      </c>
      <c r="P670">
        <f t="shared" si="148"/>
        <v>1.5787243453764224E-2</v>
      </c>
      <c r="Q670">
        <f t="shared" si="141"/>
        <v>282.01698637341917</v>
      </c>
      <c r="R670">
        <f t="shared" si="149"/>
        <v>2.8201698637341915E-4</v>
      </c>
      <c r="S670">
        <f t="shared" si="150"/>
        <v>3.3842038364810295E-3</v>
      </c>
      <c r="T670">
        <f t="shared" si="151"/>
        <v>3384.2038364810296</v>
      </c>
      <c r="U670">
        <v>0.26</v>
      </c>
      <c r="V670">
        <v>110</v>
      </c>
      <c r="W670">
        <f t="shared" si="145"/>
        <v>87.301587301587304</v>
      </c>
      <c r="X670">
        <f t="shared" si="153"/>
        <v>3.230376389368256</v>
      </c>
      <c r="Y670">
        <f t="shared" si="146"/>
        <v>38.764516672419063</v>
      </c>
    </row>
    <row r="671" spans="1:27" x14ac:dyDescent="0.25">
      <c r="A671" t="s">
        <v>48</v>
      </c>
      <c r="B671" t="s">
        <v>51</v>
      </c>
      <c r="C671">
        <v>12</v>
      </c>
      <c r="D671">
        <v>11193.39</v>
      </c>
      <c r="E671">
        <f t="shared" si="152"/>
        <v>11193.39</v>
      </c>
      <c r="F671">
        <v>30</v>
      </c>
      <c r="G671">
        <f t="shared" si="142"/>
        <v>304.14999999999998</v>
      </c>
      <c r="H671">
        <v>98</v>
      </c>
      <c r="I671">
        <v>0.47299999999999998</v>
      </c>
      <c r="J671">
        <f t="shared" si="147"/>
        <v>6.5640291204200979E-2</v>
      </c>
      <c r="K671">
        <v>0.26</v>
      </c>
      <c r="L671">
        <v>110</v>
      </c>
      <c r="M671">
        <f t="shared" si="143"/>
        <v>87.301587301587304</v>
      </c>
      <c r="N671">
        <f t="shared" si="144"/>
        <v>0.40735970879579897</v>
      </c>
      <c r="O671">
        <v>8.3140000000000001</v>
      </c>
      <c r="P671">
        <f t="shared" si="148"/>
        <v>1.5787243453764224E-2</v>
      </c>
      <c r="Q671">
        <f t="shared" si="141"/>
        <v>176.71277300292991</v>
      </c>
      <c r="R671">
        <f t="shared" si="149"/>
        <v>1.7671277300292991E-4</v>
      </c>
      <c r="S671">
        <f t="shared" si="150"/>
        <v>2.1205532760351586E-3</v>
      </c>
      <c r="T671">
        <f t="shared" si="151"/>
        <v>2120.5532760351584</v>
      </c>
      <c r="U671">
        <v>0.26</v>
      </c>
      <c r="V671">
        <v>110</v>
      </c>
      <c r="W671">
        <f t="shared" si="145"/>
        <v>87.301587301587304</v>
      </c>
      <c r="X671">
        <f t="shared" si="153"/>
        <v>2.0241644907608336</v>
      </c>
      <c r="Y671">
        <f t="shared" si="146"/>
        <v>24.289973889129996</v>
      </c>
      <c r="Z671">
        <f>AVERAGE(Y671:Y673)</f>
        <v>20.093493453875308</v>
      </c>
      <c r="AA671">
        <f>_xlfn.STDEV.S(Y671:Y673)/SQRT(COUNT(Y671:Y673))</f>
        <v>2.3059790854908777</v>
      </c>
    </row>
    <row r="672" spans="1:27" x14ac:dyDescent="0.25">
      <c r="A672" t="s">
        <v>49</v>
      </c>
      <c r="B672" t="s">
        <v>51</v>
      </c>
      <c r="C672">
        <v>12</v>
      </c>
      <c r="D672">
        <v>7529.1710000000003</v>
      </c>
      <c r="E672">
        <f t="shared" si="152"/>
        <v>7529.1710000000003</v>
      </c>
      <c r="F672">
        <v>30</v>
      </c>
      <c r="G672">
        <f t="shared" si="142"/>
        <v>304.14999999999998</v>
      </c>
      <c r="H672">
        <v>98</v>
      </c>
      <c r="I672">
        <v>0.47299999999999998</v>
      </c>
      <c r="J672">
        <f t="shared" si="147"/>
        <v>6.5640291204200979E-2</v>
      </c>
      <c r="K672">
        <v>0.26</v>
      </c>
      <c r="L672">
        <v>110</v>
      </c>
      <c r="M672">
        <f t="shared" si="143"/>
        <v>87.301587301587304</v>
      </c>
      <c r="N672">
        <f t="shared" si="144"/>
        <v>0.40735970879579897</v>
      </c>
      <c r="O672">
        <v>8.3140000000000001</v>
      </c>
      <c r="P672">
        <f t="shared" si="148"/>
        <v>1.5787243453764224E-2</v>
      </c>
      <c r="Q672">
        <f t="shared" si="141"/>
        <v>118.86485558202143</v>
      </c>
      <c r="R672">
        <f t="shared" si="149"/>
        <v>1.1886485558202143E-4</v>
      </c>
      <c r="S672">
        <f t="shared" si="150"/>
        <v>1.426378266984257E-3</v>
      </c>
      <c r="T672">
        <f t="shared" si="151"/>
        <v>1426.3782669842569</v>
      </c>
      <c r="U672">
        <v>0.26</v>
      </c>
      <c r="V672">
        <v>110</v>
      </c>
      <c r="W672">
        <f t="shared" si="145"/>
        <v>87.301587301587304</v>
      </c>
      <c r="X672">
        <f t="shared" si="153"/>
        <v>1.3615428912122456</v>
      </c>
      <c r="Y672">
        <f t="shared" si="146"/>
        <v>16.338514694546941</v>
      </c>
    </row>
    <row r="673" spans="1:27" x14ac:dyDescent="0.25">
      <c r="A673" t="s">
        <v>50</v>
      </c>
      <c r="B673" t="s">
        <v>51</v>
      </c>
      <c r="C673">
        <v>12</v>
      </c>
      <c r="D673">
        <v>9056.0990000000002</v>
      </c>
      <c r="E673">
        <f t="shared" si="152"/>
        <v>9056.0990000000002</v>
      </c>
      <c r="F673">
        <v>30</v>
      </c>
      <c r="G673">
        <f t="shared" si="142"/>
        <v>304.14999999999998</v>
      </c>
      <c r="H673">
        <v>98</v>
      </c>
      <c r="I673">
        <v>0.47299999999999998</v>
      </c>
      <c r="J673">
        <f t="shared" si="147"/>
        <v>6.5640291204200979E-2</v>
      </c>
      <c r="K673">
        <v>0.26</v>
      </c>
      <c r="L673">
        <v>110</v>
      </c>
      <c r="M673">
        <f t="shared" si="143"/>
        <v>87.301587301587304</v>
      </c>
      <c r="N673">
        <f t="shared" si="144"/>
        <v>0.40735970879579897</v>
      </c>
      <c r="O673">
        <v>8.3140000000000001</v>
      </c>
      <c r="P673">
        <f t="shared" si="148"/>
        <v>1.5787243453764224E-2</v>
      </c>
      <c r="Q673">
        <f t="shared" si="141"/>
        <v>142.97083965439074</v>
      </c>
      <c r="R673">
        <f t="shared" si="149"/>
        <v>1.4297083965439074E-4</v>
      </c>
      <c r="S673">
        <f t="shared" si="150"/>
        <v>1.7156500758526887E-3</v>
      </c>
      <c r="T673">
        <f t="shared" si="151"/>
        <v>1715.6500758526886</v>
      </c>
      <c r="U673">
        <v>0.26</v>
      </c>
      <c r="V673">
        <v>110</v>
      </c>
      <c r="W673">
        <f t="shared" si="145"/>
        <v>87.301587301587304</v>
      </c>
      <c r="X673">
        <f t="shared" si="153"/>
        <v>1.6376659814957484</v>
      </c>
      <c r="Y673">
        <f t="shared" si="146"/>
        <v>19.651991777948979</v>
      </c>
    </row>
    <row r="674" spans="1:27" x14ac:dyDescent="0.25">
      <c r="A674" t="s">
        <v>26</v>
      </c>
      <c r="B674" t="s">
        <v>51</v>
      </c>
      <c r="C674">
        <v>14</v>
      </c>
      <c r="D674">
        <v>17299.828000000001</v>
      </c>
      <c r="E674">
        <f t="shared" si="152"/>
        <v>17299.828000000001</v>
      </c>
      <c r="F674">
        <v>30</v>
      </c>
      <c r="G674">
        <f t="shared" si="142"/>
        <v>304.14999999999998</v>
      </c>
      <c r="H674">
        <v>98</v>
      </c>
      <c r="I674">
        <v>0.47299999999999998</v>
      </c>
      <c r="J674">
        <f t="shared" si="147"/>
        <v>6.5640291204200979E-2</v>
      </c>
      <c r="K674">
        <v>0.26</v>
      </c>
      <c r="L674">
        <v>110</v>
      </c>
      <c r="M674">
        <f t="shared" si="143"/>
        <v>87.301587301587304</v>
      </c>
      <c r="N674">
        <f t="shared" si="144"/>
        <v>0.40735970879579897</v>
      </c>
      <c r="O674">
        <v>8.3140000000000001</v>
      </c>
      <c r="P674">
        <f t="shared" si="148"/>
        <v>1.5787243453764224E-2</v>
      </c>
      <c r="Q674">
        <f t="shared" si="141"/>
        <v>273.11659634424706</v>
      </c>
      <c r="R674">
        <f t="shared" si="149"/>
        <v>2.7311659634424705E-4</v>
      </c>
      <c r="S674">
        <f t="shared" si="150"/>
        <v>3.2773991561309643E-3</v>
      </c>
      <c r="T674">
        <f t="shared" si="151"/>
        <v>3277.3991561309645</v>
      </c>
      <c r="U674">
        <v>0.26</v>
      </c>
      <c r="V674">
        <v>110</v>
      </c>
      <c r="W674">
        <f t="shared" si="145"/>
        <v>87.301587301587304</v>
      </c>
      <c r="X674">
        <f t="shared" si="153"/>
        <v>3.1284264672159208</v>
      </c>
      <c r="Y674">
        <f t="shared" si="146"/>
        <v>37.541117606591044</v>
      </c>
      <c r="Z674">
        <f>AVERAGE(Y674:Y676)</f>
        <v>38.392384293489783</v>
      </c>
      <c r="AA674">
        <f>_xlfn.STDEV.S(Y674:Y676)/SQRT(COUNT(Y674:Y676))</f>
        <v>2.0069096186659539</v>
      </c>
    </row>
    <row r="675" spans="1:27" x14ac:dyDescent="0.25">
      <c r="A675" t="s">
        <v>28</v>
      </c>
      <c r="B675" t="s">
        <v>51</v>
      </c>
      <c r="C675">
        <v>14</v>
      </c>
      <c r="D675">
        <v>19453.667999999998</v>
      </c>
      <c r="E675">
        <f t="shared" si="152"/>
        <v>19453.667999999998</v>
      </c>
      <c r="F675">
        <v>30</v>
      </c>
      <c r="G675">
        <f t="shared" si="142"/>
        <v>304.14999999999998</v>
      </c>
      <c r="H675">
        <v>98</v>
      </c>
      <c r="I675">
        <v>0.47299999999999998</v>
      </c>
      <c r="J675">
        <f t="shared" si="147"/>
        <v>6.5640291204200979E-2</v>
      </c>
      <c r="K675">
        <v>0.26</v>
      </c>
      <c r="L675">
        <v>110</v>
      </c>
      <c r="M675">
        <f t="shared" si="143"/>
        <v>87.301587301587304</v>
      </c>
      <c r="N675">
        <f t="shared" si="144"/>
        <v>0.40735970879579897</v>
      </c>
      <c r="O675">
        <v>8.3140000000000001</v>
      </c>
      <c r="P675">
        <f t="shared" si="148"/>
        <v>1.5787243453764224E-2</v>
      </c>
      <c r="Q675">
        <f t="shared" si="141"/>
        <v>307.1197927847025</v>
      </c>
      <c r="R675">
        <f t="shared" si="149"/>
        <v>3.0711979278470248E-4</v>
      </c>
      <c r="S675">
        <f t="shared" si="150"/>
        <v>3.6854375134164298E-3</v>
      </c>
      <c r="T675">
        <f t="shared" si="151"/>
        <v>3685.4375134164297</v>
      </c>
      <c r="U675">
        <v>0.26</v>
      </c>
      <c r="V675">
        <v>110</v>
      </c>
      <c r="W675">
        <f t="shared" si="145"/>
        <v>87.301587301587304</v>
      </c>
      <c r="X675">
        <f t="shared" si="153"/>
        <v>3.5179176264429559</v>
      </c>
      <c r="Y675">
        <f t="shared" si="146"/>
        <v>42.215011517315467</v>
      </c>
    </row>
    <row r="676" spans="1:27" x14ac:dyDescent="0.25">
      <c r="A676" t="s">
        <v>29</v>
      </c>
      <c r="B676" t="s">
        <v>51</v>
      </c>
      <c r="C676">
        <v>14</v>
      </c>
      <c r="D676">
        <v>16322.839000000004</v>
      </c>
      <c r="E676">
        <f t="shared" si="152"/>
        <v>16322.839000000004</v>
      </c>
      <c r="F676">
        <v>30</v>
      </c>
      <c r="G676">
        <f t="shared" si="142"/>
        <v>304.14999999999998</v>
      </c>
      <c r="H676">
        <v>98</v>
      </c>
      <c r="I676">
        <v>0.47299999999999998</v>
      </c>
      <c r="J676">
        <f t="shared" si="147"/>
        <v>6.5640291204200979E-2</v>
      </c>
      <c r="K676">
        <v>0.26</v>
      </c>
      <c r="L676">
        <v>110</v>
      </c>
      <c r="M676">
        <f t="shared" si="143"/>
        <v>87.301587301587304</v>
      </c>
      <c r="N676">
        <f t="shared" si="144"/>
        <v>0.40735970879579897</v>
      </c>
      <c r="O676">
        <v>8.3140000000000001</v>
      </c>
      <c r="P676">
        <f t="shared" si="148"/>
        <v>1.5787243453764224E-2</v>
      </c>
      <c r="Q676">
        <f t="shared" si="141"/>
        <v>257.69263314959744</v>
      </c>
      <c r="R676">
        <f t="shared" si="149"/>
        <v>2.5769263314959743E-4</v>
      </c>
      <c r="S676">
        <f t="shared" si="150"/>
        <v>3.0923115977951692E-3</v>
      </c>
      <c r="T676">
        <f t="shared" si="151"/>
        <v>3092.3115977951693</v>
      </c>
      <c r="U676">
        <v>0.26</v>
      </c>
      <c r="V676">
        <v>110</v>
      </c>
      <c r="W676">
        <f t="shared" si="145"/>
        <v>87.301587301587304</v>
      </c>
      <c r="X676">
        <f t="shared" si="153"/>
        <v>2.9517519797135705</v>
      </c>
      <c r="Y676">
        <f t="shared" si="146"/>
        <v>35.421023756562846</v>
      </c>
    </row>
    <row r="677" spans="1:27" x14ac:dyDescent="0.25">
      <c r="A677" t="s">
        <v>30</v>
      </c>
      <c r="B677" t="s">
        <v>51</v>
      </c>
      <c r="C677">
        <v>14</v>
      </c>
      <c r="D677">
        <v>10885.523999999998</v>
      </c>
      <c r="E677">
        <f t="shared" si="152"/>
        <v>10885.523999999998</v>
      </c>
      <c r="F677">
        <v>30</v>
      </c>
      <c r="G677">
        <f t="shared" si="142"/>
        <v>304.14999999999998</v>
      </c>
      <c r="H677">
        <v>98</v>
      </c>
      <c r="I677">
        <v>0.47299999999999998</v>
      </c>
      <c r="J677">
        <f t="shared" si="147"/>
        <v>6.5640291204200979E-2</v>
      </c>
      <c r="K677">
        <v>0.26</v>
      </c>
      <c r="L677">
        <v>110</v>
      </c>
      <c r="M677">
        <f t="shared" si="143"/>
        <v>87.301587301587304</v>
      </c>
      <c r="N677">
        <f t="shared" si="144"/>
        <v>0.40735970879579897</v>
      </c>
      <c r="O677">
        <v>8.3140000000000001</v>
      </c>
      <c r="P677">
        <f t="shared" si="148"/>
        <v>1.5787243453764224E-2</v>
      </c>
      <c r="Q677">
        <f t="shared" si="141"/>
        <v>171.8524175097933</v>
      </c>
      <c r="R677">
        <f t="shared" si="149"/>
        <v>1.7185241750979329E-4</v>
      </c>
      <c r="S677">
        <f t="shared" si="150"/>
        <v>2.0622290101175193E-3</v>
      </c>
      <c r="T677">
        <f t="shared" si="151"/>
        <v>2062.2290101175195</v>
      </c>
      <c r="U677">
        <v>0.26</v>
      </c>
      <c r="V677">
        <v>110</v>
      </c>
      <c r="W677">
        <f t="shared" si="145"/>
        <v>87.301587301587304</v>
      </c>
      <c r="X677">
        <f t="shared" si="153"/>
        <v>1.9684913278394505</v>
      </c>
      <c r="Y677">
        <f t="shared" si="146"/>
        <v>23.621895934073404</v>
      </c>
      <c r="Z677">
        <f>AVERAGE(Y677:Y679)</f>
        <v>22.36794503878308</v>
      </c>
      <c r="AA677">
        <f>_xlfn.STDEV.S(Y677:Y679)/SQRT(COUNT(Y677:Y679))</f>
        <v>1.0138252036591655</v>
      </c>
    </row>
    <row r="678" spans="1:27" x14ac:dyDescent="0.25">
      <c r="A678" t="s">
        <v>31</v>
      </c>
      <c r="B678" t="s">
        <v>51</v>
      </c>
      <c r="C678">
        <v>14</v>
      </c>
      <c r="D678">
        <v>9382.8409999999985</v>
      </c>
      <c r="E678">
        <f t="shared" si="152"/>
        <v>9382.8409999999985</v>
      </c>
      <c r="F678">
        <v>30</v>
      </c>
      <c r="G678">
        <f t="shared" si="142"/>
        <v>304.14999999999998</v>
      </c>
      <c r="H678">
        <v>98</v>
      </c>
      <c r="I678">
        <v>0.47299999999999998</v>
      </c>
      <c r="J678">
        <f t="shared" si="147"/>
        <v>6.5640291204200979E-2</v>
      </c>
      <c r="K678">
        <v>0.26</v>
      </c>
      <c r="L678">
        <v>110</v>
      </c>
      <c r="M678">
        <f t="shared" si="143"/>
        <v>87.301587301587304</v>
      </c>
      <c r="N678">
        <f t="shared" si="144"/>
        <v>0.40735970879579897</v>
      </c>
      <c r="O678">
        <v>8.3140000000000001</v>
      </c>
      <c r="P678">
        <f t="shared" si="148"/>
        <v>1.5787243453764224E-2</v>
      </c>
      <c r="Q678">
        <f t="shared" si="141"/>
        <v>148.12919515496054</v>
      </c>
      <c r="R678">
        <f t="shared" si="149"/>
        <v>1.4812919515496054E-4</v>
      </c>
      <c r="S678">
        <f t="shared" si="150"/>
        <v>1.7775503418595263E-3</v>
      </c>
      <c r="T678">
        <f t="shared" si="151"/>
        <v>1777.5503418595263</v>
      </c>
      <c r="U678">
        <v>0.26</v>
      </c>
      <c r="V678">
        <v>110</v>
      </c>
      <c r="W678">
        <f t="shared" si="145"/>
        <v>87.301587301587304</v>
      </c>
      <c r="X678">
        <f t="shared" si="153"/>
        <v>1.6967525990477297</v>
      </c>
      <c r="Y678">
        <f t="shared" si="146"/>
        <v>20.361031188572756</v>
      </c>
    </row>
    <row r="679" spans="1:27" x14ac:dyDescent="0.25">
      <c r="A679" t="s">
        <v>32</v>
      </c>
      <c r="B679" t="s">
        <v>51</v>
      </c>
      <c r="C679">
        <v>14</v>
      </c>
      <c r="D679">
        <v>10654.656999999999</v>
      </c>
      <c r="E679">
        <f t="shared" si="152"/>
        <v>10654.656999999999</v>
      </c>
      <c r="F679">
        <v>30</v>
      </c>
      <c r="G679">
        <f t="shared" si="142"/>
        <v>304.14999999999998</v>
      </c>
      <c r="H679">
        <v>98</v>
      </c>
      <c r="I679">
        <v>0.47299999999999998</v>
      </c>
      <c r="J679">
        <f t="shared" si="147"/>
        <v>6.5640291204200979E-2</v>
      </c>
      <c r="K679">
        <v>0.26</v>
      </c>
      <c r="L679">
        <v>110</v>
      </c>
      <c r="M679">
        <f t="shared" si="143"/>
        <v>87.301587301587304</v>
      </c>
      <c r="N679">
        <f t="shared" si="144"/>
        <v>0.40735970879579897</v>
      </c>
      <c r="O679">
        <v>8.3140000000000001</v>
      </c>
      <c r="P679">
        <f t="shared" si="148"/>
        <v>1.5787243453764224E-2</v>
      </c>
      <c r="Q679">
        <f t="shared" si="141"/>
        <v>168.20766397535314</v>
      </c>
      <c r="R679">
        <f t="shared" si="149"/>
        <v>1.6820766397535313E-4</v>
      </c>
      <c r="S679">
        <f t="shared" si="150"/>
        <v>2.0184919677042374E-3</v>
      </c>
      <c r="T679">
        <f t="shared" si="151"/>
        <v>2018.4919677042374</v>
      </c>
      <c r="U679">
        <v>0.26</v>
      </c>
      <c r="V679">
        <v>110</v>
      </c>
      <c r="W679">
        <f t="shared" si="145"/>
        <v>87.301587301587304</v>
      </c>
      <c r="X679">
        <f t="shared" si="153"/>
        <v>1.9267423328085904</v>
      </c>
      <c r="Y679">
        <f t="shared" si="146"/>
        <v>23.120907993703081</v>
      </c>
    </row>
    <row r="680" spans="1:27" x14ac:dyDescent="0.25">
      <c r="A680" t="s">
        <v>33</v>
      </c>
      <c r="B680" t="s">
        <v>51</v>
      </c>
      <c r="C680">
        <v>14</v>
      </c>
      <c r="D680">
        <v>32291.727000000003</v>
      </c>
      <c r="E680">
        <f t="shared" si="152"/>
        <v>32291.727000000003</v>
      </c>
      <c r="F680">
        <v>30</v>
      </c>
      <c r="G680">
        <f t="shared" si="142"/>
        <v>304.14999999999998</v>
      </c>
      <c r="H680">
        <v>98</v>
      </c>
      <c r="I680">
        <v>0.47299999999999998</v>
      </c>
      <c r="J680">
        <f t="shared" si="147"/>
        <v>6.5640291204200979E-2</v>
      </c>
      <c r="K680">
        <v>0.26</v>
      </c>
      <c r="L680">
        <v>110</v>
      </c>
      <c r="M680">
        <f t="shared" si="143"/>
        <v>87.301587301587304</v>
      </c>
      <c r="N680">
        <f t="shared" si="144"/>
        <v>0.40735970879579897</v>
      </c>
      <c r="O680">
        <v>8.3140000000000001</v>
      </c>
      <c r="P680">
        <f t="shared" si="148"/>
        <v>1.5787243453764224E-2</v>
      </c>
      <c r="Q680">
        <f t="shared" si="141"/>
        <v>509.79735569149148</v>
      </c>
      <c r="R680">
        <f t="shared" si="149"/>
        <v>5.0979735569149144E-4</v>
      </c>
      <c r="S680">
        <f t="shared" si="150"/>
        <v>6.1175682682978972E-3</v>
      </c>
      <c r="T680">
        <f t="shared" si="151"/>
        <v>6117.5682682978968</v>
      </c>
      <c r="U680">
        <v>0.26</v>
      </c>
      <c r="V680">
        <v>110</v>
      </c>
      <c r="W680">
        <f t="shared" si="145"/>
        <v>87.301587301587304</v>
      </c>
      <c r="X680">
        <f t="shared" si="153"/>
        <v>5.8394969833752661</v>
      </c>
      <c r="Y680">
        <f t="shared" si="146"/>
        <v>70.073963800503179</v>
      </c>
      <c r="Z680">
        <f>AVERAGE(Y680:Y682)</f>
        <v>63.503138864250197</v>
      </c>
      <c r="AA680">
        <f>_xlfn.STDEV.S(Y680:Y682)/SQRT(COUNT(Y680:Y682))</f>
        <v>3.5005475929890548</v>
      </c>
    </row>
    <row r="681" spans="1:27" x14ac:dyDescent="0.25">
      <c r="A681" t="s">
        <v>34</v>
      </c>
      <c r="B681" t="s">
        <v>51</v>
      </c>
      <c r="C681">
        <v>14</v>
      </c>
      <c r="D681">
        <v>28714.14</v>
      </c>
      <c r="E681">
        <f t="shared" si="152"/>
        <v>28714.14</v>
      </c>
      <c r="F681">
        <v>30</v>
      </c>
      <c r="G681">
        <f t="shared" si="142"/>
        <v>304.14999999999998</v>
      </c>
      <c r="H681">
        <v>98</v>
      </c>
      <c r="I681">
        <v>0.47299999999999998</v>
      </c>
      <c r="J681">
        <f t="shared" si="147"/>
        <v>6.5640291204200979E-2</v>
      </c>
      <c r="K681">
        <v>0.26</v>
      </c>
      <c r="L681">
        <v>110</v>
      </c>
      <c r="M681">
        <f t="shared" si="143"/>
        <v>87.301587301587304</v>
      </c>
      <c r="N681">
        <f t="shared" si="144"/>
        <v>0.40735970879579897</v>
      </c>
      <c r="O681">
        <v>8.3140000000000001</v>
      </c>
      <c r="P681">
        <f t="shared" si="148"/>
        <v>1.5787243453764224E-2</v>
      </c>
      <c r="Q681">
        <f t="shared" si="141"/>
        <v>453.31711874546943</v>
      </c>
      <c r="R681">
        <f t="shared" si="149"/>
        <v>4.5331711874546941E-4</v>
      </c>
      <c r="S681">
        <f t="shared" si="150"/>
        <v>5.4398054249456323E-3</v>
      </c>
      <c r="T681">
        <f t="shared" si="151"/>
        <v>5439.8054249456327</v>
      </c>
      <c r="U681">
        <v>0.26</v>
      </c>
      <c r="V681">
        <v>110</v>
      </c>
      <c r="W681">
        <f t="shared" si="145"/>
        <v>87.301587301587304</v>
      </c>
      <c r="X681">
        <f t="shared" si="153"/>
        <v>5.1925415419935588</v>
      </c>
      <c r="Y681">
        <f t="shared" si="146"/>
        <v>62.310498503922702</v>
      </c>
    </row>
    <row r="682" spans="1:27" x14ac:dyDescent="0.25">
      <c r="A682" t="s">
        <v>35</v>
      </c>
      <c r="B682" t="s">
        <v>51</v>
      </c>
      <c r="C682">
        <v>14</v>
      </c>
      <c r="D682">
        <v>26785.343000000001</v>
      </c>
      <c r="E682">
        <f t="shared" si="152"/>
        <v>26785.343000000001</v>
      </c>
      <c r="F682">
        <v>30</v>
      </c>
      <c r="G682">
        <f t="shared" si="142"/>
        <v>304.14999999999998</v>
      </c>
      <c r="H682">
        <v>98</v>
      </c>
      <c r="I682">
        <v>0.47299999999999998</v>
      </c>
      <c r="J682">
        <f t="shared" si="147"/>
        <v>6.5640291204200979E-2</v>
      </c>
      <c r="K682">
        <v>0.26</v>
      </c>
      <c r="L682">
        <v>110</v>
      </c>
      <c r="M682">
        <f t="shared" si="143"/>
        <v>87.301587301587304</v>
      </c>
      <c r="N682">
        <f t="shared" si="144"/>
        <v>0.40735970879579897</v>
      </c>
      <c r="O682">
        <v>8.3140000000000001</v>
      </c>
      <c r="P682">
        <f t="shared" si="148"/>
        <v>1.5787243453764224E-2</v>
      </c>
      <c r="Q682">
        <f t="shared" si="141"/>
        <v>422.86673093357939</v>
      </c>
      <c r="R682">
        <f t="shared" si="149"/>
        <v>4.2286673093357938E-4</v>
      </c>
      <c r="S682">
        <f t="shared" si="150"/>
        <v>5.0744007712029528E-3</v>
      </c>
      <c r="T682">
        <f t="shared" si="151"/>
        <v>5074.4007712029525</v>
      </c>
      <c r="U682">
        <v>0.26</v>
      </c>
      <c r="V682">
        <v>110</v>
      </c>
      <c r="W682">
        <f t="shared" si="145"/>
        <v>87.301587301587304</v>
      </c>
      <c r="X682">
        <f t="shared" si="153"/>
        <v>4.8437461906937278</v>
      </c>
      <c r="Y682">
        <f t="shared" si="146"/>
        <v>58.124954288324723</v>
      </c>
    </row>
    <row r="683" spans="1:27" x14ac:dyDescent="0.25">
      <c r="A683" t="s">
        <v>36</v>
      </c>
      <c r="B683" t="s">
        <v>51</v>
      </c>
      <c r="C683">
        <v>14</v>
      </c>
      <c r="D683">
        <v>21746.036</v>
      </c>
      <c r="E683">
        <f t="shared" si="152"/>
        <v>21746.036</v>
      </c>
      <c r="F683">
        <v>30</v>
      </c>
      <c r="G683">
        <f t="shared" si="142"/>
        <v>304.14999999999998</v>
      </c>
      <c r="H683">
        <v>98</v>
      </c>
      <c r="I683">
        <v>0.47299999999999998</v>
      </c>
      <c r="J683">
        <f t="shared" si="147"/>
        <v>6.5640291204200979E-2</v>
      </c>
      <c r="K683">
        <v>0.26</v>
      </c>
      <c r="L683">
        <v>110</v>
      </c>
      <c r="M683">
        <f t="shared" si="143"/>
        <v>87.301587301587304</v>
      </c>
      <c r="N683">
        <f t="shared" si="144"/>
        <v>0.40735970879579897</v>
      </c>
      <c r="O683">
        <v>8.3140000000000001</v>
      </c>
      <c r="P683">
        <f t="shared" si="148"/>
        <v>1.5787243453764224E-2</v>
      </c>
      <c r="Q683">
        <f t="shared" si="141"/>
        <v>343.30996448632112</v>
      </c>
      <c r="R683">
        <f t="shared" si="149"/>
        <v>3.4330996448632113E-4</v>
      </c>
      <c r="S683">
        <f t="shared" si="150"/>
        <v>4.119719573835853E-3</v>
      </c>
      <c r="T683">
        <f t="shared" si="151"/>
        <v>4119.7195738358532</v>
      </c>
      <c r="U683">
        <v>0.26</v>
      </c>
      <c r="V683">
        <v>110</v>
      </c>
      <c r="W683">
        <f t="shared" si="145"/>
        <v>87.301587301587304</v>
      </c>
      <c r="X683">
        <f t="shared" si="153"/>
        <v>3.9324595932069508</v>
      </c>
      <c r="Y683">
        <f t="shared" si="146"/>
        <v>47.189515118483406</v>
      </c>
      <c r="Z683">
        <f>AVERAGE(Y683:Y685)</f>
        <v>49.227046622350024</v>
      </c>
      <c r="AA683">
        <f>_xlfn.STDEV.S(Y683:Y685)/SQRT(COUNT(Y683:Y685))</f>
        <v>3.6083126095155951</v>
      </c>
    </row>
    <row r="684" spans="1:27" x14ac:dyDescent="0.25">
      <c r="A684" t="s">
        <v>37</v>
      </c>
      <c r="B684" t="s">
        <v>51</v>
      </c>
      <c r="C684">
        <v>14</v>
      </c>
      <c r="D684">
        <v>20391.579000000005</v>
      </c>
      <c r="E684">
        <f t="shared" si="152"/>
        <v>20391.579000000005</v>
      </c>
      <c r="F684">
        <v>30</v>
      </c>
      <c r="G684">
        <f t="shared" si="142"/>
        <v>304.14999999999998</v>
      </c>
      <c r="H684">
        <v>98</v>
      </c>
      <c r="I684">
        <v>0.47299999999999998</v>
      </c>
      <c r="J684">
        <f t="shared" si="147"/>
        <v>6.5640291204200979E-2</v>
      </c>
      <c r="K684">
        <v>0.26</v>
      </c>
      <c r="L684">
        <v>110</v>
      </c>
      <c r="M684">
        <f t="shared" si="143"/>
        <v>87.301587301587304</v>
      </c>
      <c r="N684">
        <f t="shared" si="144"/>
        <v>0.40735970879579897</v>
      </c>
      <c r="O684">
        <v>8.3140000000000001</v>
      </c>
      <c r="P684">
        <f t="shared" si="148"/>
        <v>1.5787243453764224E-2</v>
      </c>
      <c r="Q684">
        <f t="shared" si="141"/>
        <v>321.92682207966607</v>
      </c>
      <c r="R684">
        <f t="shared" si="149"/>
        <v>3.2192682207966605E-4</v>
      </c>
      <c r="S684">
        <f t="shared" si="150"/>
        <v>3.8631218649559924E-3</v>
      </c>
      <c r="T684">
        <f t="shared" si="151"/>
        <v>3863.1218649559924</v>
      </c>
      <c r="U684">
        <v>0.26</v>
      </c>
      <c r="V684">
        <v>110</v>
      </c>
      <c r="W684">
        <f t="shared" si="145"/>
        <v>87.301587301587304</v>
      </c>
      <c r="X684">
        <f t="shared" si="153"/>
        <v>3.687525416548902</v>
      </c>
      <c r="Y684">
        <f t="shared" si="146"/>
        <v>44.25030499858682</v>
      </c>
    </row>
    <row r="685" spans="1:27" x14ac:dyDescent="0.25">
      <c r="A685" t="s">
        <v>38</v>
      </c>
      <c r="B685" t="s">
        <v>51</v>
      </c>
      <c r="C685">
        <v>14</v>
      </c>
      <c r="D685">
        <v>25917.32</v>
      </c>
      <c r="E685">
        <f t="shared" si="152"/>
        <v>25917.32</v>
      </c>
      <c r="F685">
        <v>30</v>
      </c>
      <c r="G685">
        <f t="shared" si="142"/>
        <v>304.14999999999998</v>
      </c>
      <c r="H685">
        <v>98</v>
      </c>
      <c r="I685">
        <v>0.47299999999999998</v>
      </c>
      <c r="J685">
        <f t="shared" si="147"/>
        <v>6.5640291204200979E-2</v>
      </c>
      <c r="K685">
        <v>0.26</v>
      </c>
      <c r="L685">
        <v>110</v>
      </c>
      <c r="M685">
        <f t="shared" si="143"/>
        <v>87.301587301587304</v>
      </c>
      <c r="N685">
        <f t="shared" si="144"/>
        <v>0.40735970879579897</v>
      </c>
      <c r="O685">
        <v>8.3140000000000001</v>
      </c>
      <c r="P685">
        <f t="shared" si="148"/>
        <v>1.5787243453764224E-2</v>
      </c>
      <c r="Q685">
        <f t="shared" si="141"/>
        <v>409.16304050911259</v>
      </c>
      <c r="R685">
        <f t="shared" si="149"/>
        <v>4.091630405091126E-4</v>
      </c>
      <c r="S685">
        <f t="shared" si="150"/>
        <v>4.9099564861093507E-3</v>
      </c>
      <c r="T685">
        <f t="shared" si="151"/>
        <v>4909.9564861093504</v>
      </c>
      <c r="U685">
        <v>0.26</v>
      </c>
      <c r="V685">
        <v>110</v>
      </c>
      <c r="W685">
        <f t="shared" si="145"/>
        <v>87.301587301587304</v>
      </c>
      <c r="X685">
        <f t="shared" si="153"/>
        <v>4.6867766458316531</v>
      </c>
      <c r="Y685">
        <f t="shared" si="146"/>
        <v>56.24131974997983</v>
      </c>
    </row>
    <row r="686" spans="1:27" x14ac:dyDescent="0.25">
      <c r="A686" t="s">
        <v>39</v>
      </c>
      <c r="B686" t="s">
        <v>51</v>
      </c>
      <c r="C686">
        <v>14</v>
      </c>
      <c r="D686">
        <v>20044.829999999998</v>
      </c>
      <c r="E686">
        <f t="shared" si="152"/>
        <v>20044.829999999998</v>
      </c>
      <c r="F686">
        <v>30</v>
      </c>
      <c r="G686">
        <f t="shared" si="142"/>
        <v>304.14999999999998</v>
      </c>
      <c r="H686">
        <v>98</v>
      </c>
      <c r="I686">
        <v>0.47299999999999998</v>
      </c>
      <c r="J686">
        <f t="shared" si="147"/>
        <v>6.5640291204200979E-2</v>
      </c>
      <c r="K686">
        <v>0.26</v>
      </c>
      <c r="L686">
        <v>110</v>
      </c>
      <c r="M686">
        <f t="shared" si="143"/>
        <v>87.301587301587304</v>
      </c>
      <c r="N686">
        <f t="shared" si="144"/>
        <v>0.40735970879579897</v>
      </c>
      <c r="O686">
        <v>8.3140000000000001</v>
      </c>
      <c r="P686">
        <f t="shared" si="148"/>
        <v>1.5787243453764224E-2</v>
      </c>
      <c r="Q686">
        <f t="shared" si="141"/>
        <v>316.45261119931666</v>
      </c>
      <c r="R686">
        <f t="shared" si="149"/>
        <v>3.1645261119931669E-4</v>
      </c>
      <c r="S686">
        <f t="shared" si="150"/>
        <v>3.7974313343917998E-3</v>
      </c>
      <c r="T686">
        <f t="shared" si="151"/>
        <v>3797.4313343917997</v>
      </c>
      <c r="U686">
        <v>0.26</v>
      </c>
      <c r="V686">
        <v>110</v>
      </c>
      <c r="W686">
        <f t="shared" si="145"/>
        <v>87.301587301587304</v>
      </c>
      <c r="X686">
        <f t="shared" si="153"/>
        <v>3.6248208191921725</v>
      </c>
      <c r="Y686">
        <f t="shared" si="146"/>
        <v>43.497849830306066</v>
      </c>
      <c r="Z686">
        <f>AVERAGE(Y686:Y688)</f>
        <v>41.862805062249102</v>
      </c>
      <c r="AA686">
        <f>_xlfn.STDEV.S(Y686:Y688)/SQRT(COUNT(Y686:Y688))</f>
        <v>1.1430807594707961</v>
      </c>
    </row>
    <row r="687" spans="1:27" x14ac:dyDescent="0.25">
      <c r="A687" t="s">
        <v>40</v>
      </c>
      <c r="B687" t="s">
        <v>51</v>
      </c>
      <c r="C687">
        <v>14</v>
      </c>
      <c r="D687">
        <v>19552.311999999998</v>
      </c>
      <c r="E687">
        <f t="shared" si="152"/>
        <v>19552.311999999998</v>
      </c>
      <c r="F687">
        <v>30</v>
      </c>
      <c r="G687">
        <f t="shared" si="142"/>
        <v>304.14999999999998</v>
      </c>
      <c r="H687">
        <v>98</v>
      </c>
      <c r="I687">
        <v>0.47299999999999998</v>
      </c>
      <c r="J687">
        <f t="shared" si="147"/>
        <v>6.5640291204200979E-2</v>
      </c>
      <c r="K687">
        <v>0.26</v>
      </c>
      <c r="L687">
        <v>110</v>
      </c>
      <c r="M687">
        <f t="shared" si="143"/>
        <v>87.301587301587304</v>
      </c>
      <c r="N687">
        <f t="shared" si="144"/>
        <v>0.40735970879579897</v>
      </c>
      <c r="O687">
        <v>8.3140000000000001</v>
      </c>
      <c r="P687">
        <f t="shared" si="148"/>
        <v>1.5787243453764224E-2</v>
      </c>
      <c r="Q687">
        <f t="shared" si="141"/>
        <v>308.67710962795564</v>
      </c>
      <c r="R687">
        <f t="shared" si="149"/>
        <v>3.0867710962795562E-4</v>
      </c>
      <c r="S687">
        <f t="shared" si="150"/>
        <v>3.7041253155354675E-3</v>
      </c>
      <c r="T687">
        <f t="shared" si="151"/>
        <v>3704.1253155354675</v>
      </c>
      <c r="U687">
        <v>0.26</v>
      </c>
      <c r="V687">
        <v>110</v>
      </c>
      <c r="W687">
        <f t="shared" si="145"/>
        <v>87.301587301587304</v>
      </c>
      <c r="X687">
        <f t="shared" si="153"/>
        <v>3.535755983011128</v>
      </c>
      <c r="Y687">
        <f t="shared" si="146"/>
        <v>42.429071796133535</v>
      </c>
    </row>
    <row r="688" spans="1:27" x14ac:dyDescent="0.25">
      <c r="A688" t="s">
        <v>41</v>
      </c>
      <c r="B688" t="s">
        <v>51</v>
      </c>
      <c r="C688">
        <v>14</v>
      </c>
      <c r="D688">
        <v>18276.947</v>
      </c>
      <c r="E688">
        <f t="shared" si="152"/>
        <v>18276.947</v>
      </c>
      <c r="F688">
        <v>30</v>
      </c>
      <c r="G688">
        <f t="shared" si="142"/>
        <v>304.14999999999998</v>
      </c>
      <c r="H688">
        <v>98</v>
      </c>
      <c r="I688">
        <v>0.47299999999999998</v>
      </c>
      <c r="J688">
        <f t="shared" si="147"/>
        <v>6.5640291204200979E-2</v>
      </c>
      <c r="K688">
        <v>0.26</v>
      </c>
      <c r="L688">
        <v>110</v>
      </c>
      <c r="M688">
        <f t="shared" si="143"/>
        <v>87.301587301587304</v>
      </c>
      <c r="N688">
        <f t="shared" si="144"/>
        <v>0.40735970879579897</v>
      </c>
      <c r="O688">
        <v>8.3140000000000001</v>
      </c>
      <c r="P688">
        <f t="shared" si="148"/>
        <v>1.5787243453764224E-2</v>
      </c>
      <c r="Q688">
        <f t="shared" si="141"/>
        <v>288.54261188054568</v>
      </c>
      <c r="R688">
        <f t="shared" si="149"/>
        <v>2.8854261188054566E-4</v>
      </c>
      <c r="S688">
        <f t="shared" si="150"/>
        <v>3.4625113425665478E-3</v>
      </c>
      <c r="T688">
        <f t="shared" si="151"/>
        <v>3462.5113425665477</v>
      </c>
      <c r="U688">
        <v>0.26</v>
      </c>
      <c r="V688">
        <v>110</v>
      </c>
      <c r="W688">
        <f t="shared" si="145"/>
        <v>87.301587301587304</v>
      </c>
      <c r="X688">
        <f t="shared" si="153"/>
        <v>3.3051244633589776</v>
      </c>
      <c r="Y688">
        <f t="shared" si="146"/>
        <v>39.661493560307726</v>
      </c>
    </row>
    <row r="689" spans="1:27" x14ac:dyDescent="0.25">
      <c r="A689" t="s">
        <v>42</v>
      </c>
      <c r="B689" t="s">
        <v>51</v>
      </c>
      <c r="C689">
        <v>14</v>
      </c>
      <c r="D689">
        <v>9142.3020000000015</v>
      </c>
      <c r="E689">
        <f t="shared" si="152"/>
        <v>9142.3020000000015</v>
      </c>
      <c r="F689">
        <v>30</v>
      </c>
      <c r="G689">
        <f t="shared" si="142"/>
        <v>304.14999999999998</v>
      </c>
      <c r="H689">
        <v>98</v>
      </c>
      <c r="I689">
        <v>0.47299999999999998</v>
      </c>
      <c r="J689">
        <f t="shared" si="147"/>
        <v>6.5640291204200979E-2</v>
      </c>
      <c r="K689">
        <v>0.26</v>
      </c>
      <c r="L689">
        <v>110</v>
      </c>
      <c r="M689">
        <f t="shared" si="143"/>
        <v>87.301587301587304</v>
      </c>
      <c r="N689">
        <f t="shared" si="144"/>
        <v>0.40735970879579897</v>
      </c>
      <c r="O689">
        <v>8.3140000000000001</v>
      </c>
      <c r="P689">
        <f t="shared" si="148"/>
        <v>1.5787243453764224E-2</v>
      </c>
      <c r="Q689">
        <f t="shared" si="141"/>
        <v>144.3317474018356</v>
      </c>
      <c r="R689">
        <f t="shared" si="149"/>
        <v>1.4433174740183561E-4</v>
      </c>
      <c r="S689">
        <f t="shared" si="150"/>
        <v>1.7319809688220271E-3</v>
      </c>
      <c r="T689">
        <f t="shared" si="151"/>
        <v>1731.9809688220271</v>
      </c>
      <c r="U689">
        <v>0.26</v>
      </c>
      <c r="V689">
        <v>110</v>
      </c>
      <c r="W689">
        <f t="shared" si="145"/>
        <v>87.301587301587304</v>
      </c>
      <c r="X689">
        <f t="shared" si="153"/>
        <v>1.6532545611482987</v>
      </c>
      <c r="Y689">
        <f t="shared" si="146"/>
        <v>19.839054733779584</v>
      </c>
      <c r="Z689">
        <f>AVERAGE(Y689:Y691)</f>
        <v>19.757592592003054</v>
      </c>
      <c r="AA689">
        <f>_xlfn.STDEV.S(Y689:Y691)/SQRT(COUNT(Y689:Y691))</f>
        <v>0.41852533266934966</v>
      </c>
    </row>
    <row r="690" spans="1:27" x14ac:dyDescent="0.25">
      <c r="A690" t="s">
        <v>43</v>
      </c>
      <c r="B690" t="s">
        <v>51</v>
      </c>
      <c r="C690">
        <v>14</v>
      </c>
      <c r="D690">
        <v>8753.5240000000013</v>
      </c>
      <c r="E690">
        <f t="shared" si="152"/>
        <v>8753.5240000000013</v>
      </c>
      <c r="F690">
        <v>30</v>
      </c>
      <c r="G690">
        <f t="shared" si="142"/>
        <v>304.14999999999998</v>
      </c>
      <c r="H690">
        <v>98</v>
      </c>
      <c r="I690">
        <v>0.47299999999999998</v>
      </c>
      <c r="J690">
        <f t="shared" si="147"/>
        <v>6.5640291204200979E-2</v>
      </c>
      <c r="K690">
        <v>0.26</v>
      </c>
      <c r="L690">
        <v>110</v>
      </c>
      <c r="M690">
        <f t="shared" si="143"/>
        <v>87.301587301587304</v>
      </c>
      <c r="N690">
        <f t="shared" si="144"/>
        <v>0.40735970879579897</v>
      </c>
      <c r="O690">
        <v>8.3140000000000001</v>
      </c>
      <c r="P690">
        <f t="shared" si="148"/>
        <v>1.5787243453764224E-2</v>
      </c>
      <c r="Q690">
        <f t="shared" si="141"/>
        <v>138.19401446636803</v>
      </c>
      <c r="R690">
        <f t="shared" si="149"/>
        <v>1.3819401446636803E-4</v>
      </c>
      <c r="S690">
        <f t="shared" si="150"/>
        <v>1.6583281735964163E-3</v>
      </c>
      <c r="T690">
        <f t="shared" si="151"/>
        <v>1658.3281735964163</v>
      </c>
      <c r="U690">
        <v>0.26</v>
      </c>
      <c r="V690">
        <v>110</v>
      </c>
      <c r="W690">
        <f t="shared" si="145"/>
        <v>87.301587301587304</v>
      </c>
      <c r="X690">
        <f t="shared" si="153"/>
        <v>1.5829496202511246</v>
      </c>
      <c r="Y690">
        <f t="shared" si="146"/>
        <v>18.995395443013496</v>
      </c>
    </row>
    <row r="691" spans="1:27" x14ac:dyDescent="0.25">
      <c r="A691" t="s">
        <v>44</v>
      </c>
      <c r="B691" t="s">
        <v>51</v>
      </c>
      <c r="C691">
        <v>14</v>
      </c>
      <c r="D691">
        <v>9418.4609999999993</v>
      </c>
      <c r="E691">
        <f t="shared" si="152"/>
        <v>9418.4609999999993</v>
      </c>
      <c r="F691">
        <v>30</v>
      </c>
      <c r="G691">
        <f t="shared" si="142"/>
        <v>304.14999999999998</v>
      </c>
      <c r="H691">
        <v>98</v>
      </c>
      <c r="I691">
        <v>0.47299999999999998</v>
      </c>
      <c r="J691">
        <f t="shared" si="147"/>
        <v>6.5640291204200979E-2</v>
      </c>
      <c r="K691">
        <v>0.26</v>
      </c>
      <c r="L691">
        <v>110</v>
      </c>
      <c r="M691">
        <f t="shared" si="143"/>
        <v>87.301587301587304</v>
      </c>
      <c r="N691">
        <f t="shared" si="144"/>
        <v>0.40735970879579897</v>
      </c>
      <c r="O691">
        <v>8.3140000000000001</v>
      </c>
      <c r="P691">
        <f t="shared" si="148"/>
        <v>1.5787243453764224E-2</v>
      </c>
      <c r="Q691">
        <f t="shared" ref="Q691:Q754" si="154">P691*D691</f>
        <v>148.69153676678363</v>
      </c>
      <c r="R691">
        <f t="shared" si="149"/>
        <v>1.4869153676678364E-4</v>
      </c>
      <c r="S691">
        <f t="shared" si="150"/>
        <v>1.7842984412014035E-3</v>
      </c>
      <c r="T691">
        <f t="shared" si="151"/>
        <v>1784.2984412014034</v>
      </c>
      <c r="U691">
        <v>0.26</v>
      </c>
      <c r="V691">
        <v>110</v>
      </c>
      <c r="W691">
        <f t="shared" si="145"/>
        <v>87.301587301587304</v>
      </c>
      <c r="X691">
        <f t="shared" si="153"/>
        <v>1.7031939666013396</v>
      </c>
      <c r="Y691">
        <f t="shared" si="146"/>
        <v>20.438327599216073</v>
      </c>
    </row>
    <row r="692" spans="1:27" x14ac:dyDescent="0.25">
      <c r="A692" t="s">
        <v>45</v>
      </c>
      <c r="B692" t="s">
        <v>51</v>
      </c>
      <c r="C692">
        <v>14</v>
      </c>
      <c r="D692">
        <v>16793.061999999998</v>
      </c>
      <c r="E692">
        <f t="shared" si="152"/>
        <v>16793.061999999998</v>
      </c>
      <c r="F692">
        <v>30</v>
      </c>
      <c r="G692">
        <f t="shared" si="142"/>
        <v>304.14999999999998</v>
      </c>
      <c r="H692">
        <v>98</v>
      </c>
      <c r="I692">
        <v>0.47299999999999998</v>
      </c>
      <c r="J692">
        <f t="shared" si="147"/>
        <v>6.5640291204200979E-2</v>
      </c>
      <c r="K692">
        <v>0.26</v>
      </c>
      <c r="L692">
        <v>110</v>
      </c>
      <c r="M692">
        <f t="shared" si="143"/>
        <v>87.301587301587304</v>
      </c>
      <c r="N692">
        <f t="shared" si="144"/>
        <v>0.40735970879579897</v>
      </c>
      <c r="O692">
        <v>8.3140000000000001</v>
      </c>
      <c r="P692">
        <f t="shared" si="148"/>
        <v>1.5787243453764224E-2</v>
      </c>
      <c r="Q692">
        <f t="shared" si="154"/>
        <v>265.11615812815671</v>
      </c>
      <c r="R692">
        <f t="shared" si="149"/>
        <v>2.651161581281567E-4</v>
      </c>
      <c r="S692">
        <f t="shared" si="150"/>
        <v>3.1813938975378802E-3</v>
      </c>
      <c r="T692">
        <f t="shared" si="151"/>
        <v>3181.3938975378801</v>
      </c>
      <c r="U692">
        <v>0.26</v>
      </c>
      <c r="V692">
        <v>110</v>
      </c>
      <c r="W692">
        <f t="shared" si="145"/>
        <v>87.301587301587304</v>
      </c>
      <c r="X692">
        <f t="shared" si="153"/>
        <v>3.0367850840134314</v>
      </c>
      <c r="Y692">
        <f t="shared" si="146"/>
        <v>36.441421008161171</v>
      </c>
      <c r="Z692">
        <f>AVERAGE(Y692:Y694)</f>
        <v>43.134998662727774</v>
      </c>
      <c r="AA692">
        <f>_xlfn.STDEV.S(Y692:Y694)/SQRT(COUNT(Y692:Y694))</f>
        <v>3.6963066637604438</v>
      </c>
    </row>
    <row r="693" spans="1:27" x14ac:dyDescent="0.25">
      <c r="A693" t="s">
        <v>46</v>
      </c>
      <c r="B693" t="s">
        <v>51</v>
      </c>
      <c r="C693">
        <v>14</v>
      </c>
      <c r="D693">
        <v>22672.208000000002</v>
      </c>
      <c r="E693">
        <f t="shared" si="152"/>
        <v>22672.208000000002</v>
      </c>
      <c r="F693">
        <v>30</v>
      </c>
      <c r="G693">
        <f t="shared" si="142"/>
        <v>304.14999999999998</v>
      </c>
      <c r="H693">
        <v>98</v>
      </c>
      <c r="I693">
        <v>0.47299999999999998</v>
      </c>
      <c r="J693">
        <f t="shared" si="147"/>
        <v>6.5640291204200979E-2</v>
      </c>
      <c r="K693">
        <v>0.26</v>
      </c>
      <c r="L693">
        <v>110</v>
      </c>
      <c r="M693">
        <f t="shared" si="143"/>
        <v>87.301587301587304</v>
      </c>
      <c r="N693">
        <f t="shared" si="144"/>
        <v>0.40735970879579897</v>
      </c>
      <c r="O693">
        <v>8.3140000000000001</v>
      </c>
      <c r="P693">
        <f t="shared" si="148"/>
        <v>1.5787243453764224E-2</v>
      </c>
      <c r="Q693">
        <f t="shared" si="154"/>
        <v>357.93166733038089</v>
      </c>
      <c r="R693">
        <f t="shared" si="149"/>
        <v>3.5793166733038087E-4</v>
      </c>
      <c r="S693">
        <f t="shared" si="150"/>
        <v>4.29518000796457E-3</v>
      </c>
      <c r="T693">
        <f t="shared" si="151"/>
        <v>4295.18000796457</v>
      </c>
      <c r="U693">
        <v>0.26</v>
      </c>
      <c r="V693">
        <v>110</v>
      </c>
      <c r="W693">
        <f t="shared" si="145"/>
        <v>87.301587301587304</v>
      </c>
      <c r="X693">
        <f t="shared" si="153"/>
        <v>4.0999445530570897</v>
      </c>
      <c r="Y693">
        <f t="shared" si="146"/>
        <v>49.199334636685073</v>
      </c>
    </row>
    <row r="694" spans="1:27" x14ac:dyDescent="0.25">
      <c r="A694" t="s">
        <v>47</v>
      </c>
      <c r="B694" t="s">
        <v>51</v>
      </c>
      <c r="C694">
        <v>14</v>
      </c>
      <c r="D694">
        <v>20167.589000000004</v>
      </c>
      <c r="E694">
        <f t="shared" si="152"/>
        <v>20167.589000000004</v>
      </c>
      <c r="F694">
        <v>30</v>
      </c>
      <c r="G694">
        <f t="shared" si="142"/>
        <v>304.14999999999998</v>
      </c>
      <c r="H694">
        <v>98</v>
      </c>
      <c r="I694">
        <v>0.47299999999999998</v>
      </c>
      <c r="J694">
        <f t="shared" si="147"/>
        <v>6.5640291204200979E-2</v>
      </c>
      <c r="K694">
        <v>0.26</v>
      </c>
      <c r="L694">
        <v>110</v>
      </c>
      <c r="M694">
        <f t="shared" si="143"/>
        <v>87.301587301587304</v>
      </c>
      <c r="N694">
        <f t="shared" si="144"/>
        <v>0.40735970879579897</v>
      </c>
      <c r="O694">
        <v>8.3140000000000001</v>
      </c>
      <c r="P694">
        <f t="shared" si="148"/>
        <v>1.5787243453764224E-2</v>
      </c>
      <c r="Q694">
        <f t="shared" si="154"/>
        <v>318.3906374184574</v>
      </c>
      <c r="R694">
        <f t="shared" si="149"/>
        <v>3.1839063741845742E-4</v>
      </c>
      <c r="S694">
        <f t="shared" si="150"/>
        <v>3.8206876490214886E-3</v>
      </c>
      <c r="T694">
        <f t="shared" si="151"/>
        <v>3820.6876490214886</v>
      </c>
      <c r="U694">
        <v>0.26</v>
      </c>
      <c r="V694">
        <v>110</v>
      </c>
      <c r="W694">
        <f t="shared" si="145"/>
        <v>87.301587301587304</v>
      </c>
      <c r="X694">
        <f t="shared" si="153"/>
        <v>3.6470200286114212</v>
      </c>
      <c r="Y694">
        <f t="shared" si="146"/>
        <v>43.76424034333705</v>
      </c>
    </row>
    <row r="695" spans="1:27" x14ac:dyDescent="0.25">
      <c r="A695" t="s">
        <v>48</v>
      </c>
      <c r="B695" t="s">
        <v>51</v>
      </c>
      <c r="C695">
        <v>14</v>
      </c>
      <c r="D695">
        <v>12188.579</v>
      </c>
      <c r="E695">
        <f t="shared" si="152"/>
        <v>12188.579</v>
      </c>
      <c r="F695">
        <v>30</v>
      </c>
      <c r="G695">
        <f t="shared" si="142"/>
        <v>304.14999999999998</v>
      </c>
      <c r="H695">
        <v>98</v>
      </c>
      <c r="I695">
        <v>0.47299999999999998</v>
      </c>
      <c r="J695">
        <f t="shared" si="147"/>
        <v>6.5640291204200979E-2</v>
      </c>
      <c r="K695">
        <v>0.26</v>
      </c>
      <c r="L695">
        <v>110</v>
      </c>
      <c r="M695">
        <f t="shared" si="143"/>
        <v>87.301587301587304</v>
      </c>
      <c r="N695">
        <f t="shared" si="144"/>
        <v>0.40735970879579897</v>
      </c>
      <c r="O695">
        <v>8.3140000000000001</v>
      </c>
      <c r="P695">
        <f t="shared" si="148"/>
        <v>1.5787243453764224E-2</v>
      </c>
      <c r="Q695">
        <f t="shared" si="154"/>
        <v>192.42406402843807</v>
      </c>
      <c r="R695">
        <f t="shared" si="149"/>
        <v>1.9242406402843805E-4</v>
      </c>
      <c r="S695">
        <f t="shared" si="150"/>
        <v>2.3090887683412564E-3</v>
      </c>
      <c r="T695">
        <f t="shared" si="151"/>
        <v>2309.0887683412566</v>
      </c>
      <c r="U695">
        <v>0.26</v>
      </c>
      <c r="V695">
        <v>110</v>
      </c>
      <c r="W695">
        <f t="shared" si="145"/>
        <v>87.301587301587304</v>
      </c>
      <c r="X695">
        <f t="shared" si="153"/>
        <v>2.2041301879621087</v>
      </c>
      <c r="Y695">
        <f t="shared" si="146"/>
        <v>26.449562255545302</v>
      </c>
      <c r="Z695">
        <f>AVERAGE(Y695:Y697)</f>
        <v>22.310659183109227</v>
      </c>
      <c r="AA695">
        <f>_xlfn.STDEV.S(Y695:Y697)/SQRT(COUNT(Y695:Y697))</f>
        <v>2.3160874494500332</v>
      </c>
    </row>
    <row r="696" spans="1:27" x14ac:dyDescent="0.25">
      <c r="A696" t="s">
        <v>49</v>
      </c>
      <c r="B696" t="s">
        <v>51</v>
      </c>
      <c r="C696">
        <v>14</v>
      </c>
      <c r="D696">
        <v>8497.5149999999994</v>
      </c>
      <c r="E696">
        <f t="shared" si="152"/>
        <v>8497.5149999999994</v>
      </c>
      <c r="F696">
        <v>30</v>
      </c>
      <c r="G696">
        <f t="shared" si="142"/>
        <v>304.14999999999998</v>
      </c>
      <c r="H696">
        <v>98</v>
      </c>
      <c r="I696">
        <v>0.47299999999999998</v>
      </c>
      <c r="J696">
        <f t="shared" si="147"/>
        <v>6.5640291204200979E-2</v>
      </c>
      <c r="K696">
        <v>0.26</v>
      </c>
      <c r="L696">
        <v>110</v>
      </c>
      <c r="M696">
        <f t="shared" si="143"/>
        <v>87.301587301587304</v>
      </c>
      <c r="N696">
        <f t="shared" si="144"/>
        <v>0.40735970879579897</v>
      </c>
      <c r="O696">
        <v>8.3140000000000001</v>
      </c>
      <c r="P696">
        <f t="shared" si="148"/>
        <v>1.5787243453764224E-2</v>
      </c>
      <c r="Q696">
        <f t="shared" si="154"/>
        <v>134.15233805701328</v>
      </c>
      <c r="R696">
        <f t="shared" si="149"/>
        <v>1.3415233805701328E-4</v>
      </c>
      <c r="S696">
        <f t="shared" si="150"/>
        <v>1.6098280566841593E-3</v>
      </c>
      <c r="T696">
        <f t="shared" si="151"/>
        <v>1609.8280566841593</v>
      </c>
      <c r="U696">
        <v>0.26</v>
      </c>
      <c r="V696">
        <v>110</v>
      </c>
      <c r="W696">
        <f t="shared" si="145"/>
        <v>87.301587301587304</v>
      </c>
      <c r="X696">
        <f t="shared" si="153"/>
        <v>1.5366540541076066</v>
      </c>
      <c r="Y696">
        <f t="shared" si="146"/>
        <v>18.439848649291278</v>
      </c>
    </row>
    <row r="697" spans="1:27" x14ac:dyDescent="0.25">
      <c r="A697" t="s">
        <v>50</v>
      </c>
      <c r="B697" t="s">
        <v>51</v>
      </c>
      <c r="C697">
        <v>14</v>
      </c>
      <c r="D697">
        <v>10157.732</v>
      </c>
      <c r="E697">
        <f t="shared" si="152"/>
        <v>10157.732</v>
      </c>
      <c r="F697">
        <v>30</v>
      </c>
      <c r="G697">
        <f t="shared" si="142"/>
        <v>304.14999999999998</v>
      </c>
      <c r="H697">
        <v>98</v>
      </c>
      <c r="I697">
        <v>0.47299999999999998</v>
      </c>
      <c r="J697">
        <f t="shared" si="147"/>
        <v>6.5640291204200979E-2</v>
      </c>
      <c r="K697">
        <v>0.26</v>
      </c>
      <c r="L697">
        <v>110</v>
      </c>
      <c r="M697">
        <f t="shared" si="143"/>
        <v>87.301587301587304</v>
      </c>
      <c r="N697">
        <f t="shared" si="144"/>
        <v>0.40735970879579897</v>
      </c>
      <c r="O697">
        <v>8.3140000000000001</v>
      </c>
      <c r="P697">
        <f t="shared" si="148"/>
        <v>1.5787243453764224E-2</v>
      </c>
      <c r="Q697">
        <f t="shared" si="154"/>
        <v>160.36258802209139</v>
      </c>
      <c r="R697">
        <f t="shared" si="149"/>
        <v>1.6036258802209138E-4</v>
      </c>
      <c r="S697">
        <f t="shared" si="150"/>
        <v>1.9243510562650962E-3</v>
      </c>
      <c r="T697">
        <f t="shared" si="151"/>
        <v>1924.3510562650963</v>
      </c>
      <c r="U697">
        <v>0.26</v>
      </c>
      <c r="V697">
        <v>110</v>
      </c>
      <c r="W697">
        <f t="shared" si="145"/>
        <v>87.301587301587304</v>
      </c>
      <c r="X697">
        <f t="shared" si="153"/>
        <v>1.8368805537075923</v>
      </c>
      <c r="Y697">
        <f t="shared" si="146"/>
        <v>22.042566644491103</v>
      </c>
    </row>
    <row r="698" spans="1:27" x14ac:dyDescent="0.25">
      <c r="A698" t="s">
        <v>26</v>
      </c>
      <c r="B698" t="s">
        <v>51</v>
      </c>
      <c r="C698">
        <v>20</v>
      </c>
      <c r="D698">
        <v>24231.012000000002</v>
      </c>
      <c r="E698">
        <f t="shared" si="152"/>
        <v>24231.012000000002</v>
      </c>
      <c r="F698">
        <v>30</v>
      </c>
      <c r="G698">
        <f t="shared" si="142"/>
        <v>304.14999999999998</v>
      </c>
      <c r="H698">
        <v>98</v>
      </c>
      <c r="I698">
        <v>0.47299999999999998</v>
      </c>
      <c r="J698">
        <f t="shared" si="147"/>
        <v>6.5640291204200979E-2</v>
      </c>
      <c r="K698">
        <v>0.26</v>
      </c>
      <c r="L698">
        <v>110</v>
      </c>
      <c r="M698">
        <f t="shared" si="143"/>
        <v>87.301587301587304</v>
      </c>
      <c r="N698">
        <f t="shared" si="144"/>
        <v>0.40735970879579897</v>
      </c>
      <c r="O698">
        <v>8.3140000000000001</v>
      </c>
      <c r="P698">
        <f t="shared" si="148"/>
        <v>1.5787243453764224E-2</v>
      </c>
      <c r="Q698">
        <f t="shared" si="154"/>
        <v>382.54088557508237</v>
      </c>
      <c r="R698">
        <f t="shared" si="149"/>
        <v>3.8254088557508235E-4</v>
      </c>
      <c r="S698">
        <f t="shared" si="150"/>
        <v>4.5904906269009877E-3</v>
      </c>
      <c r="T698">
        <f t="shared" si="151"/>
        <v>4590.490626900988</v>
      </c>
      <c r="U698">
        <v>0.26</v>
      </c>
      <c r="V698">
        <v>110</v>
      </c>
      <c r="W698">
        <f t="shared" si="145"/>
        <v>87.301587301587304</v>
      </c>
      <c r="X698">
        <f t="shared" si="153"/>
        <v>4.3818319620418524</v>
      </c>
      <c r="Y698">
        <f t="shared" si="146"/>
        <v>52.581983544502222</v>
      </c>
      <c r="Z698">
        <f>AVERAGE(Y698:Y700)</f>
        <v>51.337802840289562</v>
      </c>
      <c r="AA698">
        <f>_xlfn.STDEV.S(Y698:Y700)/SQRT(COUNT(Y698:Y700))</f>
        <v>3.1533034887487665</v>
      </c>
    </row>
    <row r="699" spans="1:27" x14ac:dyDescent="0.25">
      <c r="A699" t="s">
        <v>28</v>
      </c>
      <c r="B699" t="s">
        <v>51</v>
      </c>
      <c r="C699">
        <v>20</v>
      </c>
      <c r="D699">
        <v>25838.396999999997</v>
      </c>
      <c r="E699">
        <f t="shared" si="152"/>
        <v>25838.396999999997</v>
      </c>
      <c r="F699">
        <v>30</v>
      </c>
      <c r="G699">
        <f t="shared" si="142"/>
        <v>304.14999999999998</v>
      </c>
      <c r="H699">
        <v>98</v>
      </c>
      <c r="I699">
        <v>0.47299999999999998</v>
      </c>
      <c r="J699">
        <f t="shared" si="147"/>
        <v>6.5640291204200979E-2</v>
      </c>
      <c r="K699">
        <v>0.26</v>
      </c>
      <c r="L699">
        <v>110</v>
      </c>
      <c r="M699">
        <f t="shared" si="143"/>
        <v>87.301587301587304</v>
      </c>
      <c r="N699">
        <f t="shared" si="144"/>
        <v>0.40735970879579897</v>
      </c>
      <c r="O699">
        <v>8.3140000000000001</v>
      </c>
      <c r="P699">
        <f t="shared" si="148"/>
        <v>1.5787243453764224E-2</v>
      </c>
      <c r="Q699">
        <f t="shared" si="154"/>
        <v>407.91706389401111</v>
      </c>
      <c r="R699">
        <f t="shared" si="149"/>
        <v>4.0791706389401111E-4</v>
      </c>
      <c r="S699">
        <f t="shared" si="150"/>
        <v>4.8950047667281329E-3</v>
      </c>
      <c r="T699">
        <f t="shared" si="151"/>
        <v>4895.0047667281333</v>
      </c>
      <c r="U699">
        <v>0.26</v>
      </c>
      <c r="V699">
        <v>110</v>
      </c>
      <c r="W699">
        <f t="shared" si="145"/>
        <v>87.301587301587304</v>
      </c>
      <c r="X699">
        <f t="shared" si="153"/>
        <v>4.6725045500586724</v>
      </c>
      <c r="Y699">
        <f t="shared" si="146"/>
        <v>56.070054600704069</v>
      </c>
    </row>
    <row r="700" spans="1:27" x14ac:dyDescent="0.25">
      <c r="A700" t="s">
        <v>29</v>
      </c>
      <c r="B700" t="s">
        <v>51</v>
      </c>
      <c r="C700">
        <v>20</v>
      </c>
      <c r="D700">
        <v>20903.584000000003</v>
      </c>
      <c r="E700">
        <f t="shared" si="152"/>
        <v>20903.584000000003</v>
      </c>
      <c r="F700">
        <v>30</v>
      </c>
      <c r="G700">
        <f t="shared" si="142"/>
        <v>304.14999999999998</v>
      </c>
      <c r="H700">
        <v>98</v>
      </c>
      <c r="I700">
        <v>0.47299999999999998</v>
      </c>
      <c r="J700">
        <f t="shared" si="147"/>
        <v>6.5640291204200979E-2</v>
      </c>
      <c r="K700">
        <v>0.26</v>
      </c>
      <c r="L700">
        <v>110</v>
      </c>
      <c r="M700">
        <f t="shared" si="143"/>
        <v>87.301587301587304</v>
      </c>
      <c r="N700">
        <f t="shared" si="144"/>
        <v>0.40735970879579897</v>
      </c>
      <c r="O700">
        <v>8.3140000000000001</v>
      </c>
      <c r="P700">
        <f t="shared" si="148"/>
        <v>1.5787243453764224E-2</v>
      </c>
      <c r="Q700">
        <f t="shared" si="154"/>
        <v>330.00996966421059</v>
      </c>
      <c r="R700">
        <f t="shared" si="149"/>
        <v>3.3000996966421061E-4</v>
      </c>
      <c r="S700">
        <f t="shared" si="150"/>
        <v>3.9601196359705269E-3</v>
      </c>
      <c r="T700">
        <f t="shared" si="151"/>
        <v>3960.1196359705268</v>
      </c>
      <c r="U700">
        <v>0.26</v>
      </c>
      <c r="V700">
        <v>110</v>
      </c>
      <c r="W700">
        <f t="shared" si="145"/>
        <v>87.301587301587304</v>
      </c>
      <c r="X700">
        <f t="shared" si="153"/>
        <v>3.7801141979718667</v>
      </c>
      <c r="Y700">
        <f t="shared" si="146"/>
        <v>45.361370375662396</v>
      </c>
    </row>
    <row r="701" spans="1:27" x14ac:dyDescent="0.25">
      <c r="A701" t="s">
        <v>30</v>
      </c>
      <c r="B701" t="s">
        <v>51</v>
      </c>
      <c r="C701">
        <v>20</v>
      </c>
      <c r="D701">
        <v>14659.904999999997</v>
      </c>
      <c r="E701">
        <f t="shared" si="152"/>
        <v>14659.904999999997</v>
      </c>
      <c r="F701">
        <v>30</v>
      </c>
      <c r="G701">
        <f t="shared" si="142"/>
        <v>304.14999999999998</v>
      </c>
      <c r="H701">
        <v>98</v>
      </c>
      <c r="I701">
        <v>0.47299999999999998</v>
      </c>
      <c r="J701">
        <f t="shared" si="147"/>
        <v>6.5640291204200979E-2</v>
      </c>
      <c r="K701">
        <v>0.26</v>
      </c>
      <c r="L701">
        <v>110</v>
      </c>
      <c r="M701">
        <f t="shared" si="143"/>
        <v>87.301587301587304</v>
      </c>
      <c r="N701">
        <f t="shared" si="144"/>
        <v>0.40735970879579897</v>
      </c>
      <c r="O701">
        <v>8.3140000000000001</v>
      </c>
      <c r="P701">
        <f t="shared" si="148"/>
        <v>1.5787243453764224E-2</v>
      </c>
      <c r="Q701">
        <f t="shared" si="154"/>
        <v>231.43948924405535</v>
      </c>
      <c r="R701">
        <f t="shared" si="149"/>
        <v>2.3143948924405535E-4</v>
      </c>
      <c r="S701">
        <f t="shared" si="150"/>
        <v>2.7772738709286636E-3</v>
      </c>
      <c r="T701">
        <f t="shared" si="151"/>
        <v>2777.2738709286637</v>
      </c>
      <c r="U701">
        <v>0.26</v>
      </c>
      <c r="V701">
        <v>110</v>
      </c>
      <c r="W701">
        <f t="shared" si="145"/>
        <v>87.301587301587304</v>
      </c>
      <c r="X701">
        <f t="shared" si="153"/>
        <v>2.6510341495228156</v>
      </c>
      <c r="Y701">
        <f t="shared" si="146"/>
        <v>31.812409794273783</v>
      </c>
      <c r="Z701">
        <f>AVERAGE(Y701:Y703)</f>
        <v>30.551566165528286</v>
      </c>
      <c r="AA701">
        <f>_xlfn.STDEV.S(Y701:Y703)/SQRT(COUNT(Y701:Y703))</f>
        <v>1.0591905220350355</v>
      </c>
    </row>
    <row r="702" spans="1:27" x14ac:dyDescent="0.25">
      <c r="A702" t="s">
        <v>31</v>
      </c>
      <c r="B702" t="s">
        <v>51</v>
      </c>
      <c r="C702">
        <v>20</v>
      </c>
      <c r="D702">
        <v>13109.004999999999</v>
      </c>
      <c r="E702">
        <f t="shared" si="152"/>
        <v>13109.004999999999</v>
      </c>
      <c r="F702">
        <v>30</v>
      </c>
      <c r="G702">
        <f t="shared" si="142"/>
        <v>304.14999999999998</v>
      </c>
      <c r="H702">
        <v>98</v>
      </c>
      <c r="I702">
        <v>0.47299999999999998</v>
      </c>
      <c r="J702">
        <f t="shared" si="147"/>
        <v>6.5640291204200979E-2</v>
      </c>
      <c r="K702">
        <v>0.26</v>
      </c>
      <c r="L702">
        <v>110</v>
      </c>
      <c r="M702">
        <f t="shared" si="143"/>
        <v>87.301587301587304</v>
      </c>
      <c r="N702">
        <f t="shared" si="144"/>
        <v>0.40735970879579897</v>
      </c>
      <c r="O702">
        <v>8.3140000000000001</v>
      </c>
      <c r="P702">
        <f t="shared" si="148"/>
        <v>1.5787243453764224E-2</v>
      </c>
      <c r="Q702">
        <f t="shared" si="154"/>
        <v>206.95505337161245</v>
      </c>
      <c r="R702">
        <f t="shared" si="149"/>
        <v>2.0695505337161245E-4</v>
      </c>
      <c r="S702">
        <f t="shared" si="150"/>
        <v>2.483460640459349E-3</v>
      </c>
      <c r="T702">
        <f t="shared" si="151"/>
        <v>2483.4606404593492</v>
      </c>
      <c r="U702">
        <v>0.26</v>
      </c>
      <c r="V702">
        <v>110</v>
      </c>
      <c r="W702">
        <f t="shared" si="145"/>
        <v>87.301587301587304</v>
      </c>
      <c r="X702">
        <f t="shared" si="153"/>
        <v>2.3705760658930153</v>
      </c>
      <c r="Y702">
        <f t="shared" si="146"/>
        <v>28.44691279071618</v>
      </c>
    </row>
    <row r="703" spans="1:27" x14ac:dyDescent="0.25">
      <c r="A703" t="s">
        <v>32</v>
      </c>
      <c r="B703" t="s">
        <v>51</v>
      </c>
      <c r="C703">
        <v>20</v>
      </c>
      <c r="D703">
        <v>14467.725999999999</v>
      </c>
      <c r="E703">
        <f t="shared" si="152"/>
        <v>14467.725999999999</v>
      </c>
      <c r="F703">
        <v>30</v>
      </c>
      <c r="G703">
        <f t="shared" si="142"/>
        <v>304.14999999999998</v>
      </c>
      <c r="H703">
        <v>98</v>
      </c>
      <c r="I703">
        <v>0.47299999999999998</v>
      </c>
      <c r="J703">
        <f t="shared" si="147"/>
        <v>6.5640291204200979E-2</v>
      </c>
      <c r="K703">
        <v>0.26</v>
      </c>
      <c r="L703">
        <v>110</v>
      </c>
      <c r="M703">
        <f t="shared" si="143"/>
        <v>87.301587301587304</v>
      </c>
      <c r="N703">
        <f t="shared" si="144"/>
        <v>0.40735970879579897</v>
      </c>
      <c r="O703">
        <v>8.3140000000000001</v>
      </c>
      <c r="P703">
        <f t="shared" si="148"/>
        <v>1.5787243453764224E-2</v>
      </c>
      <c r="Q703">
        <f t="shared" si="154"/>
        <v>228.40551258435443</v>
      </c>
      <c r="R703">
        <f t="shared" si="149"/>
        <v>2.2840551258435443E-4</v>
      </c>
      <c r="S703">
        <f t="shared" si="150"/>
        <v>2.7408661510122533E-3</v>
      </c>
      <c r="T703">
        <f t="shared" si="151"/>
        <v>2740.8661510122533</v>
      </c>
      <c r="U703">
        <v>0.26</v>
      </c>
      <c r="V703">
        <v>110</v>
      </c>
      <c r="W703">
        <f t="shared" si="145"/>
        <v>87.301587301587304</v>
      </c>
      <c r="X703">
        <f t="shared" si="153"/>
        <v>2.6162813259662414</v>
      </c>
      <c r="Y703">
        <f t="shared" si="146"/>
        <v>31.3953759115949</v>
      </c>
    </row>
    <row r="704" spans="1:27" x14ac:dyDescent="0.25">
      <c r="A704" t="s">
        <v>33</v>
      </c>
      <c r="B704" t="s">
        <v>51</v>
      </c>
      <c r="C704">
        <v>20</v>
      </c>
      <c r="D704">
        <v>39279.565000000002</v>
      </c>
      <c r="E704">
        <f t="shared" si="152"/>
        <v>39279.565000000002</v>
      </c>
      <c r="F704">
        <v>30</v>
      </c>
      <c r="G704">
        <f t="shared" si="142"/>
        <v>304.14999999999998</v>
      </c>
      <c r="H704">
        <v>98</v>
      </c>
      <c r="I704">
        <v>0.47299999999999998</v>
      </c>
      <c r="J704">
        <f t="shared" si="147"/>
        <v>6.5640291204200979E-2</v>
      </c>
      <c r="K704">
        <v>0.26</v>
      </c>
      <c r="L704">
        <v>110</v>
      </c>
      <c r="M704">
        <f t="shared" si="143"/>
        <v>87.301587301587304</v>
      </c>
      <c r="N704">
        <f t="shared" si="144"/>
        <v>0.40735970879579897</v>
      </c>
      <c r="O704">
        <v>8.3140000000000001</v>
      </c>
      <c r="P704">
        <f t="shared" si="148"/>
        <v>1.5787243453764224E-2</v>
      </c>
      <c r="Q704">
        <f t="shared" si="154"/>
        <v>620.11605541295637</v>
      </c>
      <c r="R704">
        <f t="shared" si="149"/>
        <v>6.2011605541295632E-4</v>
      </c>
      <c r="S704">
        <f t="shared" si="150"/>
        <v>7.4413926649554759E-3</v>
      </c>
      <c r="T704">
        <f t="shared" si="151"/>
        <v>7441.392664955476</v>
      </c>
      <c r="U704">
        <v>0.26</v>
      </c>
      <c r="V704">
        <v>110</v>
      </c>
      <c r="W704">
        <f t="shared" si="145"/>
        <v>87.301587301587304</v>
      </c>
      <c r="X704">
        <f t="shared" si="153"/>
        <v>7.1031475438211364</v>
      </c>
      <c r="Y704">
        <f t="shared" si="146"/>
        <v>85.237770525853634</v>
      </c>
      <c r="Z704">
        <f>AVERAGE(Y704:Y706)</f>
        <v>77.173667328460809</v>
      </c>
      <c r="AA704">
        <f>_xlfn.STDEV.S(Y704:Y706)/SQRT(COUNT(Y704:Y706))</f>
        <v>4.2724931492828455</v>
      </c>
    </row>
    <row r="705" spans="1:27" x14ac:dyDescent="0.25">
      <c r="A705" t="s">
        <v>34</v>
      </c>
      <c r="B705" t="s">
        <v>51</v>
      </c>
      <c r="C705">
        <v>20</v>
      </c>
      <c r="D705">
        <v>34833.24</v>
      </c>
      <c r="E705">
        <f t="shared" si="152"/>
        <v>34833.24</v>
      </c>
      <c r="F705">
        <v>30</v>
      </c>
      <c r="G705">
        <f t="shared" si="142"/>
        <v>304.14999999999998</v>
      </c>
      <c r="H705">
        <v>98</v>
      </c>
      <c r="I705">
        <v>0.47299999999999998</v>
      </c>
      <c r="J705">
        <f t="shared" si="147"/>
        <v>6.5640291204200979E-2</v>
      </c>
      <c r="K705">
        <v>0.26</v>
      </c>
      <c r="L705">
        <v>110</v>
      </c>
      <c r="M705">
        <f t="shared" si="143"/>
        <v>87.301587301587304</v>
      </c>
      <c r="N705">
        <f t="shared" si="144"/>
        <v>0.40735970879579897</v>
      </c>
      <c r="O705">
        <v>8.3140000000000001</v>
      </c>
      <c r="P705">
        <f t="shared" si="148"/>
        <v>1.5787243453764224E-2</v>
      </c>
      <c r="Q705">
        <f t="shared" si="154"/>
        <v>549.92084016339811</v>
      </c>
      <c r="R705">
        <f t="shared" si="149"/>
        <v>5.4992084016339813E-4</v>
      </c>
      <c r="S705">
        <f t="shared" si="150"/>
        <v>6.5990500819607771E-3</v>
      </c>
      <c r="T705">
        <f t="shared" si="151"/>
        <v>6599.0500819607769</v>
      </c>
      <c r="U705">
        <v>0.26</v>
      </c>
      <c r="V705">
        <v>110</v>
      </c>
      <c r="W705">
        <f t="shared" si="145"/>
        <v>87.301587301587304</v>
      </c>
      <c r="X705">
        <f t="shared" si="153"/>
        <v>6.2990932600534695</v>
      </c>
      <c r="Y705">
        <f t="shared" si="146"/>
        <v>75.589119120641627</v>
      </c>
    </row>
    <row r="706" spans="1:27" x14ac:dyDescent="0.25">
      <c r="A706" t="s">
        <v>35</v>
      </c>
      <c r="B706" t="s">
        <v>51</v>
      </c>
      <c r="C706">
        <v>20</v>
      </c>
      <c r="D706">
        <v>32577.506000000001</v>
      </c>
      <c r="E706">
        <f t="shared" si="152"/>
        <v>32577.506000000001</v>
      </c>
      <c r="F706">
        <v>30</v>
      </c>
      <c r="G706">
        <f t="shared" ref="G706:G769" si="155">F706+274.15</f>
        <v>304.14999999999998</v>
      </c>
      <c r="H706">
        <v>98</v>
      </c>
      <c r="I706">
        <v>0.47299999999999998</v>
      </c>
      <c r="J706">
        <f t="shared" si="147"/>
        <v>6.5640291204200979E-2</v>
      </c>
      <c r="K706">
        <v>0.26</v>
      </c>
      <c r="L706">
        <v>110</v>
      </c>
      <c r="M706">
        <f t="shared" ref="M706:M769" si="156">L706/(1+K706)</f>
        <v>87.301587301587304</v>
      </c>
      <c r="N706">
        <f t="shared" ref="N706:N769" si="157">I706-J706</f>
        <v>0.40735970879579897</v>
      </c>
      <c r="O706">
        <v>8.3140000000000001</v>
      </c>
      <c r="P706">
        <f t="shared" si="148"/>
        <v>1.5787243453764224E-2</v>
      </c>
      <c r="Q706">
        <f t="shared" si="154"/>
        <v>514.30901833846474</v>
      </c>
      <c r="R706">
        <f t="shared" si="149"/>
        <v>5.1430901833846476E-4</v>
      </c>
      <c r="S706">
        <f t="shared" si="150"/>
        <v>6.1717082200615772E-3</v>
      </c>
      <c r="T706">
        <f t="shared" si="151"/>
        <v>6171.7082200615769</v>
      </c>
      <c r="U706">
        <v>0.26</v>
      </c>
      <c r="V706">
        <v>110</v>
      </c>
      <c r="W706">
        <f t="shared" ref="W706:W769" si="158">V706/(1+U706)</f>
        <v>87.301587301587304</v>
      </c>
      <c r="X706">
        <f t="shared" si="153"/>
        <v>5.8911760282405963</v>
      </c>
      <c r="Y706">
        <f t="shared" ref="Y706:Y769" si="159">T706/W706</f>
        <v>70.694112338887152</v>
      </c>
    </row>
    <row r="707" spans="1:27" x14ac:dyDescent="0.25">
      <c r="A707" t="s">
        <v>36</v>
      </c>
      <c r="B707" t="s">
        <v>51</v>
      </c>
      <c r="C707">
        <v>20</v>
      </c>
      <c r="D707">
        <v>25450.204000000002</v>
      </c>
      <c r="E707">
        <f t="shared" si="152"/>
        <v>25450.204000000002</v>
      </c>
      <c r="F707">
        <v>30</v>
      </c>
      <c r="G707">
        <f t="shared" si="155"/>
        <v>304.14999999999998</v>
      </c>
      <c r="H707">
        <v>98</v>
      </c>
      <c r="I707">
        <v>0.47299999999999998</v>
      </c>
      <c r="J707">
        <f t="shared" ref="J707:J770" si="160">(M707/(1.33))/1000</f>
        <v>6.5640291204200979E-2</v>
      </c>
      <c r="K707">
        <v>0.26</v>
      </c>
      <c r="L707">
        <v>110</v>
      </c>
      <c r="M707">
        <f t="shared" si="156"/>
        <v>87.301587301587304</v>
      </c>
      <c r="N707">
        <f t="shared" si="157"/>
        <v>0.40735970879579897</v>
      </c>
      <c r="O707">
        <v>8.3140000000000001</v>
      </c>
      <c r="P707">
        <f t="shared" ref="P707:P770" si="161">(H707*N707)/(O707*G707)</f>
        <v>1.5787243453764224E-2</v>
      </c>
      <c r="Q707">
        <f t="shared" si="154"/>
        <v>401.78856649596406</v>
      </c>
      <c r="R707">
        <f t="shared" ref="R707:R770" si="162">Q707/1000000</f>
        <v>4.0178856649596405E-4</v>
      </c>
      <c r="S707">
        <f t="shared" ref="S707:S770" si="163">R707*(44/1)*(12/44)</f>
        <v>4.8214627979515689E-3</v>
      </c>
      <c r="T707">
        <f t="shared" ref="T707:T770" si="164">S707*1000000</f>
        <v>4821.462797951569</v>
      </c>
      <c r="U707">
        <v>0.26</v>
      </c>
      <c r="V707">
        <v>110</v>
      </c>
      <c r="W707">
        <f t="shared" si="158"/>
        <v>87.301587301587304</v>
      </c>
      <c r="X707">
        <f t="shared" si="153"/>
        <v>4.6023053980446793</v>
      </c>
      <c r="Y707">
        <f t="shared" si="159"/>
        <v>55.227664776536152</v>
      </c>
      <c r="Z707">
        <f>AVERAGE(Y707:Y709)</f>
        <v>57.362437421821568</v>
      </c>
      <c r="AA707">
        <f>_xlfn.STDEV.S(Y707:Y709)/SQRT(COUNT(Y707:Y709))</f>
        <v>3.8851318514247635</v>
      </c>
    </row>
    <row r="708" spans="1:27" x14ac:dyDescent="0.25">
      <c r="A708" t="s">
        <v>37</v>
      </c>
      <c r="B708" t="s">
        <v>51</v>
      </c>
      <c r="C708">
        <v>20</v>
      </c>
      <c r="D708">
        <v>23944.167000000005</v>
      </c>
      <c r="E708">
        <f t="shared" si="152"/>
        <v>23944.167000000005</v>
      </c>
      <c r="F708">
        <v>30</v>
      </c>
      <c r="G708">
        <f t="shared" si="155"/>
        <v>304.14999999999998</v>
      </c>
      <c r="H708">
        <v>98</v>
      </c>
      <c r="I708">
        <v>0.47299999999999998</v>
      </c>
      <c r="J708">
        <f t="shared" si="160"/>
        <v>6.5640291204200979E-2</v>
      </c>
      <c r="K708">
        <v>0.26</v>
      </c>
      <c r="L708">
        <v>110</v>
      </c>
      <c r="M708">
        <f t="shared" si="156"/>
        <v>87.301587301587304</v>
      </c>
      <c r="N708">
        <f t="shared" si="157"/>
        <v>0.40735970879579897</v>
      </c>
      <c r="O708">
        <v>8.3140000000000001</v>
      </c>
      <c r="P708">
        <f t="shared" si="161"/>
        <v>1.5787243453764224E-2</v>
      </c>
      <c r="Q708">
        <f t="shared" si="154"/>
        <v>378.01239372658745</v>
      </c>
      <c r="R708">
        <f t="shared" si="162"/>
        <v>3.7801239372658746E-4</v>
      </c>
      <c r="S708">
        <f t="shared" si="163"/>
        <v>4.5361487247190498E-3</v>
      </c>
      <c r="T708">
        <f t="shared" si="164"/>
        <v>4536.1487247190498</v>
      </c>
      <c r="U708">
        <v>0.26</v>
      </c>
      <c r="V708">
        <v>110</v>
      </c>
      <c r="W708">
        <f t="shared" si="158"/>
        <v>87.301587301587304</v>
      </c>
      <c r="X708">
        <f t="shared" si="153"/>
        <v>4.3299601463227289</v>
      </c>
      <c r="Y708">
        <f t="shared" si="159"/>
        <v>51.95952175587275</v>
      </c>
    </row>
    <row r="709" spans="1:27" x14ac:dyDescent="0.25">
      <c r="A709" t="s">
        <v>38</v>
      </c>
      <c r="B709" t="s">
        <v>51</v>
      </c>
      <c r="C709">
        <v>20</v>
      </c>
      <c r="D709">
        <v>29907.501</v>
      </c>
      <c r="E709">
        <f t="shared" si="152"/>
        <v>29907.501</v>
      </c>
      <c r="F709">
        <v>30</v>
      </c>
      <c r="G709">
        <f t="shared" si="155"/>
        <v>304.14999999999998</v>
      </c>
      <c r="H709">
        <v>98</v>
      </c>
      <c r="I709">
        <v>0.47299999999999998</v>
      </c>
      <c r="J709">
        <f t="shared" si="160"/>
        <v>6.5640291204200979E-2</v>
      </c>
      <c r="K709">
        <v>0.26</v>
      </c>
      <c r="L709">
        <v>110</v>
      </c>
      <c r="M709">
        <f t="shared" si="156"/>
        <v>87.301587301587304</v>
      </c>
      <c r="N709">
        <f t="shared" si="157"/>
        <v>0.40735970879579897</v>
      </c>
      <c r="O709">
        <v>8.3140000000000001</v>
      </c>
      <c r="P709">
        <f t="shared" si="161"/>
        <v>1.5787243453764224E-2</v>
      </c>
      <c r="Q709">
        <f t="shared" si="154"/>
        <v>472.15699938069696</v>
      </c>
      <c r="R709">
        <f t="shared" si="162"/>
        <v>4.7215699938069696E-4</v>
      </c>
      <c r="S709">
        <f t="shared" si="163"/>
        <v>5.6658839925683635E-3</v>
      </c>
      <c r="T709">
        <f t="shared" si="164"/>
        <v>5665.8839925683633</v>
      </c>
      <c r="U709">
        <v>0.26</v>
      </c>
      <c r="V709">
        <v>110</v>
      </c>
      <c r="W709">
        <f t="shared" si="158"/>
        <v>87.301587301587304</v>
      </c>
      <c r="X709">
        <f t="shared" si="153"/>
        <v>5.4083438110879829</v>
      </c>
      <c r="Y709">
        <f t="shared" si="159"/>
        <v>64.900125733055802</v>
      </c>
    </row>
    <row r="710" spans="1:27" x14ac:dyDescent="0.25">
      <c r="A710" t="s">
        <v>39</v>
      </c>
      <c r="B710" t="s">
        <v>51</v>
      </c>
      <c r="C710">
        <v>20</v>
      </c>
      <c r="D710">
        <v>27443.506999999998</v>
      </c>
      <c r="E710">
        <f t="shared" si="152"/>
        <v>27443.506999999998</v>
      </c>
      <c r="F710">
        <v>30</v>
      </c>
      <c r="G710">
        <f t="shared" si="155"/>
        <v>304.14999999999998</v>
      </c>
      <c r="H710">
        <v>98</v>
      </c>
      <c r="I710">
        <v>0.47299999999999998</v>
      </c>
      <c r="J710">
        <f t="shared" si="160"/>
        <v>6.5640291204200979E-2</v>
      </c>
      <c r="K710">
        <v>0.26</v>
      </c>
      <c r="L710">
        <v>110</v>
      </c>
      <c r="M710">
        <f t="shared" si="156"/>
        <v>87.301587301587304</v>
      </c>
      <c r="N710">
        <f t="shared" si="157"/>
        <v>0.40735970879579897</v>
      </c>
      <c r="O710">
        <v>8.3140000000000001</v>
      </c>
      <c r="P710">
        <f t="shared" si="161"/>
        <v>1.5787243453764224E-2</v>
      </c>
      <c r="Q710">
        <f t="shared" si="154"/>
        <v>433.2573262340826</v>
      </c>
      <c r="R710">
        <f t="shared" si="162"/>
        <v>4.332573262340826E-4</v>
      </c>
      <c r="S710">
        <f t="shared" si="163"/>
        <v>5.1990879148089914E-3</v>
      </c>
      <c r="T710">
        <f t="shared" si="164"/>
        <v>5199.0879148089916</v>
      </c>
      <c r="U710">
        <v>0.26</v>
      </c>
      <c r="V710">
        <v>110</v>
      </c>
      <c r="W710">
        <f t="shared" si="158"/>
        <v>87.301587301587304</v>
      </c>
      <c r="X710">
        <f t="shared" si="153"/>
        <v>4.9627657368631279</v>
      </c>
      <c r="Y710">
        <f t="shared" si="159"/>
        <v>59.553188842357535</v>
      </c>
      <c r="Z710">
        <f>AVERAGE(Y710:Y712)</f>
        <v>55.990426132902655</v>
      </c>
      <c r="AA710">
        <f>_xlfn.STDEV.S(Y710:Y712)/SQRT(COUNT(Y710:Y712))</f>
        <v>2.3093797211714868</v>
      </c>
    </row>
    <row r="711" spans="1:27" x14ac:dyDescent="0.25">
      <c r="A711" t="s">
        <v>40</v>
      </c>
      <c r="B711" t="s">
        <v>51</v>
      </c>
      <c r="C711">
        <v>20</v>
      </c>
      <c r="D711">
        <v>26153.841999999997</v>
      </c>
      <c r="E711">
        <f t="shared" si="152"/>
        <v>26153.841999999997</v>
      </c>
      <c r="F711">
        <v>30</v>
      </c>
      <c r="G711">
        <f t="shared" si="155"/>
        <v>304.14999999999998</v>
      </c>
      <c r="H711">
        <v>98</v>
      </c>
      <c r="I711">
        <v>0.47299999999999998</v>
      </c>
      <c r="J711">
        <f t="shared" si="160"/>
        <v>6.5640291204200979E-2</v>
      </c>
      <c r="K711">
        <v>0.26</v>
      </c>
      <c r="L711">
        <v>110</v>
      </c>
      <c r="M711">
        <f t="shared" si="156"/>
        <v>87.301587301587304</v>
      </c>
      <c r="N711">
        <f t="shared" si="157"/>
        <v>0.40735970879579897</v>
      </c>
      <c r="O711">
        <v>8.3140000000000001</v>
      </c>
      <c r="P711">
        <f t="shared" si="161"/>
        <v>1.5787243453764224E-2</v>
      </c>
      <c r="Q711">
        <f t="shared" si="154"/>
        <v>412.89707090528378</v>
      </c>
      <c r="R711">
        <f t="shared" si="162"/>
        <v>4.1289707090528377E-4</v>
      </c>
      <c r="S711">
        <f t="shared" si="163"/>
        <v>4.9547648508634044E-3</v>
      </c>
      <c r="T711">
        <f t="shared" si="164"/>
        <v>4954.7648508634047</v>
      </c>
      <c r="U711">
        <v>0.26</v>
      </c>
      <c r="V711">
        <v>110</v>
      </c>
      <c r="W711">
        <f t="shared" si="158"/>
        <v>87.301587301587304</v>
      </c>
      <c r="X711">
        <f t="shared" si="153"/>
        <v>4.7295482667332509</v>
      </c>
      <c r="Y711">
        <f t="shared" si="159"/>
        <v>56.754579200799</v>
      </c>
    </row>
    <row r="712" spans="1:27" x14ac:dyDescent="0.25">
      <c r="A712" t="s">
        <v>41</v>
      </c>
      <c r="B712" t="s">
        <v>51</v>
      </c>
      <c r="C712">
        <v>20</v>
      </c>
      <c r="D712">
        <v>23807.758000000002</v>
      </c>
      <c r="E712">
        <f t="shared" si="152"/>
        <v>23807.758000000002</v>
      </c>
      <c r="F712">
        <v>30</v>
      </c>
      <c r="G712">
        <f t="shared" si="155"/>
        <v>304.14999999999998</v>
      </c>
      <c r="H712">
        <v>98</v>
      </c>
      <c r="I712">
        <v>0.47299999999999998</v>
      </c>
      <c r="J712">
        <f t="shared" si="160"/>
        <v>6.5640291204200979E-2</v>
      </c>
      <c r="K712">
        <v>0.26</v>
      </c>
      <c r="L712">
        <v>110</v>
      </c>
      <c r="M712">
        <f t="shared" si="156"/>
        <v>87.301587301587304</v>
      </c>
      <c r="N712">
        <f t="shared" si="157"/>
        <v>0.40735970879579897</v>
      </c>
      <c r="O712">
        <v>8.3140000000000001</v>
      </c>
      <c r="P712">
        <f t="shared" si="161"/>
        <v>1.5787243453764224E-2</v>
      </c>
      <c r="Q712">
        <f t="shared" si="154"/>
        <v>375.85887163430283</v>
      </c>
      <c r="R712">
        <f t="shared" si="162"/>
        <v>3.7585887163430284E-4</v>
      </c>
      <c r="S712">
        <f t="shared" si="163"/>
        <v>4.5103064596116339E-3</v>
      </c>
      <c r="T712">
        <f t="shared" si="164"/>
        <v>4510.3064596116337</v>
      </c>
      <c r="U712">
        <v>0.26</v>
      </c>
      <c r="V712">
        <v>110</v>
      </c>
      <c r="W712">
        <f t="shared" si="158"/>
        <v>87.301587301587304</v>
      </c>
      <c r="X712">
        <f t="shared" si="153"/>
        <v>4.3052925296292868</v>
      </c>
      <c r="Y712">
        <f t="shared" si="159"/>
        <v>51.663510355551438</v>
      </c>
    </row>
    <row r="713" spans="1:27" x14ac:dyDescent="0.25">
      <c r="A713" t="s">
        <v>42</v>
      </c>
      <c r="B713" t="s">
        <v>51</v>
      </c>
      <c r="C713">
        <v>20</v>
      </c>
      <c r="D713">
        <v>11949.535000000002</v>
      </c>
      <c r="E713">
        <f t="shared" si="152"/>
        <v>11949.535000000002</v>
      </c>
      <c r="F713">
        <v>30</v>
      </c>
      <c r="G713">
        <f t="shared" si="155"/>
        <v>304.14999999999998</v>
      </c>
      <c r="H713">
        <v>98</v>
      </c>
      <c r="I713">
        <v>0.47299999999999998</v>
      </c>
      <c r="J713">
        <f t="shared" si="160"/>
        <v>6.5640291204200979E-2</v>
      </c>
      <c r="K713">
        <v>0.26</v>
      </c>
      <c r="L713">
        <v>110</v>
      </c>
      <c r="M713">
        <f t="shared" si="156"/>
        <v>87.301587301587304</v>
      </c>
      <c r="N713">
        <f t="shared" si="157"/>
        <v>0.40735970879579897</v>
      </c>
      <c r="O713">
        <v>8.3140000000000001</v>
      </c>
      <c r="P713">
        <f t="shared" si="161"/>
        <v>1.5787243453764224E-2</v>
      </c>
      <c r="Q713">
        <f t="shared" si="154"/>
        <v>188.65021820427648</v>
      </c>
      <c r="R713">
        <f t="shared" si="162"/>
        <v>1.8865021820427648E-4</v>
      </c>
      <c r="S713">
        <f t="shared" si="163"/>
        <v>2.263802618451318E-3</v>
      </c>
      <c r="T713">
        <f t="shared" si="164"/>
        <v>2263.8026184513178</v>
      </c>
      <c r="U713">
        <v>0.26</v>
      </c>
      <c r="V713">
        <v>110</v>
      </c>
      <c r="W713">
        <f t="shared" si="158"/>
        <v>87.301587301587304</v>
      </c>
      <c r="X713">
        <f t="shared" si="153"/>
        <v>2.1609024994308035</v>
      </c>
      <c r="Y713">
        <f t="shared" si="159"/>
        <v>25.930829993169638</v>
      </c>
      <c r="Z713">
        <f>AVERAGE(Y713:Y715)</f>
        <v>25.938681879165642</v>
      </c>
      <c r="AA713">
        <f>_xlfn.STDEV.S(Y713:Y715)/SQRT(COUNT(Y713:Y715))</f>
        <v>0.3500923233194676</v>
      </c>
    </row>
    <row r="714" spans="1:27" x14ac:dyDescent="0.25">
      <c r="A714" t="s">
        <v>43</v>
      </c>
      <c r="B714" t="s">
        <v>51</v>
      </c>
      <c r="C714">
        <v>20</v>
      </c>
      <c r="D714">
        <v>11675.547000000002</v>
      </c>
      <c r="E714">
        <f t="shared" si="152"/>
        <v>11675.547000000002</v>
      </c>
      <c r="F714">
        <v>30</v>
      </c>
      <c r="G714">
        <f t="shared" si="155"/>
        <v>304.14999999999998</v>
      </c>
      <c r="H714">
        <v>98</v>
      </c>
      <c r="I714">
        <v>0.47299999999999998</v>
      </c>
      <c r="J714">
        <f t="shared" si="160"/>
        <v>6.5640291204200979E-2</v>
      </c>
      <c r="K714">
        <v>0.26</v>
      </c>
      <c r="L714">
        <v>110</v>
      </c>
      <c r="M714">
        <f t="shared" si="156"/>
        <v>87.301587301587304</v>
      </c>
      <c r="N714">
        <f t="shared" si="157"/>
        <v>0.40735970879579897</v>
      </c>
      <c r="O714">
        <v>8.3140000000000001</v>
      </c>
      <c r="P714">
        <f t="shared" si="161"/>
        <v>1.5787243453764224E-2</v>
      </c>
      <c r="Q714">
        <f t="shared" si="154"/>
        <v>184.32470294486654</v>
      </c>
      <c r="R714">
        <f t="shared" si="162"/>
        <v>1.8432470294486655E-4</v>
      </c>
      <c r="S714">
        <f t="shared" si="163"/>
        <v>2.2118964353383982E-3</v>
      </c>
      <c r="T714">
        <f t="shared" si="164"/>
        <v>2211.8964353383981</v>
      </c>
      <c r="U714">
        <v>0.26</v>
      </c>
      <c r="V714">
        <v>110</v>
      </c>
      <c r="W714">
        <f t="shared" si="158"/>
        <v>87.301587301587304</v>
      </c>
      <c r="X714">
        <f t="shared" si="153"/>
        <v>2.1113556882775621</v>
      </c>
      <c r="Y714">
        <f t="shared" si="159"/>
        <v>25.33626825933074</v>
      </c>
    </row>
    <row r="715" spans="1:27" x14ac:dyDescent="0.25">
      <c r="A715" t="s">
        <v>44</v>
      </c>
      <c r="B715" t="s">
        <v>51</v>
      </c>
      <c r="C715">
        <v>20</v>
      </c>
      <c r="D715">
        <v>12234.378000000001</v>
      </c>
      <c r="E715">
        <f t="shared" si="152"/>
        <v>12234.378000000001</v>
      </c>
      <c r="F715">
        <v>30</v>
      </c>
      <c r="G715">
        <f t="shared" si="155"/>
        <v>304.14999999999998</v>
      </c>
      <c r="H715">
        <v>98</v>
      </c>
      <c r="I715">
        <v>0.47299999999999998</v>
      </c>
      <c r="J715">
        <f t="shared" si="160"/>
        <v>6.5640291204200979E-2</v>
      </c>
      <c r="K715">
        <v>0.26</v>
      </c>
      <c r="L715">
        <v>110</v>
      </c>
      <c r="M715">
        <f t="shared" si="156"/>
        <v>87.301587301587304</v>
      </c>
      <c r="N715">
        <f t="shared" si="157"/>
        <v>0.40735970879579897</v>
      </c>
      <c r="O715">
        <v>8.3140000000000001</v>
      </c>
      <c r="P715">
        <f t="shared" si="161"/>
        <v>1.5787243453764224E-2</v>
      </c>
      <c r="Q715">
        <f t="shared" si="154"/>
        <v>193.14710399137704</v>
      </c>
      <c r="R715">
        <f t="shared" si="162"/>
        <v>1.9314710399137705E-4</v>
      </c>
      <c r="S715">
        <f t="shared" si="163"/>
        <v>2.3177652478965243E-3</v>
      </c>
      <c r="T715">
        <f t="shared" si="164"/>
        <v>2317.7652478965242</v>
      </c>
      <c r="U715">
        <v>0.26</v>
      </c>
      <c r="V715">
        <v>110</v>
      </c>
      <c r="W715">
        <f t="shared" si="158"/>
        <v>87.301587301587304</v>
      </c>
      <c r="X715">
        <f t="shared" si="153"/>
        <v>2.2124122820830459</v>
      </c>
      <c r="Y715">
        <f t="shared" si="159"/>
        <v>26.548947384996548</v>
      </c>
    </row>
    <row r="716" spans="1:27" x14ac:dyDescent="0.25">
      <c r="A716" t="s">
        <v>45</v>
      </c>
      <c r="B716" t="s">
        <v>51</v>
      </c>
      <c r="C716">
        <v>20</v>
      </c>
      <c r="D716">
        <v>23336.273999999998</v>
      </c>
      <c r="E716">
        <f t="shared" si="152"/>
        <v>23336.273999999998</v>
      </c>
      <c r="F716">
        <v>30</v>
      </c>
      <c r="G716">
        <f t="shared" si="155"/>
        <v>304.14999999999998</v>
      </c>
      <c r="H716">
        <v>98</v>
      </c>
      <c r="I716">
        <v>0.47299999999999998</v>
      </c>
      <c r="J716">
        <f t="shared" si="160"/>
        <v>6.5640291204200979E-2</v>
      </c>
      <c r="K716">
        <v>0.26</v>
      </c>
      <c r="L716">
        <v>110</v>
      </c>
      <c r="M716">
        <f t="shared" si="156"/>
        <v>87.301587301587304</v>
      </c>
      <c r="N716">
        <f t="shared" si="157"/>
        <v>0.40735970879579897</v>
      </c>
      <c r="O716">
        <v>8.3140000000000001</v>
      </c>
      <c r="P716">
        <f t="shared" si="161"/>
        <v>1.5787243453764224E-2</v>
      </c>
      <c r="Q716">
        <f t="shared" si="154"/>
        <v>368.41543894174822</v>
      </c>
      <c r="R716">
        <f t="shared" si="162"/>
        <v>3.6841543894174821E-4</v>
      </c>
      <c r="S716">
        <f t="shared" si="163"/>
        <v>4.4209852673009779E-3</v>
      </c>
      <c r="T716">
        <f t="shared" si="164"/>
        <v>4420.9852673009782</v>
      </c>
      <c r="U716">
        <v>0.26</v>
      </c>
      <c r="V716">
        <v>110</v>
      </c>
      <c r="W716">
        <f t="shared" si="158"/>
        <v>87.301587301587304</v>
      </c>
      <c r="X716">
        <f t="shared" si="153"/>
        <v>4.2200313915145706</v>
      </c>
      <c r="Y716">
        <f t="shared" si="159"/>
        <v>50.64037669817484</v>
      </c>
      <c r="Z716">
        <f>AVERAGE(Y716:Y718)</f>
        <v>59.43831622040878</v>
      </c>
      <c r="AA716">
        <f>_xlfn.STDEV.S(Y716:Y718)/SQRT(COUNT(Y716:Y718))</f>
        <v>4.3990439400678003</v>
      </c>
    </row>
    <row r="717" spans="1:27" x14ac:dyDescent="0.25">
      <c r="A717" t="s">
        <v>46</v>
      </c>
      <c r="B717" t="s">
        <v>51</v>
      </c>
      <c r="C717">
        <v>20</v>
      </c>
      <c r="D717">
        <v>29438.11</v>
      </c>
      <c r="E717">
        <f t="shared" si="152"/>
        <v>29438.11</v>
      </c>
      <c r="F717">
        <v>30</v>
      </c>
      <c r="G717">
        <f t="shared" si="155"/>
        <v>304.14999999999998</v>
      </c>
      <c r="H717">
        <v>98</v>
      </c>
      <c r="I717">
        <v>0.47299999999999998</v>
      </c>
      <c r="J717">
        <f t="shared" si="160"/>
        <v>6.5640291204200979E-2</v>
      </c>
      <c r="K717">
        <v>0.26</v>
      </c>
      <c r="L717">
        <v>110</v>
      </c>
      <c r="M717">
        <f t="shared" si="156"/>
        <v>87.301587301587304</v>
      </c>
      <c r="N717">
        <f t="shared" si="157"/>
        <v>0.40735970879579897</v>
      </c>
      <c r="O717">
        <v>8.3140000000000001</v>
      </c>
      <c r="P717">
        <f t="shared" si="161"/>
        <v>1.5787243453764224E-2</v>
      </c>
      <c r="Q717">
        <f t="shared" si="154"/>
        <v>464.74660938869113</v>
      </c>
      <c r="R717">
        <f t="shared" si="162"/>
        <v>4.6474660938869113E-4</v>
      </c>
      <c r="S717">
        <f t="shared" si="163"/>
        <v>5.5769593126642932E-3</v>
      </c>
      <c r="T717">
        <f t="shared" si="164"/>
        <v>5576.9593126642931</v>
      </c>
      <c r="U717">
        <v>0.26</v>
      </c>
      <c r="V717">
        <v>110</v>
      </c>
      <c r="W717">
        <f t="shared" si="158"/>
        <v>87.301587301587304</v>
      </c>
      <c r="X717">
        <f t="shared" si="153"/>
        <v>5.3234611620886438</v>
      </c>
      <c r="Y717">
        <f t="shared" si="159"/>
        <v>63.881533945063715</v>
      </c>
    </row>
    <row r="718" spans="1:27" x14ac:dyDescent="0.25">
      <c r="A718" t="s">
        <v>47</v>
      </c>
      <c r="B718" t="s">
        <v>51</v>
      </c>
      <c r="C718">
        <v>20</v>
      </c>
      <c r="D718">
        <v>29397.329000000005</v>
      </c>
      <c r="E718">
        <f t="shared" si="152"/>
        <v>29397.329000000005</v>
      </c>
      <c r="F718">
        <v>30</v>
      </c>
      <c r="G718">
        <f t="shared" si="155"/>
        <v>304.14999999999998</v>
      </c>
      <c r="H718">
        <v>98</v>
      </c>
      <c r="I718">
        <v>0.47299999999999998</v>
      </c>
      <c r="J718">
        <f t="shared" si="160"/>
        <v>6.5640291204200979E-2</v>
      </c>
      <c r="K718">
        <v>0.26</v>
      </c>
      <c r="L718">
        <v>110</v>
      </c>
      <c r="M718">
        <f t="shared" si="156"/>
        <v>87.301587301587304</v>
      </c>
      <c r="N718">
        <f t="shared" si="157"/>
        <v>0.40735970879579897</v>
      </c>
      <c r="O718">
        <v>8.3140000000000001</v>
      </c>
      <c r="P718">
        <f t="shared" si="161"/>
        <v>1.5787243453764224E-2</v>
      </c>
      <c r="Q718">
        <f t="shared" si="154"/>
        <v>464.10278981340326</v>
      </c>
      <c r="R718">
        <f t="shared" si="162"/>
        <v>4.6410278981340325E-4</v>
      </c>
      <c r="S718">
        <f t="shared" si="163"/>
        <v>5.5692334777608385E-3</v>
      </c>
      <c r="T718">
        <f t="shared" si="164"/>
        <v>5569.2334777608385</v>
      </c>
      <c r="U718">
        <v>0.26</v>
      </c>
      <c r="V718">
        <v>110</v>
      </c>
      <c r="W718">
        <f t="shared" si="158"/>
        <v>87.301587301587304</v>
      </c>
      <c r="X718">
        <f t="shared" si="153"/>
        <v>5.3160865014989831</v>
      </c>
      <c r="Y718">
        <f t="shared" si="159"/>
        <v>63.793038017987783</v>
      </c>
    </row>
    <row r="719" spans="1:27" x14ac:dyDescent="0.25">
      <c r="A719" t="s">
        <v>48</v>
      </c>
      <c r="B719" t="s">
        <v>51</v>
      </c>
      <c r="C719">
        <v>20</v>
      </c>
      <c r="D719">
        <v>15295.539999999999</v>
      </c>
      <c r="E719">
        <f t="shared" si="152"/>
        <v>15295.539999999999</v>
      </c>
      <c r="F719">
        <v>30</v>
      </c>
      <c r="G719">
        <f t="shared" si="155"/>
        <v>304.14999999999998</v>
      </c>
      <c r="H719">
        <v>98</v>
      </c>
      <c r="I719">
        <v>0.47299999999999998</v>
      </c>
      <c r="J719">
        <f t="shared" si="160"/>
        <v>6.5640291204200979E-2</v>
      </c>
      <c r="K719">
        <v>0.26</v>
      </c>
      <c r="L719">
        <v>110</v>
      </c>
      <c r="M719">
        <f t="shared" si="156"/>
        <v>87.301587301587304</v>
      </c>
      <c r="N719">
        <f t="shared" si="157"/>
        <v>0.40735970879579897</v>
      </c>
      <c r="O719">
        <v>8.3140000000000001</v>
      </c>
      <c r="P719">
        <f t="shared" si="161"/>
        <v>1.5787243453764224E-2</v>
      </c>
      <c r="Q719">
        <f t="shared" si="154"/>
        <v>241.47441373678882</v>
      </c>
      <c r="R719">
        <f t="shared" si="162"/>
        <v>2.4147441373678882E-4</v>
      </c>
      <c r="S719">
        <f t="shared" si="163"/>
        <v>2.8976929648414657E-3</v>
      </c>
      <c r="T719">
        <f t="shared" si="164"/>
        <v>2897.6929648414657</v>
      </c>
      <c r="U719">
        <v>0.26</v>
      </c>
      <c r="V719">
        <v>110</v>
      </c>
      <c r="W719">
        <f t="shared" si="158"/>
        <v>87.301587301587304</v>
      </c>
      <c r="X719">
        <f t="shared" si="153"/>
        <v>2.7659796482577628</v>
      </c>
      <c r="Y719">
        <f t="shared" si="159"/>
        <v>33.19175577909315</v>
      </c>
      <c r="Z719">
        <f>AVERAGE(Y719:Y721)</f>
        <v>28.78351891180964</v>
      </c>
      <c r="AA719">
        <f>_xlfn.STDEV.S(Y719:Y721)/SQRT(COUNT(Y719:Y721))</f>
        <v>2.4859471638523063</v>
      </c>
    </row>
    <row r="720" spans="1:27" x14ac:dyDescent="0.25">
      <c r="A720" t="s">
        <v>49</v>
      </c>
      <c r="B720" t="s">
        <v>51</v>
      </c>
      <c r="C720">
        <v>20</v>
      </c>
      <c r="D720">
        <v>11330.760999999999</v>
      </c>
      <c r="E720">
        <f t="shared" si="152"/>
        <v>11330.760999999999</v>
      </c>
      <c r="F720">
        <v>30</v>
      </c>
      <c r="G720">
        <f t="shared" si="155"/>
        <v>304.14999999999998</v>
      </c>
      <c r="H720">
        <v>98</v>
      </c>
      <c r="I720">
        <v>0.47299999999999998</v>
      </c>
      <c r="J720">
        <f t="shared" si="160"/>
        <v>6.5640291204200979E-2</v>
      </c>
      <c r="K720">
        <v>0.26</v>
      </c>
      <c r="L720">
        <v>110</v>
      </c>
      <c r="M720">
        <f t="shared" si="156"/>
        <v>87.301587301587304</v>
      </c>
      <c r="N720">
        <f t="shared" si="157"/>
        <v>0.40735970879579897</v>
      </c>
      <c r="O720">
        <v>8.3140000000000001</v>
      </c>
      <c r="P720">
        <f t="shared" si="161"/>
        <v>1.5787243453764224E-2</v>
      </c>
      <c r="Q720">
        <f t="shared" si="154"/>
        <v>178.88148242341694</v>
      </c>
      <c r="R720">
        <f t="shared" si="162"/>
        <v>1.7888148242341695E-4</v>
      </c>
      <c r="S720">
        <f t="shared" si="163"/>
        <v>2.1465777890810034E-3</v>
      </c>
      <c r="T720">
        <f t="shared" si="164"/>
        <v>2146.5777890810036</v>
      </c>
      <c r="U720">
        <v>0.26</v>
      </c>
      <c r="V720">
        <v>110</v>
      </c>
      <c r="W720">
        <f t="shared" si="158"/>
        <v>87.301587301587304</v>
      </c>
      <c r="X720">
        <f t="shared" si="153"/>
        <v>2.0490060713955032</v>
      </c>
      <c r="Y720">
        <f t="shared" si="159"/>
        <v>24.588072856746042</v>
      </c>
    </row>
    <row r="721" spans="1:27" x14ac:dyDescent="0.25">
      <c r="A721" t="s">
        <v>50</v>
      </c>
      <c r="B721" t="s">
        <v>51</v>
      </c>
      <c r="C721">
        <v>20</v>
      </c>
      <c r="D721">
        <v>13166.062</v>
      </c>
      <c r="E721">
        <f t="shared" si="152"/>
        <v>13166.062</v>
      </c>
      <c r="F721">
        <v>30</v>
      </c>
      <c r="G721">
        <f t="shared" si="155"/>
        <v>304.14999999999998</v>
      </c>
      <c r="H721">
        <v>98</v>
      </c>
      <c r="I721">
        <v>0.47299999999999998</v>
      </c>
      <c r="J721">
        <f t="shared" si="160"/>
        <v>6.5640291204200979E-2</v>
      </c>
      <c r="K721">
        <v>0.26</v>
      </c>
      <c r="L721">
        <v>110</v>
      </c>
      <c r="M721">
        <f t="shared" si="156"/>
        <v>87.301587301587304</v>
      </c>
      <c r="N721">
        <f t="shared" si="157"/>
        <v>0.40735970879579897</v>
      </c>
      <c r="O721">
        <v>8.3140000000000001</v>
      </c>
      <c r="P721">
        <f t="shared" si="161"/>
        <v>1.5787243453764224E-2</v>
      </c>
      <c r="Q721">
        <f t="shared" si="154"/>
        <v>207.85582612135389</v>
      </c>
      <c r="R721">
        <f t="shared" si="162"/>
        <v>2.078558261213539E-4</v>
      </c>
      <c r="S721">
        <f t="shared" si="163"/>
        <v>2.4942699134562468E-3</v>
      </c>
      <c r="T721">
        <f t="shared" si="164"/>
        <v>2494.2699134562467</v>
      </c>
      <c r="U721">
        <v>0.26</v>
      </c>
      <c r="V721">
        <v>110</v>
      </c>
      <c r="W721">
        <f t="shared" si="158"/>
        <v>87.301587301587304</v>
      </c>
      <c r="X721">
        <f t="shared" si="153"/>
        <v>2.3808940082991445</v>
      </c>
      <c r="Y721">
        <f t="shared" si="159"/>
        <v>28.570728099589733</v>
      </c>
    </row>
    <row r="722" spans="1:27" x14ac:dyDescent="0.25">
      <c r="A722" t="s">
        <v>26</v>
      </c>
      <c r="B722" t="s">
        <v>51</v>
      </c>
      <c r="C722">
        <v>26</v>
      </c>
      <c r="D722">
        <v>28286.791000000005</v>
      </c>
      <c r="E722">
        <f t="shared" si="152"/>
        <v>28286.791000000005</v>
      </c>
      <c r="F722">
        <v>30</v>
      </c>
      <c r="G722">
        <f t="shared" si="155"/>
        <v>304.14999999999998</v>
      </c>
      <c r="H722">
        <v>98</v>
      </c>
      <c r="I722">
        <v>0.47299999999999998</v>
      </c>
      <c r="J722">
        <f t="shared" si="160"/>
        <v>6.5640291204200979E-2</v>
      </c>
      <c r="K722">
        <v>0.26</v>
      </c>
      <c r="L722">
        <v>110</v>
      </c>
      <c r="M722">
        <f t="shared" si="156"/>
        <v>87.301587301587304</v>
      </c>
      <c r="N722">
        <f t="shared" si="157"/>
        <v>0.40735970879579897</v>
      </c>
      <c r="O722">
        <v>8.3140000000000001</v>
      </c>
      <c r="P722">
        <f t="shared" si="161"/>
        <v>1.5787243453764224E-2</v>
      </c>
      <c r="Q722">
        <f t="shared" si="154"/>
        <v>446.57045604274686</v>
      </c>
      <c r="R722">
        <f t="shared" si="162"/>
        <v>4.4657045604274683E-4</v>
      </c>
      <c r="S722">
        <f t="shared" si="163"/>
        <v>5.3588454725129612E-3</v>
      </c>
      <c r="T722">
        <f t="shared" si="164"/>
        <v>5358.8454725129614</v>
      </c>
      <c r="U722">
        <v>0.26</v>
      </c>
      <c r="V722">
        <v>110</v>
      </c>
      <c r="W722">
        <f t="shared" si="158"/>
        <v>87.301587301587304</v>
      </c>
      <c r="X722">
        <f t="shared" si="153"/>
        <v>5.1152615873987362</v>
      </c>
      <c r="Y722">
        <f t="shared" si="159"/>
        <v>61.383139048784827</v>
      </c>
      <c r="Z722">
        <f>AVERAGE(Y722:Y724)</f>
        <v>60.18298532688749</v>
      </c>
      <c r="AA722">
        <f>_xlfn.STDEV.S(Y722:Y724)/SQRT(COUNT(Y722:Y724))</f>
        <v>4.3523891386586202</v>
      </c>
    </row>
    <row r="723" spans="1:27" x14ac:dyDescent="0.25">
      <c r="A723" t="s">
        <v>28</v>
      </c>
      <c r="B723" t="s">
        <v>51</v>
      </c>
      <c r="C723">
        <v>26</v>
      </c>
      <c r="D723">
        <v>30897.970999999998</v>
      </c>
      <c r="E723">
        <f t="shared" ref="E723:E786" si="165">D723</f>
        <v>30897.970999999998</v>
      </c>
      <c r="F723">
        <v>30</v>
      </c>
      <c r="G723">
        <f t="shared" si="155"/>
        <v>304.14999999999998</v>
      </c>
      <c r="H723">
        <v>98</v>
      </c>
      <c r="I723">
        <v>0.47299999999999998</v>
      </c>
      <c r="J723">
        <f t="shared" si="160"/>
        <v>6.5640291204200979E-2</v>
      </c>
      <c r="K723">
        <v>0.26</v>
      </c>
      <c r="L723">
        <v>110</v>
      </c>
      <c r="M723">
        <f t="shared" si="156"/>
        <v>87.301587301587304</v>
      </c>
      <c r="N723">
        <f t="shared" si="157"/>
        <v>0.40735970879579897</v>
      </c>
      <c r="O723">
        <v>8.3140000000000001</v>
      </c>
      <c r="P723">
        <f t="shared" si="161"/>
        <v>1.5787243453764224E-2</v>
      </c>
      <c r="Q723">
        <f t="shared" si="154"/>
        <v>487.79379040434679</v>
      </c>
      <c r="R723">
        <f t="shared" si="162"/>
        <v>4.8779379040434677E-4</v>
      </c>
      <c r="S723">
        <f t="shared" si="163"/>
        <v>5.8535254848521611E-3</v>
      </c>
      <c r="T723">
        <f t="shared" si="164"/>
        <v>5853.5254848521608</v>
      </c>
      <c r="U723">
        <v>0.26</v>
      </c>
      <c r="V723">
        <v>110</v>
      </c>
      <c r="W723">
        <f t="shared" si="158"/>
        <v>87.301587301587304</v>
      </c>
      <c r="X723">
        <f t="shared" si="153"/>
        <v>5.5874561446316084</v>
      </c>
      <c r="Y723">
        <f t="shared" si="159"/>
        <v>67.049473735579298</v>
      </c>
    </row>
    <row r="724" spans="1:27" x14ac:dyDescent="0.25">
      <c r="A724" t="s">
        <v>29</v>
      </c>
      <c r="B724" t="s">
        <v>51</v>
      </c>
      <c r="C724">
        <v>26</v>
      </c>
      <c r="D724">
        <v>24016.434000000001</v>
      </c>
      <c r="E724">
        <f t="shared" si="165"/>
        <v>24016.434000000001</v>
      </c>
      <c r="F724">
        <v>30</v>
      </c>
      <c r="G724">
        <f t="shared" si="155"/>
        <v>304.14999999999998</v>
      </c>
      <c r="H724">
        <v>98</v>
      </c>
      <c r="I724">
        <v>0.47299999999999998</v>
      </c>
      <c r="J724">
        <f t="shared" si="160"/>
        <v>6.5640291204200979E-2</v>
      </c>
      <c r="K724">
        <v>0.26</v>
      </c>
      <c r="L724">
        <v>110</v>
      </c>
      <c r="M724">
        <f t="shared" si="156"/>
        <v>87.301587301587304</v>
      </c>
      <c r="N724">
        <f t="shared" si="157"/>
        <v>0.40735970879579897</v>
      </c>
      <c r="O724">
        <v>8.3140000000000001</v>
      </c>
      <c r="P724">
        <f t="shared" si="161"/>
        <v>1.5787243453764224E-2</v>
      </c>
      <c r="Q724">
        <f t="shared" si="154"/>
        <v>379.15329044926057</v>
      </c>
      <c r="R724">
        <f t="shared" si="162"/>
        <v>3.7915329044926058E-4</v>
      </c>
      <c r="S724">
        <f t="shared" si="163"/>
        <v>4.5498394853911266E-3</v>
      </c>
      <c r="T724">
        <f t="shared" si="164"/>
        <v>4549.8394853911268</v>
      </c>
      <c r="U724">
        <v>0.26</v>
      </c>
      <c r="V724">
        <v>110</v>
      </c>
      <c r="W724">
        <f t="shared" si="158"/>
        <v>87.301587301587304</v>
      </c>
      <c r="X724">
        <f t="shared" si="153"/>
        <v>4.3430285996915297</v>
      </c>
      <c r="Y724">
        <f t="shared" si="159"/>
        <v>52.116343196298359</v>
      </c>
    </row>
    <row r="725" spans="1:27" x14ac:dyDescent="0.25">
      <c r="A725" t="s">
        <v>30</v>
      </c>
      <c r="B725" t="s">
        <v>51</v>
      </c>
      <c r="C725">
        <v>26</v>
      </c>
      <c r="D725">
        <v>17492.682999999997</v>
      </c>
      <c r="E725">
        <f t="shared" si="165"/>
        <v>17492.682999999997</v>
      </c>
      <c r="F725">
        <v>30</v>
      </c>
      <c r="G725">
        <f t="shared" si="155"/>
        <v>304.14999999999998</v>
      </c>
      <c r="H725">
        <v>98</v>
      </c>
      <c r="I725">
        <v>0.47299999999999998</v>
      </c>
      <c r="J725">
        <f t="shared" si="160"/>
        <v>6.5640291204200979E-2</v>
      </c>
      <c r="K725">
        <v>0.26</v>
      </c>
      <c r="L725">
        <v>110</v>
      </c>
      <c r="M725">
        <f t="shared" si="156"/>
        <v>87.301587301587304</v>
      </c>
      <c r="N725">
        <f t="shared" si="157"/>
        <v>0.40735970879579897</v>
      </c>
      <c r="O725">
        <v>8.3140000000000001</v>
      </c>
      <c r="P725">
        <f t="shared" si="161"/>
        <v>1.5787243453764224E-2</v>
      </c>
      <c r="Q725">
        <f t="shared" si="154"/>
        <v>276.16124518052266</v>
      </c>
      <c r="R725">
        <f t="shared" si="162"/>
        <v>2.7616124518052267E-4</v>
      </c>
      <c r="S725">
        <f t="shared" si="163"/>
        <v>3.3139349421662718E-3</v>
      </c>
      <c r="T725">
        <f t="shared" si="164"/>
        <v>3313.9349421662719</v>
      </c>
      <c r="U725">
        <v>0.26</v>
      </c>
      <c r="V725">
        <v>110</v>
      </c>
      <c r="W725">
        <f t="shared" si="158"/>
        <v>87.301587301587304</v>
      </c>
      <c r="X725">
        <f t="shared" si="153"/>
        <v>3.1633015357041687</v>
      </c>
      <c r="Y725">
        <f t="shared" si="159"/>
        <v>37.959618428450021</v>
      </c>
      <c r="Z725">
        <f>AVERAGE(Y725:Y727)</f>
        <v>35.647816315187598</v>
      </c>
      <c r="AA725">
        <f>_xlfn.STDEV.S(Y725:Y727)/SQRT(COUNT(Y725:Y727))</f>
        <v>1.2910368392646197</v>
      </c>
    </row>
    <row r="726" spans="1:27" x14ac:dyDescent="0.25">
      <c r="A726" t="s">
        <v>31</v>
      </c>
      <c r="B726" t="s">
        <v>51</v>
      </c>
      <c r="C726">
        <v>26</v>
      </c>
      <c r="D726">
        <v>15435.705999999998</v>
      </c>
      <c r="E726">
        <f t="shared" si="165"/>
        <v>15435.705999999998</v>
      </c>
      <c r="F726">
        <v>30</v>
      </c>
      <c r="G726">
        <f t="shared" si="155"/>
        <v>304.14999999999998</v>
      </c>
      <c r="H726">
        <v>98</v>
      </c>
      <c r="I726">
        <v>0.47299999999999998</v>
      </c>
      <c r="J726">
        <f t="shared" si="160"/>
        <v>6.5640291204200979E-2</v>
      </c>
      <c r="K726">
        <v>0.26</v>
      </c>
      <c r="L726">
        <v>110</v>
      </c>
      <c r="M726">
        <f t="shared" si="156"/>
        <v>87.301587301587304</v>
      </c>
      <c r="N726">
        <f t="shared" si="157"/>
        <v>0.40735970879579897</v>
      </c>
      <c r="O726">
        <v>8.3140000000000001</v>
      </c>
      <c r="P726">
        <f t="shared" si="161"/>
        <v>1.5787243453764224E-2</v>
      </c>
      <c r="Q726">
        <f t="shared" si="154"/>
        <v>243.68724850272912</v>
      </c>
      <c r="R726">
        <f t="shared" si="162"/>
        <v>2.4368724850272911E-4</v>
      </c>
      <c r="S726">
        <f t="shared" si="163"/>
        <v>2.9242469820327491E-3</v>
      </c>
      <c r="T726">
        <f t="shared" si="164"/>
        <v>2924.2469820327492</v>
      </c>
      <c r="U726">
        <v>0.26</v>
      </c>
      <c r="V726">
        <v>110</v>
      </c>
      <c r="W726">
        <f t="shared" si="158"/>
        <v>87.301587301587304</v>
      </c>
      <c r="X726">
        <f t="shared" si="153"/>
        <v>2.7913266646676242</v>
      </c>
      <c r="Y726">
        <f t="shared" si="159"/>
        <v>33.495919976011493</v>
      </c>
    </row>
    <row r="727" spans="1:27" x14ac:dyDescent="0.25">
      <c r="A727" t="s">
        <v>32</v>
      </c>
      <c r="B727" t="s">
        <v>51</v>
      </c>
      <c r="C727">
        <v>26</v>
      </c>
      <c r="D727">
        <v>16353.662</v>
      </c>
      <c r="E727">
        <f t="shared" si="165"/>
        <v>16353.662</v>
      </c>
      <c r="F727">
        <v>30</v>
      </c>
      <c r="G727">
        <f t="shared" si="155"/>
        <v>304.14999999999998</v>
      </c>
      <c r="H727">
        <v>98</v>
      </c>
      <c r="I727">
        <v>0.47299999999999998</v>
      </c>
      <c r="J727">
        <f t="shared" si="160"/>
        <v>6.5640291204200979E-2</v>
      </c>
      <c r="K727">
        <v>0.26</v>
      </c>
      <c r="L727">
        <v>110</v>
      </c>
      <c r="M727">
        <f t="shared" si="156"/>
        <v>87.301587301587304</v>
      </c>
      <c r="N727">
        <f t="shared" si="157"/>
        <v>0.40735970879579897</v>
      </c>
      <c r="O727">
        <v>8.3140000000000001</v>
      </c>
      <c r="P727">
        <f t="shared" si="161"/>
        <v>1.5787243453764224E-2</v>
      </c>
      <c r="Q727">
        <f t="shared" si="154"/>
        <v>258.17924335457275</v>
      </c>
      <c r="R727">
        <f t="shared" si="162"/>
        <v>2.5817924335457275E-4</v>
      </c>
      <c r="S727">
        <f t="shared" si="163"/>
        <v>3.0981509202548728E-3</v>
      </c>
      <c r="T727">
        <f t="shared" si="164"/>
        <v>3098.1509202548727</v>
      </c>
      <c r="U727">
        <v>0.26</v>
      </c>
      <c r="V727">
        <v>110</v>
      </c>
      <c r="W727">
        <f t="shared" si="158"/>
        <v>87.301587301587304</v>
      </c>
      <c r="X727">
        <f t="shared" si="153"/>
        <v>2.957325878425106</v>
      </c>
      <c r="Y727">
        <f t="shared" si="159"/>
        <v>35.487910541101272</v>
      </c>
    </row>
    <row r="728" spans="1:27" x14ac:dyDescent="0.25">
      <c r="A728" t="s">
        <v>33</v>
      </c>
      <c r="B728" t="s">
        <v>51</v>
      </c>
      <c r="C728">
        <v>26</v>
      </c>
      <c r="D728">
        <v>43507.633000000002</v>
      </c>
      <c r="E728">
        <f t="shared" si="165"/>
        <v>43507.633000000002</v>
      </c>
      <c r="F728">
        <v>30</v>
      </c>
      <c r="G728">
        <f t="shared" si="155"/>
        <v>304.14999999999998</v>
      </c>
      <c r="H728">
        <v>98</v>
      </c>
      <c r="I728">
        <v>0.47299999999999998</v>
      </c>
      <c r="J728">
        <f t="shared" si="160"/>
        <v>6.5640291204200979E-2</v>
      </c>
      <c r="K728">
        <v>0.26</v>
      </c>
      <c r="L728">
        <v>110</v>
      </c>
      <c r="M728">
        <f t="shared" si="156"/>
        <v>87.301587301587304</v>
      </c>
      <c r="N728">
        <f t="shared" si="157"/>
        <v>0.40735970879579897</v>
      </c>
      <c r="O728">
        <v>8.3140000000000001</v>
      </c>
      <c r="P728">
        <f t="shared" si="161"/>
        <v>1.5787243453764224E-2</v>
      </c>
      <c r="Q728">
        <f t="shared" si="154"/>
        <v>686.86559426802637</v>
      </c>
      <c r="R728">
        <f t="shared" si="162"/>
        <v>6.8686559426802633E-4</v>
      </c>
      <c r="S728">
        <f t="shared" si="163"/>
        <v>8.2423871312163159E-3</v>
      </c>
      <c r="T728">
        <f t="shared" si="164"/>
        <v>8242.3871312163155</v>
      </c>
      <c r="U728">
        <v>0.26</v>
      </c>
      <c r="V728">
        <v>110</v>
      </c>
      <c r="W728">
        <f t="shared" si="158"/>
        <v>87.301587301587304</v>
      </c>
      <c r="X728">
        <f t="shared" si="153"/>
        <v>7.8677331707064839</v>
      </c>
      <c r="Y728">
        <f t="shared" si="159"/>
        <v>94.412798048477796</v>
      </c>
      <c r="Z728">
        <f>AVERAGE(Y728:Y730)</f>
        <v>85.574056929433482</v>
      </c>
      <c r="AA728">
        <f>_xlfn.STDEV.S(Y728:Y730)/SQRT(COUNT(Y728:Y730))</f>
        <v>4.6900520739644129</v>
      </c>
    </row>
    <row r="729" spans="1:27" x14ac:dyDescent="0.25">
      <c r="A729" t="s">
        <v>34</v>
      </c>
      <c r="B729" t="s">
        <v>51</v>
      </c>
      <c r="C729">
        <v>26</v>
      </c>
      <c r="D729">
        <v>38651.326999999997</v>
      </c>
      <c r="E729">
        <f t="shared" si="165"/>
        <v>38651.326999999997</v>
      </c>
      <c r="F729">
        <v>30</v>
      </c>
      <c r="G729">
        <f t="shared" si="155"/>
        <v>304.14999999999998</v>
      </c>
      <c r="H729">
        <v>98</v>
      </c>
      <c r="I729">
        <v>0.47299999999999998</v>
      </c>
      <c r="J729">
        <f t="shared" si="160"/>
        <v>6.5640291204200979E-2</v>
      </c>
      <c r="K729">
        <v>0.26</v>
      </c>
      <c r="L729">
        <v>110</v>
      </c>
      <c r="M729">
        <f t="shared" si="156"/>
        <v>87.301587301587304</v>
      </c>
      <c r="N729">
        <f t="shared" si="157"/>
        <v>0.40735970879579897</v>
      </c>
      <c r="O729">
        <v>8.3140000000000001</v>
      </c>
      <c r="P729">
        <f t="shared" si="161"/>
        <v>1.5787243453764224E-2</v>
      </c>
      <c r="Q729">
        <f t="shared" si="154"/>
        <v>610.19790916005036</v>
      </c>
      <c r="R729">
        <f t="shared" si="162"/>
        <v>6.1019790916005034E-4</v>
      </c>
      <c r="S729">
        <f t="shared" si="163"/>
        <v>7.3223749099206037E-3</v>
      </c>
      <c r="T729">
        <f t="shared" si="164"/>
        <v>7322.3749099206034</v>
      </c>
      <c r="U729">
        <v>0.26</v>
      </c>
      <c r="V729">
        <v>110</v>
      </c>
      <c r="W729">
        <f t="shared" si="158"/>
        <v>87.301587301587304</v>
      </c>
      <c r="X729">
        <f t="shared" si="153"/>
        <v>6.9895396867423951</v>
      </c>
      <c r="Y729">
        <f t="shared" si="159"/>
        <v>83.874476240908734</v>
      </c>
    </row>
    <row r="730" spans="1:27" x14ac:dyDescent="0.25">
      <c r="A730" t="s">
        <v>35</v>
      </c>
      <c r="B730" t="s">
        <v>51</v>
      </c>
      <c r="C730">
        <v>26</v>
      </c>
      <c r="D730">
        <v>36144.641000000003</v>
      </c>
      <c r="E730">
        <f t="shared" si="165"/>
        <v>36144.641000000003</v>
      </c>
      <c r="F730">
        <v>30</v>
      </c>
      <c r="G730">
        <f t="shared" si="155"/>
        <v>304.14999999999998</v>
      </c>
      <c r="H730">
        <v>98</v>
      </c>
      <c r="I730">
        <v>0.47299999999999998</v>
      </c>
      <c r="J730">
        <f t="shared" si="160"/>
        <v>6.5640291204200979E-2</v>
      </c>
      <c r="K730">
        <v>0.26</v>
      </c>
      <c r="L730">
        <v>110</v>
      </c>
      <c r="M730">
        <f t="shared" si="156"/>
        <v>87.301587301587304</v>
      </c>
      <c r="N730">
        <f t="shared" si="157"/>
        <v>0.40735970879579897</v>
      </c>
      <c r="O730">
        <v>8.3140000000000001</v>
      </c>
      <c r="P730">
        <f t="shared" si="161"/>
        <v>1.5787243453764224E-2</v>
      </c>
      <c r="Q730">
        <f t="shared" si="154"/>
        <v>570.62424701590805</v>
      </c>
      <c r="R730">
        <f t="shared" si="162"/>
        <v>5.706242470159081E-4</v>
      </c>
      <c r="S730">
        <f t="shared" si="163"/>
        <v>6.8474909641908967E-3</v>
      </c>
      <c r="T730">
        <f t="shared" si="164"/>
        <v>6847.4909641908971</v>
      </c>
      <c r="U730">
        <v>0.26</v>
      </c>
      <c r="V730">
        <v>110</v>
      </c>
      <c r="W730">
        <f t="shared" si="158"/>
        <v>87.301587301587304</v>
      </c>
      <c r="X730">
        <f t="shared" si="153"/>
        <v>6.5362413749094923</v>
      </c>
      <c r="Y730">
        <f t="shared" si="159"/>
        <v>78.434896498913915</v>
      </c>
    </row>
    <row r="731" spans="1:27" x14ac:dyDescent="0.25">
      <c r="A731" t="s">
        <v>36</v>
      </c>
      <c r="B731" t="s">
        <v>51</v>
      </c>
      <c r="C731">
        <v>26</v>
      </c>
      <c r="D731">
        <v>27608.165000000001</v>
      </c>
      <c r="E731">
        <f t="shared" si="165"/>
        <v>27608.165000000001</v>
      </c>
      <c r="F731">
        <v>30</v>
      </c>
      <c r="G731">
        <f t="shared" si="155"/>
        <v>304.14999999999998</v>
      </c>
      <c r="H731">
        <v>98</v>
      </c>
      <c r="I731">
        <v>0.47299999999999998</v>
      </c>
      <c r="J731">
        <f t="shared" si="160"/>
        <v>6.5640291204200979E-2</v>
      </c>
      <c r="K731">
        <v>0.26</v>
      </c>
      <c r="L731">
        <v>110</v>
      </c>
      <c r="M731">
        <f t="shared" si="156"/>
        <v>87.301587301587304</v>
      </c>
      <c r="N731">
        <f t="shared" si="157"/>
        <v>0.40735970879579897</v>
      </c>
      <c r="O731">
        <v>8.3140000000000001</v>
      </c>
      <c r="P731">
        <f t="shared" si="161"/>
        <v>1.5787243453764224E-2</v>
      </c>
      <c r="Q731">
        <f t="shared" si="154"/>
        <v>435.85682216669255</v>
      </c>
      <c r="R731">
        <f t="shared" si="162"/>
        <v>4.3585682216669256E-4</v>
      </c>
      <c r="S731">
        <f t="shared" si="163"/>
        <v>5.2302818660003103E-3</v>
      </c>
      <c r="T731">
        <f t="shared" si="164"/>
        <v>5230.2818660003104</v>
      </c>
      <c r="U731">
        <v>0.26</v>
      </c>
      <c r="V731">
        <v>110</v>
      </c>
      <c r="W731">
        <f t="shared" si="158"/>
        <v>87.301587301587304</v>
      </c>
      <c r="X731">
        <f t="shared" ref="X731:X794" si="166">Q731/W731</f>
        <v>4.9925417811821147</v>
      </c>
      <c r="Y731">
        <f t="shared" si="159"/>
        <v>59.910501374185372</v>
      </c>
      <c r="Z731">
        <f>AVERAGE(Y731:Y733)</f>
        <v>62.527436240363251</v>
      </c>
      <c r="AA731">
        <f>_xlfn.STDEV.S(Y731:Y733)/SQRT(COUNT(Y731:Y733))</f>
        <v>4.1385865583048975</v>
      </c>
    </row>
    <row r="732" spans="1:27" x14ac:dyDescent="0.25">
      <c r="A732" t="s">
        <v>37</v>
      </c>
      <c r="B732" t="s">
        <v>51</v>
      </c>
      <c r="C732">
        <v>26</v>
      </c>
      <c r="D732">
        <v>26283.231000000003</v>
      </c>
      <c r="E732">
        <f t="shared" si="165"/>
        <v>26283.231000000003</v>
      </c>
      <c r="F732">
        <v>30</v>
      </c>
      <c r="G732">
        <f t="shared" si="155"/>
        <v>304.14999999999998</v>
      </c>
      <c r="H732">
        <v>98</v>
      </c>
      <c r="I732">
        <v>0.47299999999999998</v>
      </c>
      <c r="J732">
        <f t="shared" si="160"/>
        <v>6.5640291204200979E-2</v>
      </c>
      <c r="K732">
        <v>0.26</v>
      </c>
      <c r="L732">
        <v>110</v>
      </c>
      <c r="M732">
        <f t="shared" si="156"/>
        <v>87.301587301587304</v>
      </c>
      <c r="N732">
        <f t="shared" si="157"/>
        <v>0.40735970879579897</v>
      </c>
      <c r="O732">
        <v>8.3140000000000001</v>
      </c>
      <c r="P732">
        <f t="shared" si="161"/>
        <v>1.5787243453764224E-2</v>
      </c>
      <c r="Q732">
        <f t="shared" si="154"/>
        <v>414.93976654852298</v>
      </c>
      <c r="R732">
        <f t="shared" si="162"/>
        <v>4.1493976654852297E-4</v>
      </c>
      <c r="S732">
        <f t="shared" si="163"/>
        <v>4.9792771985822746E-3</v>
      </c>
      <c r="T732">
        <f t="shared" si="164"/>
        <v>4979.2771985822747</v>
      </c>
      <c r="U732">
        <v>0.26</v>
      </c>
      <c r="V732">
        <v>110</v>
      </c>
      <c r="W732">
        <f t="shared" si="158"/>
        <v>87.301587301587304</v>
      </c>
      <c r="X732">
        <f t="shared" si="166"/>
        <v>4.7529464168285358</v>
      </c>
      <c r="Y732">
        <f t="shared" si="159"/>
        <v>57.035357001942415</v>
      </c>
    </row>
    <row r="733" spans="1:27" x14ac:dyDescent="0.25">
      <c r="A733" t="s">
        <v>38</v>
      </c>
      <c r="B733" t="s">
        <v>51</v>
      </c>
      <c r="C733">
        <v>26</v>
      </c>
      <c r="D733">
        <v>32550.934000000001</v>
      </c>
      <c r="E733">
        <f t="shared" si="165"/>
        <v>32550.934000000001</v>
      </c>
      <c r="F733">
        <v>30</v>
      </c>
      <c r="G733">
        <f t="shared" si="155"/>
        <v>304.14999999999998</v>
      </c>
      <c r="H733">
        <v>98</v>
      </c>
      <c r="I733">
        <v>0.47299999999999998</v>
      </c>
      <c r="J733">
        <f t="shared" si="160"/>
        <v>6.5640291204200979E-2</v>
      </c>
      <c r="K733">
        <v>0.26</v>
      </c>
      <c r="L733">
        <v>110</v>
      </c>
      <c r="M733">
        <f t="shared" si="156"/>
        <v>87.301587301587304</v>
      </c>
      <c r="N733">
        <f t="shared" si="157"/>
        <v>0.40735970879579897</v>
      </c>
      <c r="O733">
        <v>8.3140000000000001</v>
      </c>
      <c r="P733">
        <f t="shared" si="161"/>
        <v>1.5787243453764224E-2</v>
      </c>
      <c r="Q733">
        <f t="shared" si="154"/>
        <v>513.88951970541132</v>
      </c>
      <c r="R733">
        <f t="shared" si="162"/>
        <v>5.1388951970541131E-4</v>
      </c>
      <c r="S733">
        <f t="shared" si="163"/>
        <v>6.1666742364649349E-3</v>
      </c>
      <c r="T733">
        <f t="shared" si="164"/>
        <v>6166.6742364649353</v>
      </c>
      <c r="U733">
        <v>0.26</v>
      </c>
      <c r="V733">
        <v>110</v>
      </c>
      <c r="W733">
        <f t="shared" si="158"/>
        <v>87.301587301587304</v>
      </c>
      <c r="X733">
        <f t="shared" si="166"/>
        <v>5.8863708620801658</v>
      </c>
      <c r="Y733">
        <f t="shared" si="159"/>
        <v>70.636450344961986</v>
      </c>
    </row>
    <row r="734" spans="1:27" x14ac:dyDescent="0.25">
      <c r="A734" t="s">
        <v>39</v>
      </c>
      <c r="B734" t="s">
        <v>51</v>
      </c>
      <c r="C734">
        <v>26</v>
      </c>
      <c r="D734">
        <v>31622.096999999998</v>
      </c>
      <c r="E734">
        <f t="shared" si="165"/>
        <v>31622.096999999998</v>
      </c>
      <c r="F734">
        <v>30</v>
      </c>
      <c r="G734">
        <f t="shared" si="155"/>
        <v>304.14999999999998</v>
      </c>
      <c r="H734">
        <v>98</v>
      </c>
      <c r="I734">
        <v>0.47299999999999998</v>
      </c>
      <c r="J734">
        <f t="shared" si="160"/>
        <v>6.5640291204200979E-2</v>
      </c>
      <c r="K734">
        <v>0.26</v>
      </c>
      <c r="L734">
        <v>110</v>
      </c>
      <c r="M734">
        <f t="shared" si="156"/>
        <v>87.301587301587304</v>
      </c>
      <c r="N734">
        <f t="shared" si="157"/>
        <v>0.40735970879579897</v>
      </c>
      <c r="O734">
        <v>8.3140000000000001</v>
      </c>
      <c r="P734">
        <f t="shared" si="161"/>
        <v>1.5787243453764224E-2</v>
      </c>
      <c r="Q734">
        <f t="shared" si="154"/>
        <v>499.22574385754729</v>
      </c>
      <c r="R734">
        <f t="shared" si="162"/>
        <v>4.9922574385754723E-4</v>
      </c>
      <c r="S734">
        <f t="shared" si="163"/>
        <v>5.9907089262905659E-3</v>
      </c>
      <c r="T734">
        <f t="shared" si="164"/>
        <v>5990.7089262905656</v>
      </c>
      <c r="U734">
        <v>0.26</v>
      </c>
      <c r="V734">
        <v>110</v>
      </c>
      <c r="W734">
        <f t="shared" si="158"/>
        <v>87.301587301587304</v>
      </c>
      <c r="X734">
        <f t="shared" si="166"/>
        <v>5.7184039750955415</v>
      </c>
      <c r="Y734">
        <f t="shared" si="159"/>
        <v>68.620847701146474</v>
      </c>
      <c r="Z734">
        <f>AVERAGE(Y734:Y736)</f>
        <v>64.009383336682518</v>
      </c>
      <c r="AA734">
        <f>_xlfn.STDEV.S(Y734:Y736)/SQRT(COUNT(Y734:Y736))</f>
        <v>2.9438885129911401</v>
      </c>
    </row>
    <row r="735" spans="1:27" x14ac:dyDescent="0.25">
      <c r="A735" t="s">
        <v>40</v>
      </c>
      <c r="B735" t="s">
        <v>51</v>
      </c>
      <c r="C735">
        <v>26</v>
      </c>
      <c r="D735">
        <v>29895.397999999997</v>
      </c>
      <c r="E735">
        <f t="shared" si="165"/>
        <v>29895.397999999997</v>
      </c>
      <c r="F735">
        <v>30</v>
      </c>
      <c r="G735">
        <f t="shared" si="155"/>
        <v>304.14999999999998</v>
      </c>
      <c r="H735">
        <v>98</v>
      </c>
      <c r="I735">
        <v>0.47299999999999998</v>
      </c>
      <c r="J735">
        <f t="shared" si="160"/>
        <v>6.5640291204200979E-2</v>
      </c>
      <c r="K735">
        <v>0.26</v>
      </c>
      <c r="L735">
        <v>110</v>
      </c>
      <c r="M735">
        <f t="shared" si="156"/>
        <v>87.301587301587304</v>
      </c>
      <c r="N735">
        <f t="shared" si="157"/>
        <v>0.40735970879579897</v>
      </c>
      <c r="O735">
        <v>8.3140000000000001</v>
      </c>
      <c r="P735">
        <f t="shared" si="161"/>
        <v>1.5787243453764224E-2</v>
      </c>
      <c r="Q735">
        <f t="shared" si="154"/>
        <v>471.96592637317605</v>
      </c>
      <c r="R735">
        <f t="shared" si="162"/>
        <v>4.7196592637317606E-4</v>
      </c>
      <c r="S735">
        <f t="shared" si="163"/>
        <v>5.6635911164781127E-3</v>
      </c>
      <c r="T735">
        <f t="shared" si="164"/>
        <v>5663.5911164781128</v>
      </c>
      <c r="U735">
        <v>0.26</v>
      </c>
      <c r="V735">
        <v>110</v>
      </c>
      <c r="W735">
        <f t="shared" si="158"/>
        <v>87.301587301587304</v>
      </c>
      <c r="X735">
        <f t="shared" si="166"/>
        <v>5.4061551566381985</v>
      </c>
      <c r="Y735">
        <f t="shared" si="159"/>
        <v>64.873861879658378</v>
      </c>
    </row>
    <row r="736" spans="1:27" x14ac:dyDescent="0.25">
      <c r="A736" t="s">
        <v>41</v>
      </c>
      <c r="B736" t="s">
        <v>51</v>
      </c>
      <c r="C736">
        <v>26</v>
      </c>
      <c r="D736">
        <v>26973.583000000002</v>
      </c>
      <c r="E736">
        <f t="shared" si="165"/>
        <v>26973.583000000002</v>
      </c>
      <c r="F736">
        <v>30</v>
      </c>
      <c r="G736">
        <f t="shared" si="155"/>
        <v>304.14999999999998</v>
      </c>
      <c r="H736">
        <v>98</v>
      </c>
      <c r="I736">
        <v>0.47299999999999998</v>
      </c>
      <c r="J736">
        <f t="shared" si="160"/>
        <v>6.5640291204200979E-2</v>
      </c>
      <c r="K736">
        <v>0.26</v>
      </c>
      <c r="L736">
        <v>110</v>
      </c>
      <c r="M736">
        <f t="shared" si="156"/>
        <v>87.301587301587304</v>
      </c>
      <c r="N736">
        <f t="shared" si="157"/>
        <v>0.40735970879579897</v>
      </c>
      <c r="O736">
        <v>8.3140000000000001</v>
      </c>
      <c r="P736">
        <f t="shared" si="161"/>
        <v>1.5787243453764224E-2</v>
      </c>
      <c r="Q736">
        <f t="shared" si="154"/>
        <v>425.83852164131599</v>
      </c>
      <c r="R736">
        <f t="shared" si="162"/>
        <v>4.2583852164131597E-4</v>
      </c>
      <c r="S736">
        <f t="shared" si="163"/>
        <v>5.1100622596957912E-3</v>
      </c>
      <c r="T736">
        <f t="shared" si="164"/>
        <v>5110.062259695791</v>
      </c>
      <c r="U736">
        <v>0.26</v>
      </c>
      <c r="V736">
        <v>110</v>
      </c>
      <c r="W736">
        <f t="shared" si="158"/>
        <v>87.301587301587304</v>
      </c>
      <c r="X736">
        <f t="shared" si="166"/>
        <v>4.8777867024368922</v>
      </c>
      <c r="Y736">
        <f t="shared" si="159"/>
        <v>58.533440429242695</v>
      </c>
    </row>
    <row r="737" spans="1:27" x14ac:dyDescent="0.25">
      <c r="A737" t="s">
        <v>42</v>
      </c>
      <c r="B737" t="s">
        <v>51</v>
      </c>
      <c r="C737">
        <v>26</v>
      </c>
      <c r="D737">
        <v>14100.775000000001</v>
      </c>
      <c r="E737">
        <f t="shared" si="165"/>
        <v>14100.775000000001</v>
      </c>
      <c r="F737">
        <v>30</v>
      </c>
      <c r="G737">
        <f t="shared" si="155"/>
        <v>304.14999999999998</v>
      </c>
      <c r="H737">
        <v>98</v>
      </c>
      <c r="I737">
        <v>0.47299999999999998</v>
      </c>
      <c r="J737">
        <f t="shared" si="160"/>
        <v>6.5640291204200979E-2</v>
      </c>
      <c r="K737">
        <v>0.26</v>
      </c>
      <c r="L737">
        <v>110</v>
      </c>
      <c r="M737">
        <f t="shared" si="156"/>
        <v>87.301587301587304</v>
      </c>
      <c r="N737">
        <f t="shared" si="157"/>
        <v>0.40735970879579897</v>
      </c>
      <c r="O737">
        <v>8.3140000000000001</v>
      </c>
      <c r="P737">
        <f t="shared" si="161"/>
        <v>1.5787243453764224E-2</v>
      </c>
      <c r="Q737">
        <f t="shared" si="154"/>
        <v>222.61236781175225</v>
      </c>
      <c r="R737">
        <f t="shared" si="162"/>
        <v>2.2261236781175226E-4</v>
      </c>
      <c r="S737">
        <f t="shared" si="163"/>
        <v>2.6713484137410272E-3</v>
      </c>
      <c r="T737">
        <f t="shared" si="164"/>
        <v>2671.3484137410273</v>
      </c>
      <c r="U737">
        <v>0.26</v>
      </c>
      <c r="V737">
        <v>110</v>
      </c>
      <c r="W737">
        <f t="shared" si="158"/>
        <v>87.301587301587304</v>
      </c>
      <c r="X737">
        <f t="shared" si="166"/>
        <v>2.5499234858437076</v>
      </c>
      <c r="Y737">
        <f t="shared" si="159"/>
        <v>30.599081830124494</v>
      </c>
      <c r="Z737">
        <f>AVERAGE(Y737:Y739)</f>
        <v>30.9181599087071</v>
      </c>
      <c r="AA737">
        <f>_xlfn.STDEV.S(Y737:Y739)/SQRT(COUNT(Y737:Y739))</f>
        <v>0.21955480010377637</v>
      </c>
    </row>
    <row r="738" spans="1:27" x14ac:dyDescent="0.25">
      <c r="A738" t="s">
        <v>43</v>
      </c>
      <c r="B738" t="s">
        <v>51</v>
      </c>
      <c r="C738">
        <v>26</v>
      </c>
      <c r="D738">
        <v>14200.940000000002</v>
      </c>
      <c r="E738">
        <f t="shared" si="165"/>
        <v>14200.940000000002</v>
      </c>
      <c r="F738">
        <v>30</v>
      </c>
      <c r="G738">
        <f t="shared" si="155"/>
        <v>304.14999999999998</v>
      </c>
      <c r="H738">
        <v>98</v>
      </c>
      <c r="I738">
        <v>0.47299999999999998</v>
      </c>
      <c r="J738">
        <f t="shared" si="160"/>
        <v>6.5640291204200979E-2</v>
      </c>
      <c r="K738">
        <v>0.26</v>
      </c>
      <c r="L738">
        <v>110</v>
      </c>
      <c r="M738">
        <f t="shared" si="156"/>
        <v>87.301587301587304</v>
      </c>
      <c r="N738">
        <f t="shared" si="157"/>
        <v>0.40735970879579897</v>
      </c>
      <c r="O738">
        <v>8.3140000000000001</v>
      </c>
      <c r="P738">
        <f t="shared" si="161"/>
        <v>1.5787243453764224E-2</v>
      </c>
      <c r="Q738">
        <f t="shared" si="154"/>
        <v>224.19369705229855</v>
      </c>
      <c r="R738">
        <f t="shared" si="162"/>
        <v>2.2419369705229856E-4</v>
      </c>
      <c r="S738">
        <f t="shared" si="163"/>
        <v>2.6903243646275825E-3</v>
      </c>
      <c r="T738">
        <f t="shared" si="164"/>
        <v>2690.3243646275823</v>
      </c>
      <c r="U738">
        <v>0.26</v>
      </c>
      <c r="V738">
        <v>110</v>
      </c>
      <c r="W738">
        <f t="shared" si="158"/>
        <v>87.301587301587304</v>
      </c>
      <c r="X738">
        <f t="shared" si="166"/>
        <v>2.5680368935081468</v>
      </c>
      <c r="Y738">
        <f t="shared" si="159"/>
        <v>30.816442722097761</v>
      </c>
    </row>
    <row r="739" spans="1:27" x14ac:dyDescent="0.25">
      <c r="A739" t="s">
        <v>44</v>
      </c>
      <c r="B739" t="s">
        <v>51</v>
      </c>
      <c r="C739">
        <v>26</v>
      </c>
      <c r="D739">
        <v>14441.726000000002</v>
      </c>
      <c r="E739">
        <f t="shared" si="165"/>
        <v>14441.726000000002</v>
      </c>
      <c r="F739">
        <v>30</v>
      </c>
      <c r="G739">
        <f t="shared" si="155"/>
        <v>304.14999999999998</v>
      </c>
      <c r="H739">
        <v>98</v>
      </c>
      <c r="I739">
        <v>0.47299999999999998</v>
      </c>
      <c r="J739">
        <f t="shared" si="160"/>
        <v>6.5640291204200979E-2</v>
      </c>
      <c r="K739">
        <v>0.26</v>
      </c>
      <c r="L739">
        <v>110</v>
      </c>
      <c r="M739">
        <f t="shared" si="156"/>
        <v>87.301587301587304</v>
      </c>
      <c r="N739">
        <f t="shared" si="157"/>
        <v>0.40735970879579897</v>
      </c>
      <c r="O739">
        <v>8.3140000000000001</v>
      </c>
      <c r="P739">
        <f t="shared" si="161"/>
        <v>1.5787243453764224E-2</v>
      </c>
      <c r="Q739">
        <f t="shared" si="154"/>
        <v>227.99504425455663</v>
      </c>
      <c r="R739">
        <f t="shared" si="162"/>
        <v>2.2799504425455663E-4</v>
      </c>
      <c r="S739">
        <f t="shared" si="163"/>
        <v>2.7359405310546795E-3</v>
      </c>
      <c r="T739">
        <f t="shared" si="164"/>
        <v>2735.9405310546795</v>
      </c>
      <c r="U739">
        <v>0.26</v>
      </c>
      <c r="V739">
        <v>110</v>
      </c>
      <c r="W739">
        <f t="shared" si="158"/>
        <v>87.301587301587304</v>
      </c>
      <c r="X739">
        <f t="shared" si="166"/>
        <v>2.6115795978249214</v>
      </c>
      <c r="Y739">
        <f t="shared" si="159"/>
        <v>31.338955173899055</v>
      </c>
    </row>
    <row r="740" spans="1:27" x14ac:dyDescent="0.25">
      <c r="A740" t="s">
        <v>45</v>
      </c>
      <c r="B740" t="s">
        <v>51</v>
      </c>
      <c r="C740">
        <v>26</v>
      </c>
      <c r="D740">
        <v>27622.803</v>
      </c>
      <c r="E740">
        <f t="shared" si="165"/>
        <v>27622.803</v>
      </c>
      <c r="F740">
        <v>30</v>
      </c>
      <c r="G740">
        <f t="shared" si="155"/>
        <v>304.14999999999998</v>
      </c>
      <c r="H740">
        <v>98</v>
      </c>
      <c r="I740">
        <v>0.47299999999999998</v>
      </c>
      <c r="J740">
        <f t="shared" si="160"/>
        <v>6.5640291204200979E-2</v>
      </c>
      <c r="K740">
        <v>0.26</v>
      </c>
      <c r="L740">
        <v>110</v>
      </c>
      <c r="M740">
        <f t="shared" si="156"/>
        <v>87.301587301587304</v>
      </c>
      <c r="N740">
        <f t="shared" si="157"/>
        <v>0.40735970879579897</v>
      </c>
      <c r="O740">
        <v>8.3140000000000001</v>
      </c>
      <c r="P740">
        <f t="shared" si="161"/>
        <v>1.5787243453764224E-2</v>
      </c>
      <c r="Q740">
        <f t="shared" si="154"/>
        <v>436.08791583636878</v>
      </c>
      <c r="R740">
        <f t="shared" si="162"/>
        <v>4.3608791583636881E-4</v>
      </c>
      <c r="S740">
        <f t="shared" si="163"/>
        <v>5.2330549900364252E-3</v>
      </c>
      <c r="T740">
        <f t="shared" si="164"/>
        <v>5233.0549900364249</v>
      </c>
      <c r="U740">
        <v>0.26</v>
      </c>
      <c r="V740">
        <v>110</v>
      </c>
      <c r="W740">
        <f t="shared" si="158"/>
        <v>87.301587301587304</v>
      </c>
      <c r="X740">
        <f t="shared" si="166"/>
        <v>4.9951888541256784</v>
      </c>
      <c r="Y740">
        <f t="shared" si="159"/>
        <v>59.942266249508137</v>
      </c>
      <c r="Z740">
        <f>AVERAGE(Y740:Y742)</f>
        <v>70.563535944946381</v>
      </c>
      <c r="AA740">
        <f>_xlfn.STDEV.S(Y740:Y742)/SQRT(COUNT(Y740:Y742))</f>
        <v>5.3823993356708062</v>
      </c>
    </row>
    <row r="741" spans="1:27" x14ac:dyDescent="0.25">
      <c r="A741" t="s">
        <v>46</v>
      </c>
      <c r="B741" t="s">
        <v>51</v>
      </c>
      <c r="C741">
        <v>26</v>
      </c>
      <c r="D741">
        <v>34265.4</v>
      </c>
      <c r="E741">
        <f t="shared" si="165"/>
        <v>34265.4</v>
      </c>
      <c r="F741">
        <v>30</v>
      </c>
      <c r="G741">
        <f t="shared" si="155"/>
        <v>304.14999999999998</v>
      </c>
      <c r="H741">
        <v>98</v>
      </c>
      <c r="I741">
        <v>0.47299999999999998</v>
      </c>
      <c r="J741">
        <f t="shared" si="160"/>
        <v>6.5640291204200979E-2</v>
      </c>
      <c r="K741">
        <v>0.26</v>
      </c>
      <c r="L741">
        <v>110</v>
      </c>
      <c r="M741">
        <f t="shared" si="156"/>
        <v>87.301587301587304</v>
      </c>
      <c r="N741">
        <f t="shared" si="157"/>
        <v>0.40735970879579897</v>
      </c>
      <c r="O741">
        <v>8.3140000000000001</v>
      </c>
      <c r="P741">
        <f t="shared" si="161"/>
        <v>1.5787243453764224E-2</v>
      </c>
      <c r="Q741">
        <f t="shared" si="154"/>
        <v>540.9562118406127</v>
      </c>
      <c r="R741">
        <f t="shared" si="162"/>
        <v>5.4095621184061275E-4</v>
      </c>
      <c r="S741">
        <f t="shared" si="163"/>
        <v>6.4914745420873521E-3</v>
      </c>
      <c r="T741">
        <f t="shared" si="164"/>
        <v>6491.4745420873523</v>
      </c>
      <c r="U741">
        <v>0.26</v>
      </c>
      <c r="V741">
        <v>110</v>
      </c>
      <c r="W741">
        <f t="shared" si="158"/>
        <v>87.301587301587304</v>
      </c>
      <c r="X741">
        <f t="shared" si="166"/>
        <v>6.1964075174470183</v>
      </c>
      <c r="Y741">
        <f t="shared" si="159"/>
        <v>74.356890209364209</v>
      </c>
    </row>
    <row r="742" spans="1:27" x14ac:dyDescent="0.25">
      <c r="A742" t="s">
        <v>47</v>
      </c>
      <c r="B742" t="s">
        <v>51</v>
      </c>
      <c r="C742">
        <v>26</v>
      </c>
      <c r="D742">
        <v>35663.797000000006</v>
      </c>
      <c r="E742">
        <f t="shared" si="165"/>
        <v>35663.797000000006</v>
      </c>
      <c r="F742">
        <v>30</v>
      </c>
      <c r="G742">
        <f t="shared" si="155"/>
        <v>304.14999999999998</v>
      </c>
      <c r="H742">
        <v>98</v>
      </c>
      <c r="I742">
        <v>0.47299999999999998</v>
      </c>
      <c r="J742">
        <f t="shared" si="160"/>
        <v>6.5640291204200979E-2</v>
      </c>
      <c r="K742">
        <v>0.26</v>
      </c>
      <c r="L742">
        <v>110</v>
      </c>
      <c r="M742">
        <f t="shared" si="156"/>
        <v>87.301587301587304</v>
      </c>
      <c r="N742">
        <f t="shared" si="157"/>
        <v>0.40735970879579897</v>
      </c>
      <c r="O742">
        <v>8.3140000000000001</v>
      </c>
      <c r="P742">
        <f t="shared" si="161"/>
        <v>1.5787243453764224E-2</v>
      </c>
      <c r="Q742">
        <f t="shared" si="154"/>
        <v>563.03304572462628</v>
      </c>
      <c r="R742">
        <f t="shared" si="162"/>
        <v>5.6303304572462624E-4</v>
      </c>
      <c r="S742">
        <f t="shared" si="163"/>
        <v>6.756396548695514E-3</v>
      </c>
      <c r="T742">
        <f t="shared" si="164"/>
        <v>6756.396548695514</v>
      </c>
      <c r="U742">
        <v>0.26</v>
      </c>
      <c r="V742">
        <v>110</v>
      </c>
      <c r="W742">
        <f t="shared" si="158"/>
        <v>87.301587301587304</v>
      </c>
      <c r="X742">
        <f t="shared" si="166"/>
        <v>6.4492876146639011</v>
      </c>
      <c r="Y742">
        <f t="shared" si="159"/>
        <v>77.391451375966795</v>
      </c>
    </row>
    <row r="743" spans="1:27" x14ac:dyDescent="0.25">
      <c r="A743" t="s">
        <v>48</v>
      </c>
      <c r="B743" t="s">
        <v>51</v>
      </c>
      <c r="C743">
        <v>26</v>
      </c>
      <c r="D743">
        <v>17617.444</v>
      </c>
      <c r="E743">
        <f t="shared" si="165"/>
        <v>17617.444</v>
      </c>
      <c r="F743">
        <v>30</v>
      </c>
      <c r="G743">
        <f t="shared" si="155"/>
        <v>304.14999999999998</v>
      </c>
      <c r="H743">
        <v>98</v>
      </c>
      <c r="I743">
        <v>0.47299999999999998</v>
      </c>
      <c r="J743">
        <f t="shared" si="160"/>
        <v>6.5640291204200979E-2</v>
      </c>
      <c r="K743">
        <v>0.26</v>
      </c>
      <c r="L743">
        <v>110</v>
      </c>
      <c r="M743">
        <f t="shared" si="156"/>
        <v>87.301587301587304</v>
      </c>
      <c r="N743">
        <f t="shared" si="157"/>
        <v>0.40735970879579897</v>
      </c>
      <c r="O743">
        <v>8.3140000000000001</v>
      </c>
      <c r="P743">
        <f t="shared" si="161"/>
        <v>1.5787243453764224E-2</v>
      </c>
      <c r="Q743">
        <f t="shared" si="154"/>
        <v>278.13087746105776</v>
      </c>
      <c r="R743">
        <f t="shared" si="162"/>
        <v>2.7813087746105777E-4</v>
      </c>
      <c r="S743">
        <f t="shared" si="163"/>
        <v>3.3375705295326931E-3</v>
      </c>
      <c r="T743">
        <f t="shared" si="164"/>
        <v>3337.5705295326929</v>
      </c>
      <c r="U743">
        <v>0.26</v>
      </c>
      <c r="V743">
        <v>110</v>
      </c>
      <c r="W743">
        <f t="shared" si="158"/>
        <v>87.301587301587304</v>
      </c>
      <c r="X743">
        <f t="shared" si="166"/>
        <v>3.1858627781902977</v>
      </c>
      <c r="Y743">
        <f t="shared" si="159"/>
        <v>38.230353338283571</v>
      </c>
      <c r="Z743">
        <f>AVERAGE(Y743:Y745)</f>
        <v>33.670391703879631</v>
      </c>
      <c r="AA743">
        <f>_xlfn.STDEV.S(Y743:Y745)/SQRT(COUNT(Y743:Y745))</f>
        <v>2.5286936821248154</v>
      </c>
    </row>
    <row r="744" spans="1:27" x14ac:dyDescent="0.25">
      <c r="A744" t="s">
        <v>49</v>
      </c>
      <c r="B744" t="s">
        <v>51</v>
      </c>
      <c r="C744">
        <v>26</v>
      </c>
      <c r="D744">
        <v>13592.552999999998</v>
      </c>
      <c r="E744">
        <f t="shared" si="165"/>
        <v>13592.552999999998</v>
      </c>
      <c r="F744">
        <v>30</v>
      </c>
      <c r="G744">
        <f t="shared" si="155"/>
        <v>304.14999999999998</v>
      </c>
      <c r="H744">
        <v>98</v>
      </c>
      <c r="I744">
        <v>0.47299999999999998</v>
      </c>
      <c r="J744">
        <f t="shared" si="160"/>
        <v>6.5640291204200979E-2</v>
      </c>
      <c r="K744">
        <v>0.26</v>
      </c>
      <c r="L744">
        <v>110</v>
      </c>
      <c r="M744">
        <f t="shared" si="156"/>
        <v>87.301587301587304</v>
      </c>
      <c r="N744">
        <f t="shared" si="157"/>
        <v>0.40735970879579897</v>
      </c>
      <c r="O744">
        <v>8.3140000000000001</v>
      </c>
      <c r="P744">
        <f t="shared" si="161"/>
        <v>1.5787243453764224E-2</v>
      </c>
      <c r="Q744">
        <f t="shared" si="154"/>
        <v>214.58894336919323</v>
      </c>
      <c r="R744">
        <f t="shared" si="162"/>
        <v>2.1458894336919324E-4</v>
      </c>
      <c r="S744">
        <f t="shared" si="163"/>
        <v>2.5750673204303185E-3</v>
      </c>
      <c r="T744">
        <f t="shared" si="164"/>
        <v>2575.0673204303184</v>
      </c>
      <c r="U744">
        <v>0.26</v>
      </c>
      <c r="V744">
        <v>110</v>
      </c>
      <c r="W744">
        <f t="shared" si="158"/>
        <v>87.301587301587304</v>
      </c>
      <c r="X744">
        <f t="shared" si="166"/>
        <v>2.4580188058653043</v>
      </c>
      <c r="Y744">
        <f t="shared" si="159"/>
        <v>29.496225670383648</v>
      </c>
    </row>
    <row r="745" spans="1:27" x14ac:dyDescent="0.25">
      <c r="A745" t="s">
        <v>50</v>
      </c>
      <c r="B745" t="s">
        <v>51</v>
      </c>
      <c r="C745">
        <v>26</v>
      </c>
      <c r="D745">
        <v>15338.323</v>
      </c>
      <c r="E745">
        <f t="shared" si="165"/>
        <v>15338.323</v>
      </c>
      <c r="F745">
        <v>30</v>
      </c>
      <c r="G745">
        <f t="shared" si="155"/>
        <v>304.14999999999998</v>
      </c>
      <c r="H745">
        <v>98</v>
      </c>
      <c r="I745">
        <v>0.47299999999999998</v>
      </c>
      <c r="J745">
        <f t="shared" si="160"/>
        <v>6.5640291204200979E-2</v>
      </c>
      <c r="K745">
        <v>0.26</v>
      </c>
      <c r="L745">
        <v>110</v>
      </c>
      <c r="M745">
        <f t="shared" si="156"/>
        <v>87.301587301587304</v>
      </c>
      <c r="N745">
        <f t="shared" si="157"/>
        <v>0.40735970879579897</v>
      </c>
      <c r="O745">
        <v>8.3140000000000001</v>
      </c>
      <c r="P745">
        <f t="shared" si="161"/>
        <v>1.5787243453764224E-2</v>
      </c>
      <c r="Q745">
        <f t="shared" si="154"/>
        <v>242.14983937347122</v>
      </c>
      <c r="R745">
        <f t="shared" si="162"/>
        <v>2.4214983937347122E-4</v>
      </c>
      <c r="S745">
        <f t="shared" si="163"/>
        <v>2.9057980724816542E-3</v>
      </c>
      <c r="T745">
        <f t="shared" si="164"/>
        <v>2905.7980724816543</v>
      </c>
      <c r="U745">
        <v>0.26</v>
      </c>
      <c r="V745">
        <v>110</v>
      </c>
      <c r="W745">
        <f t="shared" si="158"/>
        <v>87.301587301587304</v>
      </c>
      <c r="X745">
        <f t="shared" si="166"/>
        <v>2.7737163419143065</v>
      </c>
      <c r="Y745">
        <f t="shared" si="159"/>
        <v>33.284596102971676</v>
      </c>
    </row>
    <row r="746" spans="1:27" x14ac:dyDescent="0.25">
      <c r="A746" t="s">
        <v>26</v>
      </c>
      <c r="B746" t="s">
        <v>51</v>
      </c>
      <c r="C746">
        <v>33</v>
      </c>
      <c r="D746">
        <v>32779.825000000004</v>
      </c>
      <c r="E746">
        <f t="shared" si="165"/>
        <v>32779.825000000004</v>
      </c>
      <c r="F746">
        <v>30</v>
      </c>
      <c r="G746">
        <f t="shared" si="155"/>
        <v>304.14999999999998</v>
      </c>
      <c r="H746">
        <v>98</v>
      </c>
      <c r="I746">
        <v>0.47299999999999998</v>
      </c>
      <c r="J746">
        <f t="shared" si="160"/>
        <v>6.5640291204200979E-2</v>
      </c>
      <c r="K746">
        <v>0.26</v>
      </c>
      <c r="L746">
        <v>110</v>
      </c>
      <c r="M746">
        <f t="shared" si="156"/>
        <v>87.301587301587304</v>
      </c>
      <c r="N746">
        <f t="shared" si="157"/>
        <v>0.40735970879579897</v>
      </c>
      <c r="O746">
        <v>8.3140000000000001</v>
      </c>
      <c r="P746">
        <f t="shared" si="161"/>
        <v>1.5787243453764224E-2</v>
      </c>
      <c r="Q746">
        <f t="shared" si="154"/>
        <v>517.50307764678689</v>
      </c>
      <c r="R746">
        <f t="shared" si="162"/>
        <v>5.1750307764678689E-4</v>
      </c>
      <c r="S746">
        <f t="shared" si="163"/>
        <v>6.2100369317614418E-3</v>
      </c>
      <c r="T746">
        <f t="shared" si="164"/>
        <v>6210.0369317614422</v>
      </c>
      <c r="U746">
        <v>0.26</v>
      </c>
      <c r="V746">
        <v>110</v>
      </c>
      <c r="W746">
        <f t="shared" si="158"/>
        <v>87.301587301587304</v>
      </c>
      <c r="X746">
        <f t="shared" si="166"/>
        <v>5.9277625257722857</v>
      </c>
      <c r="Y746">
        <f t="shared" si="159"/>
        <v>71.133150309267421</v>
      </c>
      <c r="Z746">
        <f>AVERAGE(Y746:Y748)</f>
        <v>67.911319310796003</v>
      </c>
      <c r="AA746">
        <f>_xlfn.STDEV.S(Y746:Y748)/SQRT(COUNT(Y746:Y748))</f>
        <v>5.3261471748553832</v>
      </c>
    </row>
    <row r="747" spans="1:27" x14ac:dyDescent="0.25">
      <c r="A747" t="s">
        <v>28</v>
      </c>
      <c r="B747" t="s">
        <v>51</v>
      </c>
      <c r="C747">
        <v>33</v>
      </c>
      <c r="D747">
        <v>34604.842999999993</v>
      </c>
      <c r="E747">
        <f t="shared" si="165"/>
        <v>34604.842999999993</v>
      </c>
      <c r="F747">
        <v>30</v>
      </c>
      <c r="G747">
        <f t="shared" si="155"/>
        <v>304.14999999999998</v>
      </c>
      <c r="H747">
        <v>98</v>
      </c>
      <c r="I747">
        <v>0.47299999999999998</v>
      </c>
      <c r="J747">
        <f t="shared" si="160"/>
        <v>6.5640291204200979E-2</v>
      </c>
      <c r="K747">
        <v>0.26</v>
      </c>
      <c r="L747">
        <v>110</v>
      </c>
      <c r="M747">
        <f t="shared" si="156"/>
        <v>87.301587301587304</v>
      </c>
      <c r="N747">
        <f t="shared" si="157"/>
        <v>0.40735970879579897</v>
      </c>
      <c r="O747">
        <v>8.3140000000000001</v>
      </c>
      <c r="P747">
        <f t="shared" si="161"/>
        <v>1.5787243453764224E-2</v>
      </c>
      <c r="Q747">
        <f t="shared" si="154"/>
        <v>546.3150811202886</v>
      </c>
      <c r="R747">
        <f t="shared" si="162"/>
        <v>5.4631508112028856E-4</v>
      </c>
      <c r="S747">
        <f t="shared" si="163"/>
        <v>6.5557809734434619E-3</v>
      </c>
      <c r="T747">
        <f t="shared" si="164"/>
        <v>6555.7809734434622</v>
      </c>
      <c r="U747">
        <v>0.26</v>
      </c>
      <c r="V747">
        <v>110</v>
      </c>
      <c r="W747">
        <f t="shared" si="158"/>
        <v>87.301587301587304</v>
      </c>
      <c r="X747">
        <f t="shared" si="166"/>
        <v>6.257790929196033</v>
      </c>
      <c r="Y747">
        <f t="shared" si="159"/>
        <v>75.093491150352378</v>
      </c>
    </row>
    <row r="748" spans="1:27" x14ac:dyDescent="0.25">
      <c r="A748" t="s">
        <v>29</v>
      </c>
      <c r="B748" t="s">
        <v>51</v>
      </c>
      <c r="C748">
        <v>33</v>
      </c>
      <c r="D748">
        <v>26500.721000000001</v>
      </c>
      <c r="E748">
        <f t="shared" si="165"/>
        <v>26500.721000000001</v>
      </c>
      <c r="F748">
        <v>30</v>
      </c>
      <c r="G748">
        <f t="shared" si="155"/>
        <v>304.14999999999998</v>
      </c>
      <c r="H748">
        <v>98</v>
      </c>
      <c r="I748">
        <v>0.47299999999999998</v>
      </c>
      <c r="J748">
        <f t="shared" si="160"/>
        <v>6.5640291204200979E-2</v>
      </c>
      <c r="K748">
        <v>0.26</v>
      </c>
      <c r="L748">
        <v>110</v>
      </c>
      <c r="M748">
        <f t="shared" si="156"/>
        <v>87.301587301587304</v>
      </c>
      <c r="N748">
        <f t="shared" si="157"/>
        <v>0.40735970879579897</v>
      </c>
      <c r="O748">
        <v>8.3140000000000001</v>
      </c>
      <c r="P748">
        <f t="shared" si="161"/>
        <v>1.5787243453764224E-2</v>
      </c>
      <c r="Q748">
        <f t="shared" si="154"/>
        <v>418.37333412728213</v>
      </c>
      <c r="R748">
        <f t="shared" si="162"/>
        <v>4.1837333412728214E-4</v>
      </c>
      <c r="S748">
        <f t="shared" si="163"/>
        <v>5.0204800095273857E-3</v>
      </c>
      <c r="T748">
        <f t="shared" si="164"/>
        <v>5020.4800095273858</v>
      </c>
      <c r="U748">
        <v>0.26</v>
      </c>
      <c r="V748">
        <v>110</v>
      </c>
      <c r="W748">
        <f t="shared" si="158"/>
        <v>87.301587301587304</v>
      </c>
      <c r="X748">
        <f t="shared" si="166"/>
        <v>4.7922763727306865</v>
      </c>
      <c r="Y748">
        <f t="shared" si="159"/>
        <v>57.507316472768238</v>
      </c>
    </row>
    <row r="749" spans="1:27" x14ac:dyDescent="0.25">
      <c r="A749" t="s">
        <v>30</v>
      </c>
      <c r="B749" t="s">
        <v>51</v>
      </c>
      <c r="C749">
        <v>33</v>
      </c>
      <c r="D749">
        <v>19465.068999999996</v>
      </c>
      <c r="E749">
        <f t="shared" si="165"/>
        <v>19465.068999999996</v>
      </c>
      <c r="F749">
        <v>30</v>
      </c>
      <c r="G749">
        <f t="shared" si="155"/>
        <v>304.14999999999998</v>
      </c>
      <c r="H749">
        <v>98</v>
      </c>
      <c r="I749">
        <v>0.47299999999999998</v>
      </c>
      <c r="J749">
        <f t="shared" si="160"/>
        <v>6.5640291204200979E-2</v>
      </c>
      <c r="K749">
        <v>0.26</v>
      </c>
      <c r="L749">
        <v>110</v>
      </c>
      <c r="M749">
        <f t="shared" si="156"/>
        <v>87.301587301587304</v>
      </c>
      <c r="N749">
        <f t="shared" si="157"/>
        <v>0.40735970879579897</v>
      </c>
      <c r="O749">
        <v>8.3140000000000001</v>
      </c>
      <c r="P749">
        <f t="shared" si="161"/>
        <v>1.5787243453764224E-2</v>
      </c>
      <c r="Q749">
        <f t="shared" si="154"/>
        <v>307.29978314731886</v>
      </c>
      <c r="R749">
        <f t="shared" si="162"/>
        <v>3.0729978314731889E-4</v>
      </c>
      <c r="S749">
        <f t="shared" si="163"/>
        <v>3.6875973977678264E-3</v>
      </c>
      <c r="T749">
        <f t="shared" si="164"/>
        <v>3687.5973977678264</v>
      </c>
      <c r="U749">
        <v>0.26</v>
      </c>
      <c r="V749">
        <v>110</v>
      </c>
      <c r="W749">
        <f t="shared" si="158"/>
        <v>87.301587301587304</v>
      </c>
      <c r="X749">
        <f t="shared" si="166"/>
        <v>3.5199793342329251</v>
      </c>
      <c r="Y749">
        <f t="shared" si="159"/>
        <v>42.239752010795101</v>
      </c>
      <c r="Z749">
        <f>AVERAGE(Y749:Y751)</f>
        <v>39.847127190783361</v>
      </c>
      <c r="AA749">
        <f>_xlfn.STDEV.S(Y749:Y751)/SQRT(COUNT(Y749:Y751))</f>
        <v>1.2755273828112201</v>
      </c>
    </row>
    <row r="750" spans="1:27" x14ac:dyDescent="0.25">
      <c r="A750" t="s">
        <v>31</v>
      </c>
      <c r="B750" t="s">
        <v>51</v>
      </c>
      <c r="C750">
        <v>33</v>
      </c>
      <c r="D750">
        <v>17458.011999999999</v>
      </c>
      <c r="E750">
        <f t="shared" si="165"/>
        <v>17458.011999999999</v>
      </c>
      <c r="F750">
        <v>30</v>
      </c>
      <c r="G750">
        <f t="shared" si="155"/>
        <v>304.14999999999998</v>
      </c>
      <c r="H750">
        <v>98</v>
      </c>
      <c r="I750">
        <v>0.47299999999999998</v>
      </c>
      <c r="J750">
        <f t="shared" si="160"/>
        <v>6.5640291204200979E-2</v>
      </c>
      <c r="K750">
        <v>0.26</v>
      </c>
      <c r="L750">
        <v>110</v>
      </c>
      <c r="M750">
        <f t="shared" si="156"/>
        <v>87.301587301587304</v>
      </c>
      <c r="N750">
        <f t="shared" si="157"/>
        <v>0.40735970879579897</v>
      </c>
      <c r="O750">
        <v>8.3140000000000001</v>
      </c>
      <c r="P750">
        <f t="shared" si="161"/>
        <v>1.5787243453764224E-2</v>
      </c>
      <c r="Q750">
        <f t="shared" si="154"/>
        <v>275.61388566273723</v>
      </c>
      <c r="R750">
        <f t="shared" si="162"/>
        <v>2.7561388566273723E-4</v>
      </c>
      <c r="S750">
        <f t="shared" si="163"/>
        <v>3.3073666279528464E-3</v>
      </c>
      <c r="T750">
        <f t="shared" si="164"/>
        <v>3307.3666279528466</v>
      </c>
      <c r="U750">
        <v>0.26</v>
      </c>
      <c r="V750">
        <v>110</v>
      </c>
      <c r="W750">
        <f t="shared" si="158"/>
        <v>87.301587301587304</v>
      </c>
      <c r="X750">
        <f t="shared" si="166"/>
        <v>3.1570317812277171</v>
      </c>
      <c r="Y750">
        <f t="shared" si="159"/>
        <v>37.884381374732605</v>
      </c>
    </row>
    <row r="751" spans="1:27" x14ac:dyDescent="0.25">
      <c r="A751" t="s">
        <v>32</v>
      </c>
      <c r="B751" t="s">
        <v>51</v>
      </c>
      <c r="C751">
        <v>33</v>
      </c>
      <c r="D751">
        <v>18164.393</v>
      </c>
      <c r="E751">
        <f t="shared" si="165"/>
        <v>18164.393</v>
      </c>
      <c r="F751">
        <v>30</v>
      </c>
      <c r="G751">
        <f t="shared" si="155"/>
        <v>304.14999999999998</v>
      </c>
      <c r="H751">
        <v>98</v>
      </c>
      <c r="I751">
        <v>0.47299999999999998</v>
      </c>
      <c r="J751">
        <f t="shared" si="160"/>
        <v>6.5640291204200979E-2</v>
      </c>
      <c r="K751">
        <v>0.26</v>
      </c>
      <c r="L751">
        <v>110</v>
      </c>
      <c r="M751">
        <f t="shared" si="156"/>
        <v>87.301587301587304</v>
      </c>
      <c r="N751">
        <f t="shared" si="157"/>
        <v>0.40735970879579897</v>
      </c>
      <c r="O751">
        <v>8.3140000000000001</v>
      </c>
      <c r="P751">
        <f t="shared" si="161"/>
        <v>1.5787243453764224E-2</v>
      </c>
      <c r="Q751">
        <f t="shared" si="154"/>
        <v>286.7656944808507</v>
      </c>
      <c r="R751">
        <f t="shared" si="162"/>
        <v>2.8676569448085067E-4</v>
      </c>
      <c r="S751">
        <f t="shared" si="163"/>
        <v>3.4411883337702076E-3</v>
      </c>
      <c r="T751">
        <f t="shared" si="164"/>
        <v>3441.1883337702075</v>
      </c>
      <c r="U751">
        <v>0.26</v>
      </c>
      <c r="V751">
        <v>110</v>
      </c>
      <c r="W751">
        <f t="shared" si="158"/>
        <v>87.301587301587304</v>
      </c>
      <c r="X751">
        <f t="shared" si="166"/>
        <v>3.284770682235199</v>
      </c>
      <c r="Y751">
        <f t="shared" si="159"/>
        <v>39.417248186822377</v>
      </c>
    </row>
    <row r="752" spans="1:27" x14ac:dyDescent="0.25">
      <c r="A752" t="s">
        <v>33</v>
      </c>
      <c r="B752" t="s">
        <v>51</v>
      </c>
      <c r="C752">
        <v>33</v>
      </c>
      <c r="D752">
        <v>47254.324000000001</v>
      </c>
      <c r="E752">
        <f t="shared" si="165"/>
        <v>47254.324000000001</v>
      </c>
      <c r="F752">
        <v>30</v>
      </c>
      <c r="G752">
        <f t="shared" si="155"/>
        <v>304.14999999999998</v>
      </c>
      <c r="H752">
        <v>98</v>
      </c>
      <c r="I752">
        <v>0.47299999999999998</v>
      </c>
      <c r="J752">
        <f t="shared" si="160"/>
        <v>6.5640291204200979E-2</v>
      </c>
      <c r="K752">
        <v>0.26</v>
      </c>
      <c r="L752">
        <v>110</v>
      </c>
      <c r="M752">
        <f t="shared" si="156"/>
        <v>87.301587301587304</v>
      </c>
      <c r="N752">
        <f t="shared" si="157"/>
        <v>0.40735970879579897</v>
      </c>
      <c r="O752">
        <v>8.3140000000000001</v>
      </c>
      <c r="P752">
        <f t="shared" si="161"/>
        <v>1.5787243453764224E-2</v>
      </c>
      <c r="Q752">
        <f t="shared" si="154"/>
        <v>746.01551723105365</v>
      </c>
      <c r="R752">
        <f t="shared" si="162"/>
        <v>7.4601551723105361E-4</v>
      </c>
      <c r="S752">
        <f t="shared" si="163"/>
        <v>8.9521862067726415E-3</v>
      </c>
      <c r="T752">
        <f t="shared" si="164"/>
        <v>8952.1862067726415</v>
      </c>
      <c r="U752">
        <v>0.26</v>
      </c>
      <c r="V752">
        <v>110</v>
      </c>
      <c r="W752">
        <f t="shared" si="158"/>
        <v>87.301587301587304</v>
      </c>
      <c r="X752">
        <f t="shared" si="166"/>
        <v>8.5452686519193417</v>
      </c>
      <c r="Y752">
        <f t="shared" si="159"/>
        <v>102.54322382303208</v>
      </c>
      <c r="Z752">
        <f>AVERAGE(Y752:Y754)</f>
        <v>92.744888200712978</v>
      </c>
      <c r="AA752">
        <f>_xlfn.STDEV.S(Y752:Y754)/SQRT(COUNT(Y752:Y754))</f>
        <v>5.0750100130237659</v>
      </c>
    </row>
    <row r="753" spans="1:27" x14ac:dyDescent="0.25">
      <c r="A753" t="s">
        <v>34</v>
      </c>
      <c r="B753" t="s">
        <v>51</v>
      </c>
      <c r="C753">
        <v>33</v>
      </c>
      <c r="D753">
        <v>41538.418999999994</v>
      </c>
      <c r="E753">
        <f t="shared" si="165"/>
        <v>41538.418999999994</v>
      </c>
      <c r="F753">
        <v>30</v>
      </c>
      <c r="G753">
        <f t="shared" si="155"/>
        <v>304.14999999999998</v>
      </c>
      <c r="H753">
        <v>98</v>
      </c>
      <c r="I753">
        <v>0.47299999999999998</v>
      </c>
      <c r="J753">
        <f t="shared" si="160"/>
        <v>6.5640291204200979E-2</v>
      </c>
      <c r="K753">
        <v>0.26</v>
      </c>
      <c r="L753">
        <v>110</v>
      </c>
      <c r="M753">
        <f t="shared" si="156"/>
        <v>87.301587301587304</v>
      </c>
      <c r="N753">
        <f t="shared" si="157"/>
        <v>0.40735970879579897</v>
      </c>
      <c r="O753">
        <v>8.3140000000000001</v>
      </c>
      <c r="P753">
        <f t="shared" si="161"/>
        <v>1.5787243453764224E-2</v>
      </c>
      <c r="Q753">
        <f t="shared" si="154"/>
        <v>655.77713343746541</v>
      </c>
      <c r="R753">
        <f t="shared" si="162"/>
        <v>6.5577713343746536E-4</v>
      </c>
      <c r="S753">
        <f t="shared" si="163"/>
        <v>7.869325601249583E-3</v>
      </c>
      <c r="T753">
        <f t="shared" si="164"/>
        <v>7869.3256012495831</v>
      </c>
      <c r="U753">
        <v>0.26</v>
      </c>
      <c r="V753">
        <v>110</v>
      </c>
      <c r="W753">
        <f t="shared" si="158"/>
        <v>87.301587301587304</v>
      </c>
      <c r="X753">
        <f t="shared" si="166"/>
        <v>7.5116289830109668</v>
      </c>
      <c r="Y753">
        <f t="shared" si="159"/>
        <v>90.139547796131581</v>
      </c>
    </row>
    <row r="754" spans="1:27" x14ac:dyDescent="0.25">
      <c r="A754" t="s">
        <v>35</v>
      </c>
      <c r="B754" t="s">
        <v>51</v>
      </c>
      <c r="C754">
        <v>33</v>
      </c>
      <c r="D754">
        <v>39424.320000000007</v>
      </c>
      <c r="E754">
        <f t="shared" si="165"/>
        <v>39424.320000000007</v>
      </c>
      <c r="F754">
        <v>30</v>
      </c>
      <c r="G754">
        <f t="shared" si="155"/>
        <v>304.14999999999998</v>
      </c>
      <c r="H754">
        <v>98</v>
      </c>
      <c r="I754">
        <v>0.47299999999999998</v>
      </c>
      <c r="J754">
        <f t="shared" si="160"/>
        <v>6.5640291204200979E-2</v>
      </c>
      <c r="K754">
        <v>0.26</v>
      </c>
      <c r="L754">
        <v>110</v>
      </c>
      <c r="M754">
        <f t="shared" si="156"/>
        <v>87.301587301587304</v>
      </c>
      <c r="N754">
        <f t="shared" si="157"/>
        <v>0.40735970879579897</v>
      </c>
      <c r="O754">
        <v>8.3140000000000001</v>
      </c>
      <c r="P754">
        <f t="shared" si="161"/>
        <v>1.5787243453764224E-2</v>
      </c>
      <c r="Q754">
        <f t="shared" si="154"/>
        <v>622.40133783910608</v>
      </c>
      <c r="R754">
        <f t="shared" si="162"/>
        <v>6.2240133783910605E-4</v>
      </c>
      <c r="S754">
        <f t="shared" si="163"/>
        <v>7.4688160540692721E-3</v>
      </c>
      <c r="T754">
        <f t="shared" si="164"/>
        <v>7468.8160540692725</v>
      </c>
      <c r="U754">
        <v>0.26</v>
      </c>
      <c r="V754">
        <v>110</v>
      </c>
      <c r="W754">
        <f t="shared" si="158"/>
        <v>87.301587301587304</v>
      </c>
      <c r="X754">
        <f t="shared" si="166"/>
        <v>7.1293244152479422</v>
      </c>
      <c r="Y754">
        <f t="shared" si="159"/>
        <v>85.551892982975303</v>
      </c>
    </row>
    <row r="755" spans="1:27" x14ac:dyDescent="0.25">
      <c r="A755" t="s">
        <v>36</v>
      </c>
      <c r="B755" t="s">
        <v>51</v>
      </c>
      <c r="C755">
        <v>33</v>
      </c>
      <c r="D755">
        <v>29777.787</v>
      </c>
      <c r="E755">
        <f t="shared" si="165"/>
        <v>29777.787</v>
      </c>
      <c r="F755">
        <v>30</v>
      </c>
      <c r="G755">
        <f t="shared" si="155"/>
        <v>304.14999999999998</v>
      </c>
      <c r="H755">
        <v>98</v>
      </c>
      <c r="I755">
        <v>0.47299999999999998</v>
      </c>
      <c r="J755">
        <f t="shared" si="160"/>
        <v>6.5640291204200979E-2</v>
      </c>
      <c r="K755">
        <v>0.26</v>
      </c>
      <c r="L755">
        <v>110</v>
      </c>
      <c r="M755">
        <f t="shared" si="156"/>
        <v>87.301587301587304</v>
      </c>
      <c r="N755">
        <f t="shared" si="157"/>
        <v>0.40735970879579897</v>
      </c>
      <c r="O755">
        <v>8.3140000000000001</v>
      </c>
      <c r="P755">
        <f t="shared" si="161"/>
        <v>1.5787243453764224E-2</v>
      </c>
      <c r="Q755">
        <f t="shared" ref="Q755:Q818" si="167">P755*D755</f>
        <v>470.10917288333542</v>
      </c>
      <c r="R755">
        <f t="shared" si="162"/>
        <v>4.7010917288333544E-4</v>
      </c>
      <c r="S755">
        <f t="shared" si="163"/>
        <v>5.641310074600025E-3</v>
      </c>
      <c r="T755">
        <f t="shared" si="164"/>
        <v>5641.3100746000246</v>
      </c>
      <c r="U755">
        <v>0.26</v>
      </c>
      <c r="V755">
        <v>110</v>
      </c>
      <c r="W755">
        <f t="shared" si="158"/>
        <v>87.301587301587304</v>
      </c>
      <c r="X755">
        <f t="shared" si="166"/>
        <v>5.3848868893909332</v>
      </c>
      <c r="Y755">
        <f t="shared" si="159"/>
        <v>64.618642672691195</v>
      </c>
      <c r="Z755">
        <f>AVERAGE(Y755:Y757)</f>
        <v>67.643602910429209</v>
      </c>
      <c r="AA755">
        <f>_xlfn.STDEV.S(Y755:Y757)/SQRT(COUNT(Y755:Y757))</f>
        <v>4.1131451266652359</v>
      </c>
    </row>
    <row r="756" spans="1:27" x14ac:dyDescent="0.25">
      <c r="A756" t="s">
        <v>37</v>
      </c>
      <c r="B756" t="s">
        <v>51</v>
      </c>
      <c r="C756">
        <v>33</v>
      </c>
      <c r="D756">
        <v>28815.774000000005</v>
      </c>
      <c r="E756">
        <f t="shared" si="165"/>
        <v>28815.774000000005</v>
      </c>
      <c r="F756">
        <v>30</v>
      </c>
      <c r="G756">
        <f t="shared" si="155"/>
        <v>304.14999999999998</v>
      </c>
      <c r="H756">
        <v>98</v>
      </c>
      <c r="I756">
        <v>0.47299999999999998</v>
      </c>
      <c r="J756">
        <f t="shared" si="160"/>
        <v>6.5640291204200979E-2</v>
      </c>
      <c r="K756">
        <v>0.26</v>
      </c>
      <c r="L756">
        <v>110</v>
      </c>
      <c r="M756">
        <f t="shared" si="156"/>
        <v>87.301587301587304</v>
      </c>
      <c r="N756">
        <f t="shared" si="157"/>
        <v>0.40735970879579897</v>
      </c>
      <c r="O756">
        <v>8.3140000000000001</v>
      </c>
      <c r="P756">
        <f t="shared" si="161"/>
        <v>1.5787243453764224E-2</v>
      </c>
      <c r="Q756">
        <f t="shared" si="167"/>
        <v>454.92163944664941</v>
      </c>
      <c r="R756">
        <f t="shared" si="162"/>
        <v>4.5492163944664939E-4</v>
      </c>
      <c r="S756">
        <f t="shared" si="163"/>
        <v>5.459059673359792E-3</v>
      </c>
      <c r="T756">
        <f t="shared" si="164"/>
        <v>5459.0596733597922</v>
      </c>
      <c r="U756">
        <v>0.26</v>
      </c>
      <c r="V756">
        <v>110</v>
      </c>
      <c r="W756">
        <f t="shared" si="158"/>
        <v>87.301587301587304</v>
      </c>
      <c r="X756">
        <f t="shared" si="166"/>
        <v>5.2109205972979842</v>
      </c>
      <c r="Y756">
        <f t="shared" si="159"/>
        <v>62.5310471675758</v>
      </c>
    </row>
    <row r="757" spans="1:27" x14ac:dyDescent="0.25">
      <c r="A757" t="s">
        <v>38</v>
      </c>
      <c r="B757" t="s">
        <v>51</v>
      </c>
      <c r="C757">
        <v>33</v>
      </c>
      <c r="D757">
        <v>34921.718000000001</v>
      </c>
      <c r="E757">
        <f t="shared" si="165"/>
        <v>34921.718000000001</v>
      </c>
      <c r="F757">
        <v>30</v>
      </c>
      <c r="G757">
        <f t="shared" si="155"/>
        <v>304.14999999999998</v>
      </c>
      <c r="H757">
        <v>98</v>
      </c>
      <c r="I757">
        <v>0.47299999999999998</v>
      </c>
      <c r="J757">
        <f t="shared" si="160"/>
        <v>6.5640291204200979E-2</v>
      </c>
      <c r="K757">
        <v>0.26</v>
      </c>
      <c r="L757">
        <v>110</v>
      </c>
      <c r="M757">
        <f t="shared" si="156"/>
        <v>87.301587301587304</v>
      </c>
      <c r="N757">
        <f t="shared" si="157"/>
        <v>0.40735970879579897</v>
      </c>
      <c r="O757">
        <v>8.3140000000000001</v>
      </c>
      <c r="P757">
        <f t="shared" si="161"/>
        <v>1.5787243453764224E-2</v>
      </c>
      <c r="Q757">
        <f t="shared" si="167"/>
        <v>551.31766388970027</v>
      </c>
      <c r="R757">
        <f t="shared" si="162"/>
        <v>5.5131766388970022E-4</v>
      </c>
      <c r="S757">
        <f t="shared" si="163"/>
        <v>6.6158119666764022E-3</v>
      </c>
      <c r="T757">
        <f t="shared" si="164"/>
        <v>6615.8119666764023</v>
      </c>
      <c r="U757">
        <v>0.26</v>
      </c>
      <c r="V757">
        <v>110</v>
      </c>
      <c r="W757">
        <f t="shared" si="158"/>
        <v>87.301587301587304</v>
      </c>
      <c r="X757">
        <f t="shared" si="166"/>
        <v>6.3150932409183849</v>
      </c>
      <c r="Y757">
        <f t="shared" si="159"/>
        <v>75.781118891020611</v>
      </c>
    </row>
    <row r="758" spans="1:27" x14ac:dyDescent="0.25">
      <c r="A758" t="s">
        <v>39</v>
      </c>
      <c r="B758" t="s">
        <v>51</v>
      </c>
      <c r="C758">
        <v>33</v>
      </c>
      <c r="D758">
        <v>35207.860999999997</v>
      </c>
      <c r="E758">
        <f t="shared" si="165"/>
        <v>35207.860999999997</v>
      </c>
      <c r="F758">
        <v>30</v>
      </c>
      <c r="G758">
        <f t="shared" si="155"/>
        <v>304.14999999999998</v>
      </c>
      <c r="H758">
        <v>98</v>
      </c>
      <c r="I758">
        <v>0.47299999999999998</v>
      </c>
      <c r="J758">
        <f t="shared" si="160"/>
        <v>6.5640291204200979E-2</v>
      </c>
      <c r="K758">
        <v>0.26</v>
      </c>
      <c r="L758">
        <v>110</v>
      </c>
      <c r="M758">
        <f t="shared" si="156"/>
        <v>87.301587301587304</v>
      </c>
      <c r="N758">
        <f t="shared" si="157"/>
        <v>0.40735970879579897</v>
      </c>
      <c r="O758">
        <v>8.3140000000000001</v>
      </c>
      <c r="P758">
        <f t="shared" si="161"/>
        <v>1.5787243453764224E-2</v>
      </c>
      <c r="Q758">
        <f t="shared" si="167"/>
        <v>555.8350730932907</v>
      </c>
      <c r="R758">
        <f t="shared" si="162"/>
        <v>5.5583507309329072E-4</v>
      </c>
      <c r="S758">
        <f t="shared" si="163"/>
        <v>6.6700208771194877E-3</v>
      </c>
      <c r="T758">
        <f t="shared" si="164"/>
        <v>6670.0208771194875</v>
      </c>
      <c r="U758">
        <v>0.26</v>
      </c>
      <c r="V758">
        <v>110</v>
      </c>
      <c r="W758">
        <f t="shared" si="158"/>
        <v>87.301587301587304</v>
      </c>
      <c r="X758">
        <f t="shared" si="166"/>
        <v>6.3668381099776932</v>
      </c>
      <c r="Y758">
        <f t="shared" si="159"/>
        <v>76.402057319732307</v>
      </c>
      <c r="Z758">
        <f>AVERAGE(Y758:Y760)</f>
        <v>71.014422270242775</v>
      </c>
      <c r="AA758">
        <f>_xlfn.STDEV.S(Y758:Y760)/SQRT(COUNT(Y758:Y760))</f>
        <v>3.1859633536615584</v>
      </c>
    </row>
    <row r="759" spans="1:27" x14ac:dyDescent="0.25">
      <c r="A759" t="s">
        <v>40</v>
      </c>
      <c r="B759" t="s">
        <v>51</v>
      </c>
      <c r="C759">
        <v>33</v>
      </c>
      <c r="D759">
        <v>32841.496999999996</v>
      </c>
      <c r="E759">
        <f t="shared" si="165"/>
        <v>32841.496999999996</v>
      </c>
      <c r="F759">
        <v>30</v>
      </c>
      <c r="G759">
        <f t="shared" si="155"/>
        <v>304.14999999999998</v>
      </c>
      <c r="H759">
        <v>98</v>
      </c>
      <c r="I759">
        <v>0.47299999999999998</v>
      </c>
      <c r="J759">
        <f t="shared" si="160"/>
        <v>6.5640291204200979E-2</v>
      </c>
      <c r="K759">
        <v>0.26</v>
      </c>
      <c r="L759">
        <v>110</v>
      </c>
      <c r="M759">
        <f t="shared" si="156"/>
        <v>87.301587301587304</v>
      </c>
      <c r="N759">
        <f t="shared" si="157"/>
        <v>0.40735970879579897</v>
      </c>
      <c r="O759">
        <v>8.3140000000000001</v>
      </c>
      <c r="P759">
        <f t="shared" si="161"/>
        <v>1.5787243453764224E-2</v>
      </c>
      <c r="Q759">
        <f t="shared" si="167"/>
        <v>518.47670852506735</v>
      </c>
      <c r="R759">
        <f t="shared" si="162"/>
        <v>5.1847670852506731E-4</v>
      </c>
      <c r="S759">
        <f t="shared" si="163"/>
        <v>6.2217205023008077E-3</v>
      </c>
      <c r="T759">
        <f t="shared" si="164"/>
        <v>6221.7205023008073</v>
      </c>
      <c r="U759">
        <v>0.26</v>
      </c>
      <c r="V759">
        <v>110</v>
      </c>
      <c r="W759">
        <f t="shared" si="158"/>
        <v>87.301587301587304</v>
      </c>
      <c r="X759">
        <f t="shared" si="166"/>
        <v>5.9389150249234985</v>
      </c>
      <c r="Y759">
        <f t="shared" si="159"/>
        <v>71.266980299081979</v>
      </c>
    </row>
    <row r="760" spans="1:27" x14ac:dyDescent="0.25">
      <c r="A760" t="s">
        <v>41</v>
      </c>
      <c r="B760" t="s">
        <v>51</v>
      </c>
      <c r="C760">
        <v>33</v>
      </c>
      <c r="D760">
        <v>30125.979000000003</v>
      </c>
      <c r="E760">
        <f t="shared" si="165"/>
        <v>30125.979000000003</v>
      </c>
      <c r="F760">
        <v>30</v>
      </c>
      <c r="G760">
        <f t="shared" si="155"/>
        <v>304.14999999999998</v>
      </c>
      <c r="H760">
        <v>98</v>
      </c>
      <c r="I760">
        <v>0.47299999999999998</v>
      </c>
      <c r="J760">
        <f t="shared" si="160"/>
        <v>6.5640291204200979E-2</v>
      </c>
      <c r="K760">
        <v>0.26</v>
      </c>
      <c r="L760">
        <v>110</v>
      </c>
      <c r="M760">
        <f t="shared" si="156"/>
        <v>87.301587301587304</v>
      </c>
      <c r="N760">
        <f t="shared" si="157"/>
        <v>0.40735970879579897</v>
      </c>
      <c r="O760">
        <v>8.3140000000000001</v>
      </c>
      <c r="P760">
        <f t="shared" si="161"/>
        <v>1.5787243453764224E-2</v>
      </c>
      <c r="Q760">
        <f t="shared" si="167"/>
        <v>475.60616475598852</v>
      </c>
      <c r="R760">
        <f t="shared" si="162"/>
        <v>4.7560616475598853E-4</v>
      </c>
      <c r="S760">
        <f t="shared" si="163"/>
        <v>5.7072739770718623E-3</v>
      </c>
      <c r="T760">
        <f t="shared" si="164"/>
        <v>5707.2739770718626</v>
      </c>
      <c r="U760">
        <v>0.26</v>
      </c>
      <c r="V760">
        <v>110</v>
      </c>
      <c r="W760">
        <f t="shared" si="158"/>
        <v>87.301587301587304</v>
      </c>
      <c r="X760">
        <f t="shared" si="166"/>
        <v>5.4478524326595048</v>
      </c>
      <c r="Y760">
        <f t="shared" si="159"/>
        <v>65.374229191914054</v>
      </c>
    </row>
    <row r="761" spans="1:27" x14ac:dyDescent="0.25">
      <c r="A761" t="s">
        <v>42</v>
      </c>
      <c r="B761" t="s">
        <v>51</v>
      </c>
      <c r="C761">
        <v>33</v>
      </c>
      <c r="D761">
        <v>16079.557000000001</v>
      </c>
      <c r="E761">
        <f t="shared" si="165"/>
        <v>16079.557000000001</v>
      </c>
      <c r="F761">
        <v>30</v>
      </c>
      <c r="G761">
        <f t="shared" si="155"/>
        <v>304.14999999999998</v>
      </c>
      <c r="H761">
        <v>98</v>
      </c>
      <c r="I761">
        <v>0.47299999999999998</v>
      </c>
      <c r="J761">
        <f t="shared" si="160"/>
        <v>6.5640291204200979E-2</v>
      </c>
      <c r="K761">
        <v>0.26</v>
      </c>
      <c r="L761">
        <v>110</v>
      </c>
      <c r="M761">
        <f t="shared" si="156"/>
        <v>87.301587301587304</v>
      </c>
      <c r="N761">
        <f t="shared" si="157"/>
        <v>0.40735970879579897</v>
      </c>
      <c r="O761">
        <v>8.3140000000000001</v>
      </c>
      <c r="P761">
        <f t="shared" si="161"/>
        <v>1.5787243453764224E-2</v>
      </c>
      <c r="Q761">
        <f t="shared" si="167"/>
        <v>253.8518809876787</v>
      </c>
      <c r="R761">
        <f t="shared" si="162"/>
        <v>2.5385188098767868E-4</v>
      </c>
      <c r="S761">
        <f t="shared" si="163"/>
        <v>3.0462225718521437E-3</v>
      </c>
      <c r="T761">
        <f t="shared" si="164"/>
        <v>3046.2225718521436</v>
      </c>
      <c r="U761">
        <v>0.26</v>
      </c>
      <c r="V761">
        <v>110</v>
      </c>
      <c r="W761">
        <f t="shared" si="158"/>
        <v>87.301587301587304</v>
      </c>
      <c r="X761">
        <f t="shared" si="166"/>
        <v>2.9077579094952286</v>
      </c>
      <c r="Y761">
        <f t="shared" si="159"/>
        <v>34.893094913942733</v>
      </c>
      <c r="Z761">
        <f>AVERAGE(Y761:Y763)</f>
        <v>35.745095070431525</v>
      </c>
      <c r="AA761">
        <f>_xlfn.STDEV.S(Y761:Y763)/SQRT(COUNT(Y761:Y763))</f>
        <v>0.43521141983415434</v>
      </c>
    </row>
    <row r="762" spans="1:27" x14ac:dyDescent="0.25">
      <c r="A762" t="s">
        <v>43</v>
      </c>
      <c r="B762" t="s">
        <v>51</v>
      </c>
      <c r="C762">
        <v>33</v>
      </c>
      <c r="D762">
        <v>16739.580000000002</v>
      </c>
      <c r="E762">
        <f t="shared" si="165"/>
        <v>16739.580000000002</v>
      </c>
      <c r="F762">
        <v>30</v>
      </c>
      <c r="G762">
        <f t="shared" si="155"/>
        <v>304.14999999999998</v>
      </c>
      <c r="H762">
        <v>98</v>
      </c>
      <c r="I762">
        <v>0.47299999999999998</v>
      </c>
      <c r="J762">
        <f t="shared" si="160"/>
        <v>6.5640291204200979E-2</v>
      </c>
      <c r="K762">
        <v>0.26</v>
      </c>
      <c r="L762">
        <v>110</v>
      </c>
      <c r="M762">
        <f t="shared" si="156"/>
        <v>87.301587301587304</v>
      </c>
      <c r="N762">
        <f t="shared" si="157"/>
        <v>0.40735970879579897</v>
      </c>
      <c r="O762">
        <v>8.3140000000000001</v>
      </c>
      <c r="P762">
        <f t="shared" si="161"/>
        <v>1.5787243453764224E-2</v>
      </c>
      <c r="Q762">
        <f t="shared" si="167"/>
        <v>264.27182477376255</v>
      </c>
      <c r="R762">
        <f t="shared" si="162"/>
        <v>2.6427182477376253E-4</v>
      </c>
      <c r="S762">
        <f t="shared" si="163"/>
        <v>3.1712618972851501E-3</v>
      </c>
      <c r="T762">
        <f t="shared" si="164"/>
        <v>3171.2618972851501</v>
      </c>
      <c r="U762">
        <v>0.26</v>
      </c>
      <c r="V762">
        <v>110</v>
      </c>
      <c r="W762">
        <f t="shared" si="158"/>
        <v>87.301587301587304</v>
      </c>
      <c r="X762">
        <f t="shared" si="166"/>
        <v>3.0271136292267347</v>
      </c>
      <c r="Y762">
        <f t="shared" si="159"/>
        <v>36.325363550720809</v>
      </c>
    </row>
    <row r="763" spans="1:27" x14ac:dyDescent="0.25">
      <c r="A763" t="s">
        <v>44</v>
      </c>
      <c r="B763" t="s">
        <v>51</v>
      </c>
      <c r="C763">
        <v>33</v>
      </c>
      <c r="D763">
        <v>16597.399000000005</v>
      </c>
      <c r="E763">
        <f t="shared" si="165"/>
        <v>16597.399000000005</v>
      </c>
      <c r="F763">
        <v>30</v>
      </c>
      <c r="G763">
        <f t="shared" si="155"/>
        <v>304.14999999999998</v>
      </c>
      <c r="H763">
        <v>98</v>
      </c>
      <c r="I763">
        <v>0.47299999999999998</v>
      </c>
      <c r="J763">
        <f t="shared" si="160"/>
        <v>6.5640291204200979E-2</v>
      </c>
      <c r="K763">
        <v>0.26</v>
      </c>
      <c r="L763">
        <v>110</v>
      </c>
      <c r="M763">
        <f t="shared" si="156"/>
        <v>87.301587301587304</v>
      </c>
      <c r="N763">
        <f t="shared" si="157"/>
        <v>0.40735970879579897</v>
      </c>
      <c r="O763">
        <v>8.3140000000000001</v>
      </c>
      <c r="P763">
        <f t="shared" si="161"/>
        <v>1.5787243453764224E-2</v>
      </c>
      <c r="Q763">
        <f t="shared" si="167"/>
        <v>262.02717871226292</v>
      </c>
      <c r="R763">
        <f t="shared" si="162"/>
        <v>2.6202717871226294E-4</v>
      </c>
      <c r="S763">
        <f t="shared" si="163"/>
        <v>3.1443261445471549E-3</v>
      </c>
      <c r="T763">
        <f t="shared" si="164"/>
        <v>3144.3261445471549</v>
      </c>
      <c r="U763">
        <v>0.26</v>
      </c>
      <c r="V763">
        <v>110</v>
      </c>
      <c r="W763">
        <f t="shared" si="158"/>
        <v>87.301587301587304</v>
      </c>
      <c r="X763">
        <f t="shared" si="166"/>
        <v>3.0014022288859206</v>
      </c>
      <c r="Y763">
        <f t="shared" si="159"/>
        <v>36.016826746631047</v>
      </c>
    </row>
    <row r="764" spans="1:27" x14ac:dyDescent="0.25">
      <c r="A764" t="s">
        <v>45</v>
      </c>
      <c r="B764" t="s">
        <v>51</v>
      </c>
      <c r="C764">
        <v>33</v>
      </c>
      <c r="D764">
        <v>31541.977999999999</v>
      </c>
      <c r="E764">
        <f t="shared" si="165"/>
        <v>31541.977999999999</v>
      </c>
      <c r="F764">
        <v>30</v>
      </c>
      <c r="G764">
        <f t="shared" si="155"/>
        <v>304.14999999999998</v>
      </c>
      <c r="H764">
        <v>98</v>
      </c>
      <c r="I764">
        <v>0.47299999999999998</v>
      </c>
      <c r="J764">
        <f t="shared" si="160"/>
        <v>6.5640291204200979E-2</v>
      </c>
      <c r="K764">
        <v>0.26</v>
      </c>
      <c r="L764">
        <v>110</v>
      </c>
      <c r="M764">
        <f t="shared" si="156"/>
        <v>87.301587301587304</v>
      </c>
      <c r="N764">
        <f t="shared" si="157"/>
        <v>0.40735970879579897</v>
      </c>
      <c r="O764">
        <v>8.3140000000000001</v>
      </c>
      <c r="P764">
        <f t="shared" si="161"/>
        <v>1.5787243453764224E-2</v>
      </c>
      <c r="Q764">
        <f t="shared" si="167"/>
        <v>497.96088569927514</v>
      </c>
      <c r="R764">
        <f t="shared" si="162"/>
        <v>4.9796088569927519E-4</v>
      </c>
      <c r="S764">
        <f t="shared" si="163"/>
        <v>5.9755306283913023E-3</v>
      </c>
      <c r="T764">
        <f t="shared" si="164"/>
        <v>5975.5306283913023</v>
      </c>
      <c r="U764">
        <v>0.26</v>
      </c>
      <c r="V764">
        <v>110</v>
      </c>
      <c r="W764">
        <f t="shared" si="158"/>
        <v>87.301587301587304</v>
      </c>
      <c r="X764">
        <f t="shared" si="166"/>
        <v>5.7039155998280604</v>
      </c>
      <c r="Y764">
        <f t="shared" si="159"/>
        <v>68.446987197936735</v>
      </c>
      <c r="Z764">
        <f>AVERAGE(Y764:Y766)</f>
        <v>80.015937217539644</v>
      </c>
      <c r="AA764">
        <f>_xlfn.STDEV.S(Y764:Y766)/SQRT(COUNT(Y764:Y766))</f>
        <v>5.9619760762901342</v>
      </c>
    </row>
    <row r="765" spans="1:27" x14ac:dyDescent="0.25">
      <c r="A765" t="s">
        <v>46</v>
      </c>
      <c r="B765" t="s">
        <v>51</v>
      </c>
      <c r="C765">
        <v>33</v>
      </c>
      <c r="D765">
        <v>38386.322</v>
      </c>
      <c r="E765">
        <f t="shared" si="165"/>
        <v>38386.322</v>
      </c>
      <c r="F765">
        <v>30</v>
      </c>
      <c r="G765">
        <f t="shared" si="155"/>
        <v>304.14999999999998</v>
      </c>
      <c r="H765">
        <v>98</v>
      </c>
      <c r="I765">
        <v>0.47299999999999998</v>
      </c>
      <c r="J765">
        <f t="shared" si="160"/>
        <v>6.5640291204200979E-2</v>
      </c>
      <c r="K765">
        <v>0.26</v>
      </c>
      <c r="L765">
        <v>110</v>
      </c>
      <c r="M765">
        <f t="shared" si="156"/>
        <v>87.301587301587304</v>
      </c>
      <c r="N765">
        <f t="shared" si="157"/>
        <v>0.40735970879579897</v>
      </c>
      <c r="O765">
        <v>8.3140000000000001</v>
      </c>
      <c r="P765">
        <f t="shared" si="161"/>
        <v>1.5787243453764224E-2</v>
      </c>
      <c r="Q765">
        <f t="shared" si="167"/>
        <v>606.01421070858555</v>
      </c>
      <c r="R765">
        <f t="shared" si="162"/>
        <v>6.0601421070858555E-4</v>
      </c>
      <c r="S765">
        <f t="shared" si="163"/>
        <v>7.2721705285030266E-3</v>
      </c>
      <c r="T765">
        <f t="shared" si="164"/>
        <v>7272.1705285030266</v>
      </c>
      <c r="U765">
        <v>0.26</v>
      </c>
      <c r="V765">
        <v>110</v>
      </c>
      <c r="W765">
        <f t="shared" si="158"/>
        <v>87.301587301587304</v>
      </c>
      <c r="X765">
        <f t="shared" si="166"/>
        <v>6.9416173226619797</v>
      </c>
      <c r="Y765">
        <f t="shared" si="159"/>
        <v>83.299407871943757</v>
      </c>
    </row>
    <row r="766" spans="1:27" x14ac:dyDescent="0.25">
      <c r="A766" t="s">
        <v>47</v>
      </c>
      <c r="B766" t="s">
        <v>51</v>
      </c>
      <c r="C766">
        <v>33</v>
      </c>
      <c r="D766">
        <v>40691.365000000005</v>
      </c>
      <c r="E766">
        <f t="shared" si="165"/>
        <v>40691.365000000005</v>
      </c>
      <c r="F766">
        <v>30</v>
      </c>
      <c r="G766">
        <f t="shared" si="155"/>
        <v>304.14999999999998</v>
      </c>
      <c r="H766">
        <v>98</v>
      </c>
      <c r="I766">
        <v>0.47299999999999998</v>
      </c>
      <c r="J766">
        <f t="shared" si="160"/>
        <v>6.5640291204200979E-2</v>
      </c>
      <c r="K766">
        <v>0.26</v>
      </c>
      <c r="L766">
        <v>110</v>
      </c>
      <c r="M766">
        <f t="shared" si="156"/>
        <v>87.301587301587304</v>
      </c>
      <c r="N766">
        <f t="shared" si="157"/>
        <v>0.40735970879579897</v>
      </c>
      <c r="O766">
        <v>8.3140000000000001</v>
      </c>
      <c r="P766">
        <f t="shared" si="161"/>
        <v>1.5787243453764224E-2</v>
      </c>
      <c r="Q766">
        <f t="shared" si="167"/>
        <v>642.40448572098069</v>
      </c>
      <c r="R766">
        <f t="shared" si="162"/>
        <v>6.4240448572098065E-4</v>
      </c>
      <c r="S766">
        <f t="shared" si="163"/>
        <v>7.7088538286517669E-3</v>
      </c>
      <c r="T766">
        <f t="shared" si="164"/>
        <v>7708.8538286517669</v>
      </c>
      <c r="U766">
        <v>0.26</v>
      </c>
      <c r="V766">
        <v>110</v>
      </c>
      <c r="W766">
        <f t="shared" si="158"/>
        <v>87.301587301587304</v>
      </c>
      <c r="X766">
        <f t="shared" si="166"/>
        <v>7.3584513818948691</v>
      </c>
      <c r="Y766">
        <f t="shared" si="159"/>
        <v>88.301416582738412</v>
      </c>
    </row>
    <row r="767" spans="1:27" x14ac:dyDescent="0.25">
      <c r="A767" t="s">
        <v>48</v>
      </c>
      <c r="B767" t="s">
        <v>51</v>
      </c>
      <c r="C767">
        <v>33</v>
      </c>
      <c r="D767">
        <v>19959.199000000001</v>
      </c>
      <c r="E767">
        <f t="shared" si="165"/>
        <v>19959.199000000001</v>
      </c>
      <c r="F767">
        <v>30</v>
      </c>
      <c r="G767">
        <f t="shared" si="155"/>
        <v>304.14999999999998</v>
      </c>
      <c r="H767">
        <v>98</v>
      </c>
      <c r="I767">
        <v>0.47299999999999998</v>
      </c>
      <c r="J767">
        <f t="shared" si="160"/>
        <v>6.5640291204200979E-2</v>
      </c>
      <c r="K767">
        <v>0.26</v>
      </c>
      <c r="L767">
        <v>110</v>
      </c>
      <c r="M767">
        <f t="shared" si="156"/>
        <v>87.301587301587304</v>
      </c>
      <c r="N767">
        <f t="shared" si="157"/>
        <v>0.40735970879579897</v>
      </c>
      <c r="O767">
        <v>8.3140000000000001</v>
      </c>
      <c r="P767">
        <f t="shared" si="161"/>
        <v>1.5787243453764224E-2</v>
      </c>
      <c r="Q767">
        <f t="shared" si="167"/>
        <v>315.10073375512746</v>
      </c>
      <c r="R767">
        <f t="shared" si="162"/>
        <v>3.1510073375512747E-4</v>
      </c>
      <c r="S767">
        <f t="shared" si="163"/>
        <v>3.781208805061529E-3</v>
      </c>
      <c r="T767">
        <f t="shared" si="164"/>
        <v>3781.2088050615289</v>
      </c>
      <c r="U767">
        <v>0.26</v>
      </c>
      <c r="V767">
        <v>110</v>
      </c>
      <c r="W767">
        <f t="shared" si="158"/>
        <v>87.301587301587304</v>
      </c>
      <c r="X767">
        <f t="shared" si="166"/>
        <v>3.6093356775587329</v>
      </c>
      <c r="Y767">
        <f t="shared" si="159"/>
        <v>43.312028130704782</v>
      </c>
      <c r="Z767">
        <f>AVERAGE(Y767:Y769)</f>
        <v>38.902794497055311</v>
      </c>
      <c r="AA767">
        <f>_xlfn.STDEV.S(Y767:Y769)/SQRT(COUNT(Y767:Y769))</f>
        <v>2.5187424154585476</v>
      </c>
    </row>
    <row r="768" spans="1:27" x14ac:dyDescent="0.25">
      <c r="A768" t="s">
        <v>49</v>
      </c>
      <c r="B768" t="s">
        <v>51</v>
      </c>
      <c r="C768">
        <v>33</v>
      </c>
      <c r="D768">
        <v>15939.143999999998</v>
      </c>
      <c r="E768">
        <f t="shared" si="165"/>
        <v>15939.143999999998</v>
      </c>
      <c r="F768">
        <v>30</v>
      </c>
      <c r="G768">
        <f t="shared" si="155"/>
        <v>304.14999999999998</v>
      </c>
      <c r="H768">
        <v>98</v>
      </c>
      <c r="I768">
        <v>0.47299999999999998</v>
      </c>
      <c r="J768">
        <f t="shared" si="160"/>
        <v>6.5640291204200979E-2</v>
      </c>
      <c r="K768">
        <v>0.26</v>
      </c>
      <c r="L768">
        <v>110</v>
      </c>
      <c r="M768">
        <f t="shared" si="156"/>
        <v>87.301587301587304</v>
      </c>
      <c r="N768">
        <f t="shared" si="157"/>
        <v>0.40735970879579897</v>
      </c>
      <c r="O768">
        <v>8.3140000000000001</v>
      </c>
      <c r="P768">
        <f t="shared" si="161"/>
        <v>1.5787243453764224E-2</v>
      </c>
      <c r="Q768">
        <f t="shared" si="167"/>
        <v>251.63514677260528</v>
      </c>
      <c r="R768">
        <f t="shared" si="162"/>
        <v>2.516351467726053E-4</v>
      </c>
      <c r="S768">
        <f t="shared" si="163"/>
        <v>3.0196217612712632E-3</v>
      </c>
      <c r="T768">
        <f t="shared" si="164"/>
        <v>3019.621761271263</v>
      </c>
      <c r="U768">
        <v>0.26</v>
      </c>
      <c r="V768">
        <v>110</v>
      </c>
      <c r="W768">
        <f t="shared" si="158"/>
        <v>87.301587301587304</v>
      </c>
      <c r="X768">
        <f t="shared" si="166"/>
        <v>2.8823662266680241</v>
      </c>
      <c r="Y768">
        <f t="shared" si="159"/>
        <v>34.588394720016282</v>
      </c>
    </row>
    <row r="769" spans="1:27" x14ac:dyDescent="0.25">
      <c r="A769" t="s">
        <v>50</v>
      </c>
      <c r="B769" t="s">
        <v>51</v>
      </c>
      <c r="C769">
        <v>33</v>
      </c>
      <c r="D769">
        <v>17883.618999999999</v>
      </c>
      <c r="E769">
        <f t="shared" si="165"/>
        <v>17883.618999999999</v>
      </c>
      <c r="F769">
        <v>30</v>
      </c>
      <c r="G769">
        <f t="shared" si="155"/>
        <v>304.14999999999998</v>
      </c>
      <c r="H769">
        <v>98</v>
      </c>
      <c r="I769">
        <v>0.47299999999999998</v>
      </c>
      <c r="J769">
        <f t="shared" si="160"/>
        <v>6.5640291204200979E-2</v>
      </c>
      <c r="K769">
        <v>0.26</v>
      </c>
      <c r="L769">
        <v>110</v>
      </c>
      <c r="M769">
        <f t="shared" si="156"/>
        <v>87.301587301587304</v>
      </c>
      <c r="N769">
        <f t="shared" si="157"/>
        <v>0.40735970879579897</v>
      </c>
      <c r="O769">
        <v>8.3140000000000001</v>
      </c>
      <c r="P769">
        <f t="shared" si="161"/>
        <v>1.5787243453764224E-2</v>
      </c>
      <c r="Q769">
        <f t="shared" si="167"/>
        <v>282.33304698736345</v>
      </c>
      <c r="R769">
        <f t="shared" si="162"/>
        <v>2.8233304698736344E-4</v>
      </c>
      <c r="S769">
        <f t="shared" si="163"/>
        <v>3.3879965638483611E-3</v>
      </c>
      <c r="T769">
        <f t="shared" si="164"/>
        <v>3387.9965638483609</v>
      </c>
      <c r="U769">
        <v>0.26</v>
      </c>
      <c r="V769">
        <v>110</v>
      </c>
      <c r="W769">
        <f t="shared" si="158"/>
        <v>87.301587301587304</v>
      </c>
      <c r="X769">
        <f t="shared" si="166"/>
        <v>3.2339967200370721</v>
      </c>
      <c r="Y769">
        <f t="shared" si="159"/>
        <v>38.807960640444861</v>
      </c>
    </row>
    <row r="770" spans="1:27" x14ac:dyDescent="0.25">
      <c r="A770" t="s">
        <v>26</v>
      </c>
      <c r="B770" t="s">
        <v>51</v>
      </c>
      <c r="C770">
        <v>40</v>
      </c>
      <c r="D770">
        <v>37392.823000000004</v>
      </c>
      <c r="E770">
        <f t="shared" si="165"/>
        <v>37392.823000000004</v>
      </c>
      <c r="F770">
        <v>30</v>
      </c>
      <c r="G770">
        <f t="shared" ref="G770:G833" si="168">F770+274.15</f>
        <v>304.14999999999998</v>
      </c>
      <c r="H770">
        <v>98</v>
      </c>
      <c r="I770">
        <v>0.47299999999999998</v>
      </c>
      <c r="J770">
        <f t="shared" si="160"/>
        <v>6.5640291204200979E-2</v>
      </c>
      <c r="K770">
        <v>0.26</v>
      </c>
      <c r="L770">
        <v>110</v>
      </c>
      <c r="M770">
        <f t="shared" ref="M770:M833" si="169">L770/(1+K770)</f>
        <v>87.301587301587304</v>
      </c>
      <c r="N770">
        <f t="shared" ref="N770:N833" si="170">I770-J770</f>
        <v>0.40735970879579897</v>
      </c>
      <c r="O770">
        <v>8.3140000000000001</v>
      </c>
      <c r="P770">
        <f t="shared" si="161"/>
        <v>1.5787243453764224E-2</v>
      </c>
      <c r="Q770">
        <f t="shared" si="167"/>
        <v>590.3296001245144</v>
      </c>
      <c r="R770">
        <f t="shared" si="162"/>
        <v>5.9032960012451443E-4</v>
      </c>
      <c r="S770">
        <f t="shared" si="163"/>
        <v>7.0839552014941723E-3</v>
      </c>
      <c r="T770">
        <f t="shared" si="164"/>
        <v>7083.9552014941719</v>
      </c>
      <c r="U770">
        <v>0.26</v>
      </c>
      <c r="V770">
        <v>110</v>
      </c>
      <c r="W770">
        <f t="shared" ref="W770:W833" si="171">V770/(1+U770)</f>
        <v>87.301587301587304</v>
      </c>
      <c r="X770">
        <f t="shared" si="166"/>
        <v>6.7619572377898924</v>
      </c>
      <c r="Y770">
        <f t="shared" ref="Y770:Y833" si="172">T770/W770</f>
        <v>81.143486853478692</v>
      </c>
      <c r="Z770">
        <f>AVERAGE(Y770:Y772)</f>
        <v>75.751723686681075</v>
      </c>
      <c r="AA770">
        <f>_xlfn.STDEV.S(Y770:Y772)/SQRT(COUNT(Y770:Y772))</f>
        <v>6.3519531885492615</v>
      </c>
    </row>
    <row r="771" spans="1:27" x14ac:dyDescent="0.25">
      <c r="A771" t="s">
        <v>28</v>
      </c>
      <c r="B771" t="s">
        <v>51</v>
      </c>
      <c r="C771">
        <v>40</v>
      </c>
      <c r="D771">
        <v>38256.503999999994</v>
      </c>
      <c r="E771">
        <f t="shared" si="165"/>
        <v>38256.503999999994</v>
      </c>
      <c r="F771">
        <v>30</v>
      </c>
      <c r="G771">
        <f t="shared" si="168"/>
        <v>304.14999999999998</v>
      </c>
      <c r="H771">
        <v>98</v>
      </c>
      <c r="I771">
        <v>0.47299999999999998</v>
      </c>
      <c r="J771">
        <f t="shared" ref="J771:J834" si="173">(M771/(1.33))/1000</f>
        <v>6.5640291204200979E-2</v>
      </c>
      <c r="K771">
        <v>0.26</v>
      </c>
      <c r="L771">
        <v>110</v>
      </c>
      <c r="M771">
        <f t="shared" si="169"/>
        <v>87.301587301587304</v>
      </c>
      <c r="N771">
        <f t="shared" si="170"/>
        <v>0.40735970879579897</v>
      </c>
      <c r="O771">
        <v>8.3140000000000001</v>
      </c>
      <c r="P771">
        <f t="shared" ref="P771:P834" si="174">(H771*N771)/(O771*G771)</f>
        <v>1.5787243453764224E-2</v>
      </c>
      <c r="Q771">
        <f t="shared" si="167"/>
        <v>603.96474233790468</v>
      </c>
      <c r="R771">
        <f t="shared" ref="R771:R834" si="175">Q771/1000000</f>
        <v>6.0396474233790471E-4</v>
      </c>
      <c r="S771">
        <f t="shared" ref="S771:S834" si="176">R771*(44/1)*(12/44)</f>
        <v>7.2475769080548556E-3</v>
      </c>
      <c r="T771">
        <f t="shared" ref="T771:T834" si="177">S771*1000000</f>
        <v>7247.5769080548553</v>
      </c>
      <c r="U771">
        <v>0.26</v>
      </c>
      <c r="V771">
        <v>110</v>
      </c>
      <c r="W771">
        <f t="shared" si="171"/>
        <v>87.301587301587304</v>
      </c>
      <c r="X771">
        <f t="shared" si="166"/>
        <v>6.9181415940523623</v>
      </c>
      <c r="Y771">
        <f t="shared" si="172"/>
        <v>83.017699128628337</v>
      </c>
    </row>
    <row r="772" spans="1:27" x14ac:dyDescent="0.25">
      <c r="A772" t="s">
        <v>29</v>
      </c>
      <c r="B772" t="s">
        <v>51</v>
      </c>
      <c r="C772">
        <v>40</v>
      </c>
      <c r="D772">
        <v>29075.189000000002</v>
      </c>
      <c r="E772">
        <f t="shared" si="165"/>
        <v>29075.189000000002</v>
      </c>
      <c r="F772">
        <v>30</v>
      </c>
      <c r="G772">
        <f t="shared" si="168"/>
        <v>304.14999999999998</v>
      </c>
      <c r="H772">
        <v>98</v>
      </c>
      <c r="I772">
        <v>0.47299999999999998</v>
      </c>
      <c r="J772">
        <f t="shared" si="173"/>
        <v>6.5640291204200979E-2</v>
      </c>
      <c r="K772">
        <v>0.26</v>
      </c>
      <c r="L772">
        <v>110</v>
      </c>
      <c r="M772">
        <f t="shared" si="169"/>
        <v>87.301587301587304</v>
      </c>
      <c r="N772">
        <f t="shared" si="170"/>
        <v>0.40735970879579897</v>
      </c>
      <c r="O772">
        <v>8.3140000000000001</v>
      </c>
      <c r="P772">
        <f t="shared" si="174"/>
        <v>1.5787243453764224E-2</v>
      </c>
      <c r="Q772">
        <f t="shared" si="167"/>
        <v>459.01708720720757</v>
      </c>
      <c r="R772">
        <f t="shared" si="175"/>
        <v>4.5901708720720759E-4</v>
      </c>
      <c r="S772">
        <f t="shared" si="176"/>
        <v>5.5082050464864913E-3</v>
      </c>
      <c r="T772">
        <f t="shared" si="177"/>
        <v>5508.2050464864915</v>
      </c>
      <c r="U772">
        <v>0.26</v>
      </c>
      <c r="V772">
        <v>110</v>
      </c>
      <c r="W772">
        <f t="shared" si="171"/>
        <v>87.301587301587304</v>
      </c>
      <c r="X772">
        <f t="shared" si="166"/>
        <v>5.257832089828014</v>
      </c>
      <c r="Y772">
        <f t="shared" si="172"/>
        <v>63.093985077936175</v>
      </c>
    </row>
    <row r="773" spans="1:27" x14ac:dyDescent="0.25">
      <c r="A773" t="s">
        <v>30</v>
      </c>
      <c r="B773" t="s">
        <v>51</v>
      </c>
      <c r="C773">
        <v>40</v>
      </c>
      <c r="D773">
        <v>21537.216999999997</v>
      </c>
      <c r="E773">
        <f t="shared" si="165"/>
        <v>21537.216999999997</v>
      </c>
      <c r="F773">
        <v>30</v>
      </c>
      <c r="G773">
        <f t="shared" si="168"/>
        <v>304.14999999999998</v>
      </c>
      <c r="H773">
        <v>98</v>
      </c>
      <c r="I773">
        <v>0.47299999999999998</v>
      </c>
      <c r="J773">
        <f t="shared" si="173"/>
        <v>6.5640291204200979E-2</v>
      </c>
      <c r="K773">
        <v>0.26</v>
      </c>
      <c r="L773">
        <v>110</v>
      </c>
      <c r="M773">
        <f t="shared" si="169"/>
        <v>87.301587301587304</v>
      </c>
      <c r="N773">
        <f t="shared" si="170"/>
        <v>0.40735970879579897</v>
      </c>
      <c r="O773">
        <v>8.3140000000000001</v>
      </c>
      <c r="P773">
        <f t="shared" si="174"/>
        <v>1.5787243453764224E-2</v>
      </c>
      <c r="Q773">
        <f t="shared" si="167"/>
        <v>340.01328809554951</v>
      </c>
      <c r="R773">
        <f t="shared" si="175"/>
        <v>3.4001328809554949E-4</v>
      </c>
      <c r="S773">
        <f t="shared" si="176"/>
        <v>4.0801594571465939E-3</v>
      </c>
      <c r="T773">
        <f t="shared" si="177"/>
        <v>4080.1594571465939</v>
      </c>
      <c r="U773">
        <v>0.26</v>
      </c>
      <c r="V773">
        <v>110</v>
      </c>
      <c r="W773">
        <f t="shared" si="171"/>
        <v>87.301587301587304</v>
      </c>
      <c r="X773">
        <f t="shared" si="166"/>
        <v>3.8946976636399309</v>
      </c>
      <c r="Y773">
        <f t="shared" si="172"/>
        <v>46.736371963679169</v>
      </c>
      <c r="Z773">
        <f>AVERAGE(Y773:Y775)</f>
        <v>44.251094888914558</v>
      </c>
      <c r="AA773">
        <f>_xlfn.STDEV.S(Y773:Y775)/SQRT(COUNT(Y773:Y775))</f>
        <v>1.2427984402876278</v>
      </c>
    </row>
    <row r="774" spans="1:27" x14ac:dyDescent="0.25">
      <c r="A774" t="s">
        <v>31</v>
      </c>
      <c r="B774" t="s">
        <v>51</v>
      </c>
      <c r="C774">
        <v>40</v>
      </c>
      <c r="D774">
        <v>19803.394</v>
      </c>
      <c r="E774">
        <f t="shared" si="165"/>
        <v>19803.394</v>
      </c>
      <c r="F774">
        <v>30</v>
      </c>
      <c r="G774">
        <f t="shared" si="168"/>
        <v>304.14999999999998</v>
      </c>
      <c r="H774">
        <v>98</v>
      </c>
      <c r="I774">
        <v>0.47299999999999998</v>
      </c>
      <c r="J774">
        <f t="shared" si="173"/>
        <v>6.5640291204200979E-2</v>
      </c>
      <c r="K774">
        <v>0.26</v>
      </c>
      <c r="L774">
        <v>110</v>
      </c>
      <c r="M774">
        <f t="shared" si="169"/>
        <v>87.301587301587304</v>
      </c>
      <c r="N774">
        <f t="shared" si="170"/>
        <v>0.40735970879579897</v>
      </c>
      <c r="O774">
        <v>8.3140000000000001</v>
      </c>
      <c r="P774">
        <f t="shared" si="174"/>
        <v>1.5787243453764224E-2</v>
      </c>
      <c r="Q774">
        <f t="shared" si="167"/>
        <v>312.6410022888137</v>
      </c>
      <c r="R774">
        <f t="shared" si="175"/>
        <v>3.1264100228881367E-4</v>
      </c>
      <c r="S774">
        <f t="shared" si="176"/>
        <v>3.7516920274657637E-3</v>
      </c>
      <c r="T774">
        <f t="shared" si="177"/>
        <v>3751.6920274657637</v>
      </c>
      <c r="U774">
        <v>0.26</v>
      </c>
      <c r="V774">
        <v>110</v>
      </c>
      <c r="W774">
        <f t="shared" si="171"/>
        <v>87.301587301587304</v>
      </c>
      <c r="X774">
        <f t="shared" si="166"/>
        <v>3.581160571671866</v>
      </c>
      <c r="Y774">
        <f t="shared" si="172"/>
        <v>42.973926860062384</v>
      </c>
    </row>
    <row r="775" spans="1:27" x14ac:dyDescent="0.25">
      <c r="A775" t="s">
        <v>32</v>
      </c>
      <c r="B775" t="s">
        <v>51</v>
      </c>
      <c r="C775">
        <v>40</v>
      </c>
      <c r="D775">
        <v>19835.218000000001</v>
      </c>
      <c r="E775">
        <f t="shared" si="165"/>
        <v>19835.218000000001</v>
      </c>
      <c r="F775">
        <v>30</v>
      </c>
      <c r="G775">
        <f t="shared" si="168"/>
        <v>304.14999999999998</v>
      </c>
      <c r="H775">
        <v>98</v>
      </c>
      <c r="I775">
        <v>0.47299999999999998</v>
      </c>
      <c r="J775">
        <f t="shared" si="173"/>
        <v>6.5640291204200979E-2</v>
      </c>
      <c r="K775">
        <v>0.26</v>
      </c>
      <c r="L775">
        <v>110</v>
      </c>
      <c r="M775">
        <f t="shared" si="169"/>
        <v>87.301587301587304</v>
      </c>
      <c r="N775">
        <f t="shared" si="170"/>
        <v>0.40735970879579897</v>
      </c>
      <c r="O775">
        <v>8.3140000000000001</v>
      </c>
      <c r="P775">
        <f t="shared" si="174"/>
        <v>1.5787243453764224E-2</v>
      </c>
      <c r="Q775">
        <f t="shared" si="167"/>
        <v>313.14341552448633</v>
      </c>
      <c r="R775">
        <f t="shared" si="175"/>
        <v>3.1314341552448634E-4</v>
      </c>
      <c r="S775">
        <f t="shared" si="176"/>
        <v>3.7577209862938356E-3</v>
      </c>
      <c r="T775">
        <f t="shared" si="177"/>
        <v>3757.7209862938357</v>
      </c>
      <c r="U775">
        <v>0.26</v>
      </c>
      <c r="V775">
        <v>110</v>
      </c>
      <c r="W775">
        <f t="shared" si="171"/>
        <v>87.301587301587304</v>
      </c>
      <c r="X775">
        <f t="shared" si="166"/>
        <v>3.5869154869168431</v>
      </c>
      <c r="Y775">
        <f t="shared" si="172"/>
        <v>43.042985843002114</v>
      </c>
    </row>
    <row r="776" spans="1:27" x14ac:dyDescent="0.25">
      <c r="A776" t="s">
        <v>33</v>
      </c>
      <c r="B776" t="s">
        <v>51</v>
      </c>
      <c r="C776">
        <v>40</v>
      </c>
      <c r="D776">
        <v>50636.794000000002</v>
      </c>
      <c r="E776">
        <f t="shared" si="165"/>
        <v>50636.794000000002</v>
      </c>
      <c r="F776">
        <v>30</v>
      </c>
      <c r="G776">
        <f t="shared" si="168"/>
        <v>304.14999999999998</v>
      </c>
      <c r="H776">
        <v>98</v>
      </c>
      <c r="I776">
        <v>0.47299999999999998</v>
      </c>
      <c r="J776">
        <f t="shared" si="173"/>
        <v>6.5640291204200979E-2</v>
      </c>
      <c r="K776">
        <v>0.26</v>
      </c>
      <c r="L776">
        <v>110</v>
      </c>
      <c r="M776">
        <f t="shared" si="169"/>
        <v>87.301587301587304</v>
      </c>
      <c r="N776">
        <f t="shared" si="170"/>
        <v>0.40735970879579897</v>
      </c>
      <c r="O776">
        <v>8.3140000000000001</v>
      </c>
      <c r="P776">
        <f t="shared" si="174"/>
        <v>1.5787243453764224E-2</v>
      </c>
      <c r="Q776">
        <f t="shared" si="167"/>
        <v>799.41539459610749</v>
      </c>
      <c r="R776">
        <f t="shared" si="175"/>
        <v>7.9941539459610746E-4</v>
      </c>
      <c r="S776">
        <f t="shared" si="176"/>
        <v>9.5929847351532895E-3</v>
      </c>
      <c r="T776">
        <f t="shared" si="177"/>
        <v>9592.9847351532899</v>
      </c>
      <c r="U776">
        <v>0.26</v>
      </c>
      <c r="V776">
        <v>110</v>
      </c>
      <c r="W776">
        <f t="shared" si="171"/>
        <v>87.301587301587304</v>
      </c>
      <c r="X776">
        <f t="shared" si="166"/>
        <v>9.1569399744645033</v>
      </c>
      <c r="Y776">
        <f t="shared" si="172"/>
        <v>109.88327969357404</v>
      </c>
      <c r="Z776">
        <f>AVERAGE(Y776:Y778)</f>
        <v>100.08861141920518</v>
      </c>
      <c r="AA776">
        <f>_xlfn.STDEV.S(Y776:Y778)/SQRT(COUNT(Y776:Y778))</f>
        <v>5.0460533122033953</v>
      </c>
    </row>
    <row r="777" spans="1:27" x14ac:dyDescent="0.25">
      <c r="A777" t="s">
        <v>34</v>
      </c>
      <c r="B777" t="s">
        <v>51</v>
      </c>
      <c r="C777">
        <v>40</v>
      </c>
      <c r="D777">
        <v>44836.986999999994</v>
      </c>
      <c r="E777">
        <f t="shared" si="165"/>
        <v>44836.986999999994</v>
      </c>
      <c r="F777">
        <v>30</v>
      </c>
      <c r="G777">
        <f t="shared" si="168"/>
        <v>304.14999999999998</v>
      </c>
      <c r="H777">
        <v>98</v>
      </c>
      <c r="I777">
        <v>0.47299999999999998</v>
      </c>
      <c r="J777">
        <f t="shared" si="173"/>
        <v>6.5640291204200979E-2</v>
      </c>
      <c r="K777">
        <v>0.26</v>
      </c>
      <c r="L777">
        <v>110</v>
      </c>
      <c r="M777">
        <f t="shared" si="169"/>
        <v>87.301587301587304</v>
      </c>
      <c r="N777">
        <f t="shared" si="170"/>
        <v>0.40735970879579897</v>
      </c>
      <c r="O777">
        <v>8.3140000000000001</v>
      </c>
      <c r="P777">
        <f t="shared" si="174"/>
        <v>1.5787243453764224E-2</v>
      </c>
      <c r="Q777">
        <f t="shared" si="167"/>
        <v>707.85242950226154</v>
      </c>
      <c r="R777">
        <f t="shared" si="175"/>
        <v>7.0785242950226158E-4</v>
      </c>
      <c r="S777">
        <f t="shared" si="176"/>
        <v>8.4942291540271372E-3</v>
      </c>
      <c r="T777">
        <f t="shared" si="177"/>
        <v>8494.2291540271381</v>
      </c>
      <c r="U777">
        <v>0.26</v>
      </c>
      <c r="V777">
        <v>110</v>
      </c>
      <c r="W777">
        <f t="shared" si="171"/>
        <v>87.301587301587304</v>
      </c>
      <c r="X777">
        <f t="shared" si="166"/>
        <v>8.1081278288440863</v>
      </c>
      <c r="Y777">
        <f t="shared" si="172"/>
        <v>97.297533946129036</v>
      </c>
    </row>
    <row r="778" spans="1:27" x14ac:dyDescent="0.25">
      <c r="A778" t="s">
        <v>35</v>
      </c>
      <c r="B778" t="s">
        <v>51</v>
      </c>
      <c r="C778">
        <v>40</v>
      </c>
      <c r="D778">
        <v>42895.76200000001</v>
      </c>
      <c r="E778">
        <f t="shared" si="165"/>
        <v>42895.76200000001</v>
      </c>
      <c r="F778">
        <v>30</v>
      </c>
      <c r="G778">
        <f t="shared" si="168"/>
        <v>304.14999999999998</v>
      </c>
      <c r="H778">
        <v>98</v>
      </c>
      <c r="I778">
        <v>0.47299999999999998</v>
      </c>
      <c r="J778">
        <f t="shared" si="173"/>
        <v>6.5640291204200979E-2</v>
      </c>
      <c r="K778">
        <v>0.26</v>
      </c>
      <c r="L778">
        <v>110</v>
      </c>
      <c r="M778">
        <f t="shared" si="169"/>
        <v>87.301587301587304</v>
      </c>
      <c r="N778">
        <f t="shared" si="170"/>
        <v>0.40735970879579897</v>
      </c>
      <c r="O778">
        <v>8.3140000000000001</v>
      </c>
      <c r="P778">
        <f t="shared" si="174"/>
        <v>1.5787243453764224E-2</v>
      </c>
      <c r="Q778">
        <f t="shared" si="167"/>
        <v>677.20583782872825</v>
      </c>
      <c r="R778">
        <f t="shared" si="175"/>
        <v>6.7720583782872822E-4</v>
      </c>
      <c r="S778">
        <f t="shared" si="176"/>
        <v>8.1264700539447378E-3</v>
      </c>
      <c r="T778">
        <f t="shared" si="177"/>
        <v>8126.4700539447376</v>
      </c>
      <c r="U778">
        <v>0.26</v>
      </c>
      <c r="V778">
        <v>110</v>
      </c>
      <c r="W778">
        <f t="shared" si="171"/>
        <v>87.301587301587304</v>
      </c>
      <c r="X778">
        <f t="shared" si="166"/>
        <v>7.7570850514927052</v>
      </c>
      <c r="Y778">
        <f t="shared" si="172"/>
        <v>93.085020617912448</v>
      </c>
    </row>
    <row r="779" spans="1:27" x14ac:dyDescent="0.25">
      <c r="A779" t="s">
        <v>36</v>
      </c>
      <c r="B779" t="s">
        <v>51</v>
      </c>
      <c r="C779">
        <v>40</v>
      </c>
      <c r="D779">
        <v>30479.592000000001</v>
      </c>
      <c r="E779">
        <f t="shared" si="165"/>
        <v>30479.592000000001</v>
      </c>
      <c r="F779">
        <v>30</v>
      </c>
      <c r="G779">
        <f t="shared" si="168"/>
        <v>304.14999999999998</v>
      </c>
      <c r="H779">
        <v>98</v>
      </c>
      <c r="I779">
        <v>0.47299999999999998</v>
      </c>
      <c r="J779">
        <f t="shared" si="173"/>
        <v>6.5640291204200979E-2</v>
      </c>
      <c r="K779">
        <v>0.26</v>
      </c>
      <c r="L779">
        <v>110</v>
      </c>
      <c r="M779">
        <f t="shared" si="169"/>
        <v>87.301587301587304</v>
      </c>
      <c r="N779">
        <f t="shared" si="170"/>
        <v>0.40735970879579897</v>
      </c>
      <c r="O779">
        <v>8.3140000000000001</v>
      </c>
      <c r="P779">
        <f t="shared" si="174"/>
        <v>1.5787243453764224E-2</v>
      </c>
      <c r="Q779">
        <f t="shared" si="167"/>
        <v>481.18873927540443</v>
      </c>
      <c r="R779">
        <f t="shared" si="175"/>
        <v>4.8118873927540442E-4</v>
      </c>
      <c r="S779">
        <f t="shared" si="176"/>
        <v>5.7742648713048532E-3</v>
      </c>
      <c r="T779">
        <f t="shared" si="177"/>
        <v>5774.2648713048529</v>
      </c>
      <c r="U779">
        <v>0.26</v>
      </c>
      <c r="V779">
        <v>110</v>
      </c>
      <c r="W779">
        <f t="shared" si="171"/>
        <v>87.301587301587304</v>
      </c>
      <c r="X779">
        <f t="shared" si="166"/>
        <v>5.5117982862455417</v>
      </c>
      <c r="Y779">
        <f t="shared" si="172"/>
        <v>66.141579434946493</v>
      </c>
      <c r="Z779">
        <f>AVERAGE(Y779:Y781)</f>
        <v>69.588406931892678</v>
      </c>
      <c r="AA779">
        <f>_xlfn.STDEV.S(Y779:Y781)/SQRT(COUNT(Y779:Y781))</f>
        <v>3.8404096806057262</v>
      </c>
    </row>
    <row r="780" spans="1:27" x14ac:dyDescent="0.25">
      <c r="A780" t="s">
        <v>37</v>
      </c>
      <c r="B780" t="s">
        <v>51</v>
      </c>
      <c r="C780">
        <v>40</v>
      </c>
      <c r="D780">
        <v>30122.846000000005</v>
      </c>
      <c r="E780">
        <f t="shared" si="165"/>
        <v>30122.846000000005</v>
      </c>
      <c r="F780">
        <v>30</v>
      </c>
      <c r="G780">
        <f t="shared" si="168"/>
        <v>304.14999999999998</v>
      </c>
      <c r="H780">
        <v>98</v>
      </c>
      <c r="I780">
        <v>0.47299999999999998</v>
      </c>
      <c r="J780">
        <f t="shared" si="173"/>
        <v>6.5640291204200979E-2</v>
      </c>
      <c r="K780">
        <v>0.26</v>
      </c>
      <c r="L780">
        <v>110</v>
      </c>
      <c r="M780">
        <f t="shared" si="169"/>
        <v>87.301587301587304</v>
      </c>
      <c r="N780">
        <f t="shared" si="170"/>
        <v>0.40735970879579897</v>
      </c>
      <c r="O780">
        <v>8.3140000000000001</v>
      </c>
      <c r="P780">
        <f t="shared" si="174"/>
        <v>1.5787243453764224E-2</v>
      </c>
      <c r="Q780">
        <f t="shared" si="167"/>
        <v>475.55670332224793</v>
      </c>
      <c r="R780">
        <f t="shared" si="175"/>
        <v>4.7555670332224791E-4</v>
      </c>
      <c r="S780">
        <f t="shared" si="176"/>
        <v>5.7066804398669749E-3</v>
      </c>
      <c r="T780">
        <f t="shared" si="177"/>
        <v>5706.6804398669747</v>
      </c>
      <c r="U780">
        <v>0.26</v>
      </c>
      <c r="V780">
        <v>110</v>
      </c>
      <c r="W780">
        <f t="shared" si="171"/>
        <v>87.301587301587304</v>
      </c>
      <c r="X780">
        <f t="shared" si="166"/>
        <v>5.4472858744184762</v>
      </c>
      <c r="Y780">
        <f t="shared" si="172"/>
        <v>65.367430493021715</v>
      </c>
    </row>
    <row r="781" spans="1:27" x14ac:dyDescent="0.25">
      <c r="A781" t="s">
        <v>38</v>
      </c>
      <c r="B781" t="s">
        <v>51</v>
      </c>
      <c r="C781">
        <v>40</v>
      </c>
      <c r="D781">
        <v>35601.474999999999</v>
      </c>
      <c r="E781">
        <f t="shared" si="165"/>
        <v>35601.474999999999</v>
      </c>
      <c r="F781">
        <v>30</v>
      </c>
      <c r="G781">
        <f t="shared" si="168"/>
        <v>304.14999999999998</v>
      </c>
      <c r="H781">
        <v>98</v>
      </c>
      <c r="I781">
        <v>0.47299999999999998</v>
      </c>
      <c r="J781">
        <f t="shared" si="173"/>
        <v>6.5640291204200979E-2</v>
      </c>
      <c r="K781">
        <v>0.26</v>
      </c>
      <c r="L781">
        <v>110</v>
      </c>
      <c r="M781">
        <f t="shared" si="169"/>
        <v>87.301587301587304</v>
      </c>
      <c r="N781">
        <f t="shared" si="170"/>
        <v>0.40735970879579897</v>
      </c>
      <c r="O781">
        <v>8.3140000000000001</v>
      </c>
      <c r="P781">
        <f t="shared" si="174"/>
        <v>1.5787243453764224E-2</v>
      </c>
      <c r="Q781">
        <f t="shared" si="167"/>
        <v>562.04915313810068</v>
      </c>
      <c r="R781">
        <f t="shared" si="175"/>
        <v>5.6204915313810063E-4</v>
      </c>
      <c r="S781">
        <f t="shared" si="176"/>
        <v>6.7445898376572071E-3</v>
      </c>
      <c r="T781">
        <f t="shared" si="177"/>
        <v>6744.5898376572068</v>
      </c>
      <c r="U781">
        <v>0.26</v>
      </c>
      <c r="V781">
        <v>110</v>
      </c>
      <c r="W781">
        <f t="shared" si="171"/>
        <v>87.301587301587304</v>
      </c>
      <c r="X781">
        <f t="shared" si="166"/>
        <v>6.4380175723091533</v>
      </c>
      <c r="Y781">
        <f t="shared" si="172"/>
        <v>77.256210867709825</v>
      </c>
    </row>
    <row r="782" spans="1:27" x14ac:dyDescent="0.25">
      <c r="A782" t="s">
        <v>39</v>
      </c>
      <c r="B782" t="s">
        <v>51</v>
      </c>
      <c r="C782">
        <v>40</v>
      </c>
      <c r="D782">
        <v>38401.934999999998</v>
      </c>
      <c r="E782">
        <f t="shared" si="165"/>
        <v>38401.934999999998</v>
      </c>
      <c r="F782">
        <v>30</v>
      </c>
      <c r="G782">
        <f t="shared" si="168"/>
        <v>304.14999999999998</v>
      </c>
      <c r="H782">
        <v>98</v>
      </c>
      <c r="I782">
        <v>0.47299999999999998</v>
      </c>
      <c r="J782">
        <f t="shared" si="173"/>
        <v>6.5640291204200979E-2</v>
      </c>
      <c r="K782">
        <v>0.26</v>
      </c>
      <c r="L782">
        <v>110</v>
      </c>
      <c r="M782">
        <f t="shared" si="169"/>
        <v>87.301587301587304</v>
      </c>
      <c r="N782">
        <f t="shared" si="170"/>
        <v>0.40735970879579897</v>
      </c>
      <c r="O782">
        <v>8.3140000000000001</v>
      </c>
      <c r="P782">
        <f t="shared" si="174"/>
        <v>1.5787243453764224E-2</v>
      </c>
      <c r="Q782">
        <f t="shared" si="167"/>
        <v>606.26069694062915</v>
      </c>
      <c r="R782">
        <f t="shared" si="175"/>
        <v>6.0626069694062919E-4</v>
      </c>
      <c r="S782">
        <f t="shared" si="176"/>
        <v>7.2751283632875498E-3</v>
      </c>
      <c r="T782">
        <f t="shared" si="177"/>
        <v>7275.1283632875502</v>
      </c>
      <c r="U782">
        <v>0.26</v>
      </c>
      <c r="V782">
        <v>110</v>
      </c>
      <c r="W782">
        <f t="shared" si="171"/>
        <v>87.301587301587304</v>
      </c>
      <c r="X782">
        <f t="shared" si="166"/>
        <v>6.9444407104108423</v>
      </c>
      <c r="Y782">
        <f t="shared" si="172"/>
        <v>83.333288524930111</v>
      </c>
      <c r="Z782">
        <f>AVERAGE(Y782:Y784)</f>
        <v>77.477116862701649</v>
      </c>
      <c r="AA782">
        <f>_xlfn.STDEV.S(Y782:Y784)/SQRT(COUNT(Y782:Y784))</f>
        <v>3.32248044708221</v>
      </c>
    </row>
    <row r="783" spans="1:27" x14ac:dyDescent="0.25">
      <c r="A783" t="s">
        <v>40</v>
      </c>
      <c r="B783" t="s">
        <v>51</v>
      </c>
      <c r="C783">
        <v>40</v>
      </c>
      <c r="D783">
        <v>35607.142999999996</v>
      </c>
      <c r="E783">
        <f t="shared" si="165"/>
        <v>35607.142999999996</v>
      </c>
      <c r="F783">
        <v>30</v>
      </c>
      <c r="G783">
        <f t="shared" si="168"/>
        <v>304.14999999999998</v>
      </c>
      <c r="H783">
        <v>98</v>
      </c>
      <c r="I783">
        <v>0.47299999999999998</v>
      </c>
      <c r="J783">
        <f t="shared" si="173"/>
        <v>6.5640291204200979E-2</v>
      </c>
      <c r="K783">
        <v>0.26</v>
      </c>
      <c r="L783">
        <v>110</v>
      </c>
      <c r="M783">
        <f t="shared" si="169"/>
        <v>87.301587301587304</v>
      </c>
      <c r="N783">
        <f t="shared" si="170"/>
        <v>0.40735970879579897</v>
      </c>
      <c r="O783">
        <v>8.3140000000000001</v>
      </c>
      <c r="P783">
        <f t="shared" si="174"/>
        <v>1.5787243453764224E-2</v>
      </c>
      <c r="Q783">
        <f t="shared" si="167"/>
        <v>562.13863523399652</v>
      </c>
      <c r="R783">
        <f t="shared" si="175"/>
        <v>5.6213863523399648E-4</v>
      </c>
      <c r="S783">
        <f t="shared" si="176"/>
        <v>6.7456636228079569E-3</v>
      </c>
      <c r="T783">
        <f t="shared" si="177"/>
        <v>6745.6636228079569</v>
      </c>
      <c r="U783">
        <v>0.26</v>
      </c>
      <c r="V783">
        <v>110</v>
      </c>
      <c r="W783">
        <f t="shared" si="171"/>
        <v>87.301587301587304</v>
      </c>
      <c r="X783">
        <f t="shared" si="166"/>
        <v>6.4390425490439602</v>
      </c>
      <c r="Y783">
        <f t="shared" si="172"/>
        <v>77.268510588527505</v>
      </c>
    </row>
    <row r="784" spans="1:27" x14ac:dyDescent="0.25">
      <c r="A784" t="s">
        <v>41</v>
      </c>
      <c r="B784" t="s">
        <v>51</v>
      </c>
      <c r="C784">
        <v>40</v>
      </c>
      <c r="D784">
        <v>33100.743000000002</v>
      </c>
      <c r="E784">
        <f t="shared" si="165"/>
        <v>33100.743000000002</v>
      </c>
      <c r="F784">
        <v>30</v>
      </c>
      <c r="G784">
        <f t="shared" si="168"/>
        <v>304.14999999999998</v>
      </c>
      <c r="H784">
        <v>98</v>
      </c>
      <c r="I784">
        <v>0.47299999999999998</v>
      </c>
      <c r="J784">
        <f t="shared" si="173"/>
        <v>6.5640291204200979E-2</v>
      </c>
      <c r="K784">
        <v>0.26</v>
      </c>
      <c r="L784">
        <v>110</v>
      </c>
      <c r="M784">
        <f t="shared" si="169"/>
        <v>87.301587301587304</v>
      </c>
      <c r="N784">
        <f t="shared" si="170"/>
        <v>0.40735970879579897</v>
      </c>
      <c r="O784">
        <v>8.3140000000000001</v>
      </c>
      <c r="P784">
        <f t="shared" si="174"/>
        <v>1.5787243453764224E-2</v>
      </c>
      <c r="Q784">
        <f t="shared" si="167"/>
        <v>522.56948824148196</v>
      </c>
      <c r="R784">
        <f t="shared" si="175"/>
        <v>5.2256948824148193E-4</v>
      </c>
      <c r="S784">
        <f t="shared" si="176"/>
        <v>6.2708338588977827E-3</v>
      </c>
      <c r="T784">
        <f t="shared" si="177"/>
        <v>6270.8338588977831</v>
      </c>
      <c r="U784">
        <v>0.26</v>
      </c>
      <c r="V784">
        <v>110</v>
      </c>
      <c r="W784">
        <f t="shared" si="171"/>
        <v>87.301587301587304</v>
      </c>
      <c r="X784">
        <f t="shared" si="166"/>
        <v>5.9857959562206116</v>
      </c>
      <c r="Y784">
        <f t="shared" si="172"/>
        <v>71.829551474647332</v>
      </c>
    </row>
    <row r="785" spans="1:27" x14ac:dyDescent="0.25">
      <c r="A785" t="s">
        <v>42</v>
      </c>
      <c r="B785" t="s">
        <v>51</v>
      </c>
      <c r="C785">
        <v>40</v>
      </c>
      <c r="D785">
        <v>18720.455000000002</v>
      </c>
      <c r="E785">
        <f t="shared" si="165"/>
        <v>18720.455000000002</v>
      </c>
      <c r="F785">
        <v>30</v>
      </c>
      <c r="G785">
        <f t="shared" si="168"/>
        <v>304.14999999999998</v>
      </c>
      <c r="H785">
        <v>98</v>
      </c>
      <c r="I785">
        <v>0.47299999999999998</v>
      </c>
      <c r="J785">
        <f t="shared" si="173"/>
        <v>6.5640291204200979E-2</v>
      </c>
      <c r="K785">
        <v>0.26</v>
      </c>
      <c r="L785">
        <v>110</v>
      </c>
      <c r="M785">
        <f t="shared" si="169"/>
        <v>87.301587301587304</v>
      </c>
      <c r="N785">
        <f t="shared" si="170"/>
        <v>0.40735970879579897</v>
      </c>
      <c r="O785">
        <v>8.3140000000000001</v>
      </c>
      <c r="P785">
        <f t="shared" si="174"/>
        <v>1.5787243453764224E-2</v>
      </c>
      <c r="Q785">
        <f t="shared" si="167"/>
        <v>295.54438065023777</v>
      </c>
      <c r="R785">
        <f t="shared" si="175"/>
        <v>2.9554438065023774E-4</v>
      </c>
      <c r="S785">
        <f t="shared" si="176"/>
        <v>3.5465325678028527E-3</v>
      </c>
      <c r="T785">
        <f t="shared" si="177"/>
        <v>3546.5325678028526</v>
      </c>
      <c r="U785">
        <v>0.26</v>
      </c>
      <c r="V785">
        <v>110</v>
      </c>
      <c r="W785">
        <f t="shared" si="171"/>
        <v>87.301587301587304</v>
      </c>
      <c r="X785">
        <f t="shared" si="166"/>
        <v>3.3853265419936327</v>
      </c>
      <c r="Y785">
        <f t="shared" si="172"/>
        <v>40.623918503923584</v>
      </c>
      <c r="Z785">
        <f>AVERAGE(Y785:Y787)</f>
        <v>40.512891895594436</v>
      </c>
      <c r="AA785">
        <f>_xlfn.STDEV.S(Y785:Y787)/SQRT(COUNT(Y785:Y787))</f>
        <v>0.1323187138221846</v>
      </c>
    </row>
    <row r="786" spans="1:27" x14ac:dyDescent="0.25">
      <c r="A786" t="s">
        <v>43</v>
      </c>
      <c r="B786" t="s">
        <v>51</v>
      </c>
      <c r="C786">
        <v>40</v>
      </c>
      <c r="D786">
        <v>18739.578000000001</v>
      </c>
      <c r="E786">
        <f t="shared" si="165"/>
        <v>18739.578000000001</v>
      </c>
      <c r="F786">
        <v>30</v>
      </c>
      <c r="G786">
        <f t="shared" si="168"/>
        <v>304.14999999999998</v>
      </c>
      <c r="H786">
        <v>98</v>
      </c>
      <c r="I786">
        <v>0.47299999999999998</v>
      </c>
      <c r="J786">
        <f t="shared" si="173"/>
        <v>6.5640291204200979E-2</v>
      </c>
      <c r="K786">
        <v>0.26</v>
      </c>
      <c r="L786">
        <v>110</v>
      </c>
      <c r="M786">
        <f t="shared" si="169"/>
        <v>87.301587301587304</v>
      </c>
      <c r="N786">
        <f t="shared" si="170"/>
        <v>0.40735970879579897</v>
      </c>
      <c r="O786">
        <v>8.3140000000000001</v>
      </c>
      <c r="P786">
        <f t="shared" si="174"/>
        <v>1.5787243453764224E-2</v>
      </c>
      <c r="Q786">
        <f t="shared" si="167"/>
        <v>295.8462801068041</v>
      </c>
      <c r="R786">
        <f t="shared" si="175"/>
        <v>2.9584628010680412E-4</v>
      </c>
      <c r="S786">
        <f t="shared" si="176"/>
        <v>3.5501553612816493E-3</v>
      </c>
      <c r="T786">
        <f t="shared" si="177"/>
        <v>3550.1553612816492</v>
      </c>
      <c r="U786">
        <v>0.26</v>
      </c>
      <c r="V786">
        <v>110</v>
      </c>
      <c r="W786">
        <f t="shared" si="171"/>
        <v>87.301587301587304</v>
      </c>
      <c r="X786">
        <f t="shared" si="166"/>
        <v>3.3887846630415743</v>
      </c>
      <c r="Y786">
        <f t="shared" si="172"/>
        <v>40.66541595649889</v>
      </c>
    </row>
    <row r="787" spans="1:27" x14ac:dyDescent="0.25">
      <c r="A787" t="s">
        <v>44</v>
      </c>
      <c r="B787" t="s">
        <v>51</v>
      </c>
      <c r="C787">
        <v>40</v>
      </c>
      <c r="D787">
        <v>18547.841000000004</v>
      </c>
      <c r="E787">
        <f t="shared" ref="E787:E817" si="178">D787</f>
        <v>18547.841000000004</v>
      </c>
      <c r="F787">
        <v>30</v>
      </c>
      <c r="G787">
        <f t="shared" si="168"/>
        <v>304.14999999999998</v>
      </c>
      <c r="H787">
        <v>98</v>
      </c>
      <c r="I787">
        <v>0.47299999999999998</v>
      </c>
      <c r="J787">
        <f t="shared" si="173"/>
        <v>6.5640291204200979E-2</v>
      </c>
      <c r="K787">
        <v>0.26</v>
      </c>
      <c r="L787">
        <v>110</v>
      </c>
      <c r="M787">
        <f t="shared" si="169"/>
        <v>87.301587301587304</v>
      </c>
      <c r="N787">
        <f t="shared" si="170"/>
        <v>0.40735970879579897</v>
      </c>
      <c r="O787">
        <v>8.3140000000000001</v>
      </c>
      <c r="P787">
        <f t="shared" si="174"/>
        <v>1.5787243453764224E-2</v>
      </c>
      <c r="Q787">
        <f t="shared" si="167"/>
        <v>292.81928140870974</v>
      </c>
      <c r="R787">
        <f t="shared" si="175"/>
        <v>2.9281928140870975E-4</v>
      </c>
      <c r="S787">
        <f t="shared" si="176"/>
        <v>3.5138313769045165E-3</v>
      </c>
      <c r="T787">
        <f t="shared" si="177"/>
        <v>3513.8313769045167</v>
      </c>
      <c r="U787">
        <v>0.26</v>
      </c>
      <c r="V787">
        <v>110</v>
      </c>
      <c r="W787">
        <f t="shared" si="171"/>
        <v>87.301587301587304</v>
      </c>
      <c r="X787">
        <f t="shared" si="166"/>
        <v>3.3541117688634023</v>
      </c>
      <c r="Y787">
        <f t="shared" si="172"/>
        <v>40.249341226360826</v>
      </c>
    </row>
    <row r="788" spans="1:27" x14ac:dyDescent="0.25">
      <c r="A788" t="s">
        <v>45</v>
      </c>
      <c r="B788" t="s">
        <v>51</v>
      </c>
      <c r="C788">
        <v>40</v>
      </c>
      <c r="D788">
        <v>34726.341</v>
      </c>
      <c r="E788">
        <f t="shared" si="178"/>
        <v>34726.341</v>
      </c>
      <c r="F788">
        <v>30</v>
      </c>
      <c r="G788">
        <f t="shared" si="168"/>
        <v>304.14999999999998</v>
      </c>
      <c r="H788">
        <v>98</v>
      </c>
      <c r="I788">
        <v>0.47299999999999998</v>
      </c>
      <c r="J788">
        <f t="shared" si="173"/>
        <v>6.5640291204200979E-2</v>
      </c>
      <c r="K788">
        <v>0.26</v>
      </c>
      <c r="L788">
        <v>110</v>
      </c>
      <c r="M788">
        <f t="shared" si="169"/>
        <v>87.301587301587304</v>
      </c>
      <c r="N788">
        <f t="shared" si="170"/>
        <v>0.40735970879579897</v>
      </c>
      <c r="O788">
        <v>8.3140000000000001</v>
      </c>
      <c r="P788">
        <f t="shared" si="174"/>
        <v>1.5787243453764224E-2</v>
      </c>
      <c r="Q788">
        <f t="shared" si="167"/>
        <v>548.23319962543417</v>
      </c>
      <c r="R788">
        <f t="shared" si="175"/>
        <v>5.4823319962543421E-4</v>
      </c>
      <c r="S788">
        <f t="shared" si="176"/>
        <v>6.5787983955052096E-3</v>
      </c>
      <c r="T788">
        <f t="shared" si="177"/>
        <v>6578.7983955052096</v>
      </c>
      <c r="U788">
        <v>0.26</v>
      </c>
      <c r="V788">
        <v>110</v>
      </c>
      <c r="W788">
        <f t="shared" si="171"/>
        <v>87.301587301587304</v>
      </c>
      <c r="X788">
        <f t="shared" si="166"/>
        <v>6.2797621048004277</v>
      </c>
      <c r="Y788">
        <f t="shared" si="172"/>
        <v>75.357145257605126</v>
      </c>
      <c r="Z788">
        <f>AVERAGE(Y788:Y790)</f>
        <v>88.257859773237229</v>
      </c>
      <c r="AA788">
        <f>_xlfn.STDEV.S(Y788:Y790)/SQRT(COUNT(Y788:Y790))</f>
        <v>6.7546297538893478</v>
      </c>
    </row>
    <row r="789" spans="1:27" x14ac:dyDescent="0.25">
      <c r="A789" t="s">
        <v>46</v>
      </c>
      <c r="B789" t="s">
        <v>51</v>
      </c>
      <c r="C789">
        <v>40</v>
      </c>
      <c r="D789">
        <v>42043.858999999997</v>
      </c>
      <c r="E789">
        <f t="shared" si="178"/>
        <v>42043.858999999997</v>
      </c>
      <c r="F789">
        <v>30</v>
      </c>
      <c r="G789">
        <f t="shared" si="168"/>
        <v>304.14999999999998</v>
      </c>
      <c r="H789">
        <v>98</v>
      </c>
      <c r="I789">
        <v>0.47299999999999998</v>
      </c>
      <c r="J789">
        <f t="shared" si="173"/>
        <v>6.5640291204200979E-2</v>
      </c>
      <c r="K789">
        <v>0.26</v>
      </c>
      <c r="L789">
        <v>110</v>
      </c>
      <c r="M789">
        <f t="shared" si="169"/>
        <v>87.301587301587304</v>
      </c>
      <c r="N789">
        <f t="shared" si="170"/>
        <v>0.40735970879579897</v>
      </c>
      <c r="O789">
        <v>8.3140000000000001</v>
      </c>
      <c r="P789">
        <f t="shared" si="174"/>
        <v>1.5787243453764224E-2</v>
      </c>
      <c r="Q789">
        <f t="shared" si="167"/>
        <v>663.75663776873603</v>
      </c>
      <c r="R789">
        <f t="shared" si="175"/>
        <v>6.6375663776873598E-4</v>
      </c>
      <c r="S789">
        <f t="shared" si="176"/>
        <v>7.9650796532248318E-3</v>
      </c>
      <c r="T789">
        <f t="shared" si="177"/>
        <v>7965.0796532248314</v>
      </c>
      <c r="U789">
        <v>0.26</v>
      </c>
      <c r="V789">
        <v>110</v>
      </c>
      <c r="W789">
        <f t="shared" si="171"/>
        <v>87.301587301587304</v>
      </c>
      <c r="X789">
        <f t="shared" si="166"/>
        <v>7.6030305780782488</v>
      </c>
      <c r="Y789">
        <f t="shared" si="172"/>
        <v>91.236366936938978</v>
      </c>
    </row>
    <row r="790" spans="1:27" x14ac:dyDescent="0.25">
      <c r="A790" t="s">
        <v>47</v>
      </c>
      <c r="B790" t="s">
        <v>51</v>
      </c>
      <c r="C790">
        <v>40</v>
      </c>
      <c r="D790">
        <v>45243.679000000004</v>
      </c>
      <c r="E790">
        <f t="shared" si="178"/>
        <v>45243.679000000004</v>
      </c>
      <c r="F790">
        <v>30</v>
      </c>
      <c r="G790">
        <f t="shared" si="168"/>
        <v>304.14999999999998</v>
      </c>
      <c r="H790">
        <v>98</v>
      </c>
      <c r="I790">
        <v>0.47299999999999998</v>
      </c>
      <c r="J790">
        <f t="shared" si="173"/>
        <v>6.5640291204200979E-2</v>
      </c>
      <c r="K790">
        <v>0.26</v>
      </c>
      <c r="L790">
        <v>110</v>
      </c>
      <c r="M790">
        <f t="shared" si="169"/>
        <v>87.301587301587304</v>
      </c>
      <c r="N790">
        <f t="shared" si="170"/>
        <v>0.40735970879579897</v>
      </c>
      <c r="O790">
        <v>8.3140000000000001</v>
      </c>
      <c r="P790">
        <f t="shared" si="174"/>
        <v>1.5787243453764224E-2</v>
      </c>
      <c r="Q790">
        <f t="shared" si="167"/>
        <v>714.27297511695997</v>
      </c>
      <c r="R790">
        <f t="shared" si="175"/>
        <v>7.1427297511696001E-4</v>
      </c>
      <c r="S790">
        <f t="shared" si="176"/>
        <v>8.5712757014035201E-3</v>
      </c>
      <c r="T790">
        <f t="shared" si="177"/>
        <v>8571.2757014035196</v>
      </c>
      <c r="U790">
        <v>0.26</v>
      </c>
      <c r="V790">
        <v>110</v>
      </c>
      <c r="W790">
        <f t="shared" si="171"/>
        <v>87.301587301587304</v>
      </c>
      <c r="X790">
        <f t="shared" si="166"/>
        <v>8.1816722604306324</v>
      </c>
      <c r="Y790">
        <f t="shared" si="172"/>
        <v>98.180067125167582</v>
      </c>
    </row>
    <row r="791" spans="1:27" x14ac:dyDescent="0.25">
      <c r="A791" t="s">
        <v>48</v>
      </c>
      <c r="B791" t="s">
        <v>51</v>
      </c>
      <c r="C791">
        <v>40</v>
      </c>
      <c r="D791">
        <v>22463.363000000001</v>
      </c>
      <c r="E791">
        <f t="shared" si="178"/>
        <v>22463.363000000001</v>
      </c>
      <c r="F791">
        <v>30</v>
      </c>
      <c r="G791">
        <f t="shared" si="168"/>
        <v>304.14999999999998</v>
      </c>
      <c r="H791">
        <v>98</v>
      </c>
      <c r="I791">
        <v>0.47299999999999998</v>
      </c>
      <c r="J791">
        <f t="shared" si="173"/>
        <v>6.5640291204200979E-2</v>
      </c>
      <c r="K791">
        <v>0.26</v>
      </c>
      <c r="L791">
        <v>110</v>
      </c>
      <c r="M791">
        <f t="shared" si="169"/>
        <v>87.301587301587304</v>
      </c>
      <c r="N791">
        <f t="shared" si="170"/>
        <v>0.40735970879579897</v>
      </c>
      <c r="O791">
        <v>8.3140000000000001</v>
      </c>
      <c r="P791">
        <f t="shared" si="174"/>
        <v>1.5787243453764224E-2</v>
      </c>
      <c r="Q791">
        <f t="shared" si="167"/>
        <v>354.63458047127949</v>
      </c>
      <c r="R791">
        <f t="shared" si="175"/>
        <v>3.5463458047127949E-4</v>
      </c>
      <c r="S791">
        <f t="shared" si="176"/>
        <v>4.2556149656553539E-3</v>
      </c>
      <c r="T791">
        <f t="shared" si="177"/>
        <v>4255.6149656553534</v>
      </c>
      <c r="U791">
        <v>0.26</v>
      </c>
      <c r="V791">
        <v>110</v>
      </c>
      <c r="W791">
        <f t="shared" si="171"/>
        <v>87.301587301587304</v>
      </c>
      <c r="X791">
        <f t="shared" si="166"/>
        <v>4.0621779217619283</v>
      </c>
      <c r="Y791">
        <f t="shared" si="172"/>
        <v>48.746135061143136</v>
      </c>
      <c r="Z791">
        <f>AVERAGE(Y791:Y793)</f>
        <v>44.057581162074065</v>
      </c>
      <c r="AA791">
        <f>_xlfn.STDEV.S(Y791:Y793)/SQRT(COUNT(Y791:Y793))</f>
        <v>2.5875560378094966</v>
      </c>
    </row>
    <row r="792" spans="1:27" x14ac:dyDescent="0.25">
      <c r="A792" t="s">
        <v>49</v>
      </c>
      <c r="B792" t="s">
        <v>51</v>
      </c>
      <c r="C792">
        <v>40</v>
      </c>
      <c r="D792">
        <v>18348.186999999998</v>
      </c>
      <c r="E792">
        <f t="shared" si="178"/>
        <v>18348.186999999998</v>
      </c>
      <c r="F792">
        <v>30</v>
      </c>
      <c r="G792">
        <f t="shared" si="168"/>
        <v>304.14999999999998</v>
      </c>
      <c r="H792">
        <v>98</v>
      </c>
      <c r="I792">
        <v>0.47299999999999998</v>
      </c>
      <c r="J792">
        <f t="shared" si="173"/>
        <v>6.5640291204200979E-2</v>
      </c>
      <c r="K792">
        <v>0.26</v>
      </c>
      <c r="L792">
        <v>110</v>
      </c>
      <c r="M792">
        <f t="shared" si="169"/>
        <v>87.301587301587304</v>
      </c>
      <c r="N792">
        <f t="shared" si="170"/>
        <v>0.40735970879579897</v>
      </c>
      <c r="O792">
        <v>8.3140000000000001</v>
      </c>
      <c r="P792">
        <f t="shared" si="174"/>
        <v>1.5787243453764224E-2</v>
      </c>
      <c r="Q792">
        <f t="shared" si="167"/>
        <v>289.66729510419179</v>
      </c>
      <c r="R792">
        <f t="shared" si="175"/>
        <v>2.8966729510419181E-4</v>
      </c>
      <c r="S792">
        <f t="shared" si="176"/>
        <v>3.4760075412503012E-3</v>
      </c>
      <c r="T792">
        <f t="shared" si="177"/>
        <v>3476.0075412503011</v>
      </c>
      <c r="U792">
        <v>0.26</v>
      </c>
      <c r="V792">
        <v>110</v>
      </c>
      <c r="W792">
        <f t="shared" si="171"/>
        <v>87.301587301587304</v>
      </c>
      <c r="X792">
        <f t="shared" si="166"/>
        <v>3.318007198466197</v>
      </c>
      <c r="Y792">
        <f t="shared" si="172"/>
        <v>39.81608638159436</v>
      </c>
    </row>
    <row r="793" spans="1:27" x14ac:dyDescent="0.25">
      <c r="A793" t="s">
        <v>50</v>
      </c>
      <c r="B793" t="s">
        <v>51</v>
      </c>
      <c r="C793">
        <v>40</v>
      </c>
      <c r="D793">
        <v>20096.752</v>
      </c>
      <c r="E793">
        <f t="shared" si="178"/>
        <v>20096.752</v>
      </c>
      <c r="F793">
        <v>30</v>
      </c>
      <c r="G793">
        <f t="shared" si="168"/>
        <v>304.14999999999998</v>
      </c>
      <c r="H793">
        <v>98</v>
      </c>
      <c r="I793">
        <v>0.47299999999999998</v>
      </c>
      <c r="J793">
        <f t="shared" si="173"/>
        <v>6.5640291204200979E-2</v>
      </c>
      <c r="K793">
        <v>0.26</v>
      </c>
      <c r="L793">
        <v>110</v>
      </c>
      <c r="M793">
        <f t="shared" si="169"/>
        <v>87.301587301587304</v>
      </c>
      <c r="N793">
        <f t="shared" si="170"/>
        <v>0.40735970879579897</v>
      </c>
      <c r="O793">
        <v>8.3140000000000001</v>
      </c>
      <c r="P793">
        <f t="shared" si="174"/>
        <v>1.5787243453764224E-2</v>
      </c>
      <c r="Q793">
        <f t="shared" si="167"/>
        <v>317.27231645392305</v>
      </c>
      <c r="R793">
        <f t="shared" si="175"/>
        <v>3.1727231645392308E-4</v>
      </c>
      <c r="S793">
        <f t="shared" si="176"/>
        <v>3.8072677974470767E-3</v>
      </c>
      <c r="T793">
        <f t="shared" si="177"/>
        <v>3807.2677974470766</v>
      </c>
      <c r="U793">
        <v>0.26</v>
      </c>
      <c r="V793">
        <v>110</v>
      </c>
      <c r="W793">
        <f t="shared" si="171"/>
        <v>87.301587301587304</v>
      </c>
      <c r="X793">
        <f t="shared" si="166"/>
        <v>3.6342101702903911</v>
      </c>
      <c r="Y793">
        <f t="shared" si="172"/>
        <v>43.610522043484693</v>
      </c>
    </row>
    <row r="794" spans="1:27" x14ac:dyDescent="0.25">
      <c r="A794" t="s">
        <v>26</v>
      </c>
      <c r="B794" t="s">
        <v>51</v>
      </c>
      <c r="C794">
        <v>47</v>
      </c>
      <c r="D794">
        <v>40914.224000000002</v>
      </c>
      <c r="E794">
        <f t="shared" si="178"/>
        <v>40914.224000000002</v>
      </c>
      <c r="F794">
        <v>30</v>
      </c>
      <c r="G794">
        <f t="shared" si="168"/>
        <v>304.14999999999998</v>
      </c>
      <c r="H794">
        <v>98</v>
      </c>
      <c r="I794">
        <v>0.47299999999999998</v>
      </c>
      <c r="J794">
        <f t="shared" si="173"/>
        <v>6.5640291204200979E-2</v>
      </c>
      <c r="K794">
        <v>0.26</v>
      </c>
      <c r="L794">
        <v>110</v>
      </c>
      <c r="M794">
        <f t="shared" si="169"/>
        <v>87.301587301587304</v>
      </c>
      <c r="N794">
        <f t="shared" si="170"/>
        <v>0.40735970879579897</v>
      </c>
      <c r="O794">
        <v>8.3140000000000001</v>
      </c>
      <c r="P794">
        <f t="shared" si="174"/>
        <v>1.5787243453764224E-2</v>
      </c>
      <c r="Q794">
        <f t="shared" si="167"/>
        <v>645.92281500984313</v>
      </c>
      <c r="R794">
        <f t="shared" si="175"/>
        <v>6.4592281500984309E-4</v>
      </c>
      <c r="S794">
        <f t="shared" si="176"/>
        <v>7.7510737801181166E-3</v>
      </c>
      <c r="T794">
        <f t="shared" si="177"/>
        <v>7751.0737801181167</v>
      </c>
      <c r="U794">
        <v>0.26</v>
      </c>
      <c r="V794">
        <v>110</v>
      </c>
      <c r="W794">
        <f t="shared" si="171"/>
        <v>87.301587301587304</v>
      </c>
      <c r="X794">
        <f t="shared" si="166"/>
        <v>7.398752244658203</v>
      </c>
      <c r="Y794">
        <f t="shared" si="172"/>
        <v>88.785026935898429</v>
      </c>
      <c r="Z794">
        <f>AVERAGE(Y794:Y796)</f>
        <v>82.455297215276104</v>
      </c>
      <c r="AA794">
        <f>_xlfn.STDEV.S(Y794:Y796)/SQRT(COUNT(Y794:Y796))</f>
        <v>6.7509722297347396</v>
      </c>
    </row>
    <row r="795" spans="1:27" x14ac:dyDescent="0.25">
      <c r="A795" t="s">
        <v>28</v>
      </c>
      <c r="B795" t="s">
        <v>51</v>
      </c>
      <c r="C795">
        <v>47</v>
      </c>
      <c r="D795">
        <v>41298.503999999994</v>
      </c>
      <c r="E795">
        <f t="shared" si="178"/>
        <v>41298.503999999994</v>
      </c>
      <c r="F795">
        <v>30</v>
      </c>
      <c r="G795">
        <f t="shared" si="168"/>
        <v>304.14999999999998</v>
      </c>
      <c r="H795">
        <v>98</v>
      </c>
      <c r="I795">
        <v>0.47299999999999998</v>
      </c>
      <c r="J795">
        <f t="shared" si="173"/>
        <v>6.5640291204200979E-2</v>
      </c>
      <c r="K795">
        <v>0.26</v>
      </c>
      <c r="L795">
        <v>110</v>
      </c>
      <c r="M795">
        <f t="shared" si="169"/>
        <v>87.301587301587304</v>
      </c>
      <c r="N795">
        <f t="shared" si="170"/>
        <v>0.40735970879579897</v>
      </c>
      <c r="O795">
        <v>8.3140000000000001</v>
      </c>
      <c r="P795">
        <f t="shared" si="174"/>
        <v>1.5787243453764224E-2</v>
      </c>
      <c r="Q795">
        <f t="shared" si="167"/>
        <v>651.9895369242555</v>
      </c>
      <c r="R795">
        <f t="shared" si="175"/>
        <v>6.5198953692425555E-4</v>
      </c>
      <c r="S795">
        <f t="shared" si="176"/>
        <v>7.8238744430910653E-3</v>
      </c>
      <c r="T795">
        <f t="shared" si="177"/>
        <v>7823.8744430910656</v>
      </c>
      <c r="U795">
        <v>0.26</v>
      </c>
      <c r="V795">
        <v>110</v>
      </c>
      <c r="W795">
        <f t="shared" si="171"/>
        <v>87.301587301587304</v>
      </c>
      <c r="X795">
        <f t="shared" ref="X795:X858" si="179">Q795/W795</f>
        <v>7.4682437865869264</v>
      </c>
      <c r="Y795">
        <f t="shared" si="172"/>
        <v>89.61892543904311</v>
      </c>
    </row>
    <row r="796" spans="1:27" x14ac:dyDescent="0.25">
      <c r="A796" t="s">
        <v>29</v>
      </c>
      <c r="B796" t="s">
        <v>51</v>
      </c>
      <c r="C796">
        <v>47</v>
      </c>
      <c r="D796">
        <v>31779.280000000002</v>
      </c>
      <c r="E796">
        <f t="shared" si="178"/>
        <v>31779.280000000002</v>
      </c>
      <c r="F796">
        <v>30</v>
      </c>
      <c r="G796">
        <f t="shared" si="168"/>
        <v>304.14999999999998</v>
      </c>
      <c r="H796">
        <v>98</v>
      </c>
      <c r="I796">
        <v>0.47299999999999998</v>
      </c>
      <c r="J796">
        <f t="shared" si="173"/>
        <v>6.5640291204200979E-2</v>
      </c>
      <c r="K796">
        <v>0.26</v>
      </c>
      <c r="L796">
        <v>110</v>
      </c>
      <c r="M796">
        <f t="shared" si="169"/>
        <v>87.301587301587304</v>
      </c>
      <c r="N796">
        <f t="shared" si="170"/>
        <v>0.40735970879579897</v>
      </c>
      <c r="O796">
        <v>8.3140000000000001</v>
      </c>
      <c r="P796">
        <f t="shared" si="174"/>
        <v>1.5787243453764224E-2</v>
      </c>
      <c r="Q796">
        <f t="shared" si="167"/>
        <v>501.70723014534036</v>
      </c>
      <c r="R796">
        <f t="shared" si="175"/>
        <v>5.0170723014534039E-4</v>
      </c>
      <c r="S796">
        <f t="shared" si="176"/>
        <v>6.0204867617440838E-3</v>
      </c>
      <c r="T796">
        <f t="shared" si="177"/>
        <v>6020.4867617440841</v>
      </c>
      <c r="U796">
        <v>0.26</v>
      </c>
      <c r="V796">
        <v>110</v>
      </c>
      <c r="W796">
        <f t="shared" si="171"/>
        <v>87.301587301587304</v>
      </c>
      <c r="X796">
        <f t="shared" si="179"/>
        <v>5.7468282725738984</v>
      </c>
      <c r="Y796">
        <f t="shared" si="172"/>
        <v>68.961939270886774</v>
      </c>
    </row>
    <row r="797" spans="1:27" x14ac:dyDescent="0.25">
      <c r="A797" t="s">
        <v>30</v>
      </c>
      <c r="B797" t="s">
        <v>51</v>
      </c>
      <c r="C797">
        <v>47</v>
      </c>
      <c r="D797">
        <v>24373.114999999998</v>
      </c>
      <c r="E797">
        <f t="shared" si="178"/>
        <v>24373.114999999998</v>
      </c>
      <c r="F797">
        <v>30</v>
      </c>
      <c r="G797">
        <f t="shared" si="168"/>
        <v>304.14999999999998</v>
      </c>
      <c r="H797">
        <v>98</v>
      </c>
      <c r="I797">
        <v>0.47299999999999998</v>
      </c>
      <c r="J797">
        <f t="shared" si="173"/>
        <v>6.5640291204200979E-2</v>
      </c>
      <c r="K797">
        <v>0.26</v>
      </c>
      <c r="L797">
        <v>110</v>
      </c>
      <c r="M797">
        <f t="shared" si="169"/>
        <v>87.301587301587304</v>
      </c>
      <c r="N797">
        <f t="shared" si="170"/>
        <v>0.40735970879579897</v>
      </c>
      <c r="O797">
        <v>8.3140000000000001</v>
      </c>
      <c r="P797">
        <f t="shared" si="174"/>
        <v>1.5787243453764224E-2</v>
      </c>
      <c r="Q797">
        <f t="shared" si="167"/>
        <v>384.78430023159257</v>
      </c>
      <c r="R797">
        <f t="shared" si="175"/>
        <v>3.8478430023159257E-4</v>
      </c>
      <c r="S797">
        <f t="shared" si="176"/>
        <v>4.6174116027791106E-3</v>
      </c>
      <c r="T797">
        <f t="shared" si="177"/>
        <v>4617.4116027791106</v>
      </c>
      <c r="U797">
        <v>0.26</v>
      </c>
      <c r="V797">
        <v>110</v>
      </c>
      <c r="W797">
        <f t="shared" si="171"/>
        <v>87.301587301587304</v>
      </c>
      <c r="X797">
        <f t="shared" si="179"/>
        <v>4.4075292571982416</v>
      </c>
      <c r="Y797">
        <f t="shared" si="172"/>
        <v>52.890351086378899</v>
      </c>
      <c r="Z797">
        <f>AVERAGE(Y797:Y799)</f>
        <v>49.59840791786413</v>
      </c>
      <c r="AA797">
        <f>_xlfn.STDEV.S(Y797:Y799)/SQRT(COUNT(Y797:Y799))</f>
        <v>1.6479242257118916</v>
      </c>
    </row>
    <row r="798" spans="1:27" x14ac:dyDescent="0.25">
      <c r="A798" t="s">
        <v>31</v>
      </c>
      <c r="B798" t="s">
        <v>51</v>
      </c>
      <c r="C798">
        <v>47</v>
      </c>
      <c r="D798">
        <v>22033.596000000001</v>
      </c>
      <c r="E798">
        <f t="shared" si="178"/>
        <v>22033.596000000001</v>
      </c>
      <c r="F798">
        <v>30</v>
      </c>
      <c r="G798">
        <f t="shared" si="168"/>
        <v>304.14999999999998</v>
      </c>
      <c r="H798">
        <v>98</v>
      </c>
      <c r="I798">
        <v>0.47299999999999998</v>
      </c>
      <c r="J798">
        <f t="shared" si="173"/>
        <v>6.5640291204200979E-2</v>
      </c>
      <c r="K798">
        <v>0.26</v>
      </c>
      <c r="L798">
        <v>110</v>
      </c>
      <c r="M798">
        <f t="shared" si="169"/>
        <v>87.301587301587304</v>
      </c>
      <c r="N798">
        <f t="shared" si="170"/>
        <v>0.40735970879579897</v>
      </c>
      <c r="O798">
        <v>8.3140000000000001</v>
      </c>
      <c r="P798">
        <f t="shared" si="174"/>
        <v>1.5787243453764224E-2</v>
      </c>
      <c r="Q798">
        <f t="shared" si="167"/>
        <v>347.84974421388563</v>
      </c>
      <c r="R798">
        <f t="shared" si="175"/>
        <v>3.4784974421388562E-4</v>
      </c>
      <c r="S798">
        <f t="shared" si="176"/>
        <v>4.174196930566627E-3</v>
      </c>
      <c r="T798">
        <f t="shared" si="177"/>
        <v>4174.1969305666271</v>
      </c>
      <c r="U798">
        <v>0.26</v>
      </c>
      <c r="V798">
        <v>110</v>
      </c>
      <c r="W798">
        <f t="shared" si="171"/>
        <v>87.301587301587304</v>
      </c>
      <c r="X798">
        <f t="shared" si="179"/>
        <v>3.9844607064499624</v>
      </c>
      <c r="Y798">
        <f t="shared" si="172"/>
        <v>47.813528477399544</v>
      </c>
    </row>
    <row r="799" spans="1:27" x14ac:dyDescent="0.25">
      <c r="A799" t="s">
        <v>32</v>
      </c>
      <c r="B799" t="s">
        <v>51</v>
      </c>
      <c r="C799">
        <v>47</v>
      </c>
      <c r="D799">
        <v>22161.620000000003</v>
      </c>
      <c r="E799">
        <f t="shared" si="178"/>
        <v>22161.620000000003</v>
      </c>
      <c r="F799">
        <v>30</v>
      </c>
      <c r="G799">
        <f t="shared" si="168"/>
        <v>304.14999999999998</v>
      </c>
      <c r="H799">
        <v>98</v>
      </c>
      <c r="I799">
        <v>0.47299999999999998</v>
      </c>
      <c r="J799">
        <f t="shared" si="173"/>
        <v>6.5640291204200979E-2</v>
      </c>
      <c r="K799">
        <v>0.26</v>
      </c>
      <c r="L799">
        <v>110</v>
      </c>
      <c r="M799">
        <f t="shared" si="169"/>
        <v>87.301587301587304</v>
      </c>
      <c r="N799">
        <f t="shared" si="170"/>
        <v>0.40735970879579897</v>
      </c>
      <c r="O799">
        <v>8.3140000000000001</v>
      </c>
      <c r="P799">
        <f t="shared" si="174"/>
        <v>1.5787243453764224E-2</v>
      </c>
      <c r="Q799">
        <f t="shared" si="167"/>
        <v>349.87089026981033</v>
      </c>
      <c r="R799">
        <f t="shared" si="175"/>
        <v>3.4987089026981036E-4</v>
      </c>
      <c r="S799">
        <f t="shared" si="176"/>
        <v>4.1984506832377236E-3</v>
      </c>
      <c r="T799">
        <f t="shared" si="177"/>
        <v>4198.4506832377238</v>
      </c>
      <c r="U799">
        <v>0.26</v>
      </c>
      <c r="V799">
        <v>110</v>
      </c>
      <c r="W799">
        <f t="shared" si="171"/>
        <v>87.301587301587304</v>
      </c>
      <c r="X799">
        <f t="shared" si="179"/>
        <v>4.007612015817827</v>
      </c>
      <c r="Y799">
        <f t="shared" si="172"/>
        <v>48.091344189813924</v>
      </c>
    </row>
    <row r="800" spans="1:27" x14ac:dyDescent="0.25">
      <c r="A800" t="s">
        <v>33</v>
      </c>
      <c r="B800" t="s">
        <v>51</v>
      </c>
      <c r="C800">
        <v>47</v>
      </c>
      <c r="D800">
        <v>53877.967000000004</v>
      </c>
      <c r="E800">
        <f t="shared" si="178"/>
        <v>53877.967000000004</v>
      </c>
      <c r="F800">
        <v>30</v>
      </c>
      <c r="G800">
        <f t="shared" si="168"/>
        <v>304.14999999999998</v>
      </c>
      <c r="H800">
        <v>98</v>
      </c>
      <c r="I800">
        <v>0.47299999999999998</v>
      </c>
      <c r="J800">
        <f t="shared" si="173"/>
        <v>6.5640291204200979E-2</v>
      </c>
      <c r="K800">
        <v>0.26</v>
      </c>
      <c r="L800">
        <v>110</v>
      </c>
      <c r="M800">
        <f t="shared" si="169"/>
        <v>87.301587301587304</v>
      </c>
      <c r="N800">
        <f t="shared" si="170"/>
        <v>0.40735970879579897</v>
      </c>
      <c r="O800">
        <v>8.3140000000000001</v>
      </c>
      <c r="P800">
        <f t="shared" si="174"/>
        <v>1.5787243453764224E-2</v>
      </c>
      <c r="Q800">
        <f t="shared" si="167"/>
        <v>850.58458182287495</v>
      </c>
      <c r="R800">
        <f t="shared" si="175"/>
        <v>8.5058458182287497E-4</v>
      </c>
      <c r="S800">
        <f t="shared" si="176"/>
        <v>1.0207014981874499E-2</v>
      </c>
      <c r="T800">
        <f t="shared" si="177"/>
        <v>10207.014981874499</v>
      </c>
      <c r="U800">
        <v>0.26</v>
      </c>
      <c r="V800">
        <v>110</v>
      </c>
      <c r="W800">
        <f t="shared" si="171"/>
        <v>87.301587301587304</v>
      </c>
      <c r="X800">
        <f t="shared" si="179"/>
        <v>9.7430597554256586</v>
      </c>
      <c r="Y800">
        <f t="shared" si="172"/>
        <v>116.9167170651079</v>
      </c>
      <c r="Z800">
        <f>AVERAGE(Y800:Y802)</f>
        <v>108.03854725387045</v>
      </c>
      <c r="AA800">
        <f>_xlfn.STDEV.S(Y800:Y802)/SQRT(COUNT(Y800:Y802))</f>
        <v>4.5130435174593995</v>
      </c>
    </row>
    <row r="801" spans="1:27" x14ac:dyDescent="0.25">
      <c r="A801" t="s">
        <v>34</v>
      </c>
      <c r="B801" t="s">
        <v>51</v>
      </c>
      <c r="C801">
        <v>47</v>
      </c>
      <c r="D801">
        <v>48390.523999999998</v>
      </c>
      <c r="E801">
        <f t="shared" si="178"/>
        <v>48390.523999999998</v>
      </c>
      <c r="F801">
        <v>30</v>
      </c>
      <c r="G801">
        <f t="shared" si="168"/>
        <v>304.14999999999998</v>
      </c>
      <c r="H801">
        <v>98</v>
      </c>
      <c r="I801">
        <v>0.47299999999999998</v>
      </c>
      <c r="J801">
        <f t="shared" si="173"/>
        <v>6.5640291204200979E-2</v>
      </c>
      <c r="K801">
        <v>0.26</v>
      </c>
      <c r="L801">
        <v>110</v>
      </c>
      <c r="M801">
        <f t="shared" si="169"/>
        <v>87.301587301587304</v>
      </c>
      <c r="N801">
        <f t="shared" si="170"/>
        <v>0.40735970879579897</v>
      </c>
      <c r="O801">
        <v>8.3140000000000001</v>
      </c>
      <c r="P801">
        <f t="shared" si="174"/>
        <v>1.5787243453764224E-2</v>
      </c>
      <c r="Q801">
        <f t="shared" si="167"/>
        <v>763.9529832432205</v>
      </c>
      <c r="R801">
        <f t="shared" si="175"/>
        <v>7.6395298324322049E-4</v>
      </c>
      <c r="S801">
        <f t="shared" si="176"/>
        <v>9.1674357989186446E-3</v>
      </c>
      <c r="T801">
        <f t="shared" si="177"/>
        <v>9167.4357989186447</v>
      </c>
      <c r="U801">
        <v>0.26</v>
      </c>
      <c r="V801">
        <v>110</v>
      </c>
      <c r="W801">
        <f t="shared" si="171"/>
        <v>87.301587301587304</v>
      </c>
      <c r="X801">
        <f t="shared" si="179"/>
        <v>8.7507341716950702</v>
      </c>
      <c r="Y801">
        <f t="shared" si="172"/>
        <v>105.00881006034083</v>
      </c>
    </row>
    <row r="802" spans="1:27" x14ac:dyDescent="0.25">
      <c r="A802" t="s">
        <v>35</v>
      </c>
      <c r="B802" t="s">
        <v>51</v>
      </c>
      <c r="C802">
        <v>47</v>
      </c>
      <c r="D802">
        <v>47091.60300000001</v>
      </c>
      <c r="E802">
        <f t="shared" si="178"/>
        <v>47091.60300000001</v>
      </c>
      <c r="F802">
        <v>30</v>
      </c>
      <c r="G802">
        <f t="shared" si="168"/>
        <v>304.14999999999998</v>
      </c>
      <c r="H802">
        <v>98</v>
      </c>
      <c r="I802">
        <v>0.47299999999999998</v>
      </c>
      <c r="J802">
        <f t="shared" si="173"/>
        <v>6.5640291204200979E-2</v>
      </c>
      <c r="K802">
        <v>0.26</v>
      </c>
      <c r="L802">
        <v>110</v>
      </c>
      <c r="M802">
        <f t="shared" si="169"/>
        <v>87.301587301587304</v>
      </c>
      <c r="N802">
        <f t="shared" si="170"/>
        <v>0.40735970879579897</v>
      </c>
      <c r="O802">
        <v>8.3140000000000001</v>
      </c>
      <c r="P802">
        <f t="shared" si="174"/>
        <v>1.5787243453764224E-2</v>
      </c>
      <c r="Q802">
        <f t="shared" si="167"/>
        <v>743.44660118901379</v>
      </c>
      <c r="R802">
        <f t="shared" si="175"/>
        <v>7.4344660118901376E-4</v>
      </c>
      <c r="S802">
        <f t="shared" si="176"/>
        <v>8.9213592142681642E-3</v>
      </c>
      <c r="T802">
        <f t="shared" si="177"/>
        <v>8921.3592142681646</v>
      </c>
      <c r="U802">
        <v>0.26</v>
      </c>
      <c r="V802">
        <v>110</v>
      </c>
      <c r="W802">
        <f t="shared" si="171"/>
        <v>87.301587301587304</v>
      </c>
      <c r="X802">
        <f t="shared" si="179"/>
        <v>8.5158428863468849</v>
      </c>
      <c r="Y802">
        <f t="shared" si="172"/>
        <v>102.1901146361626</v>
      </c>
    </row>
    <row r="803" spans="1:27" x14ac:dyDescent="0.25">
      <c r="A803" t="s">
        <v>36</v>
      </c>
      <c r="B803" t="s">
        <v>51</v>
      </c>
      <c r="C803">
        <v>47</v>
      </c>
      <c r="D803">
        <v>32883.981</v>
      </c>
      <c r="E803">
        <f t="shared" si="178"/>
        <v>32883.981</v>
      </c>
      <c r="F803">
        <v>30</v>
      </c>
      <c r="G803">
        <f t="shared" si="168"/>
        <v>304.14999999999998</v>
      </c>
      <c r="H803">
        <v>98</v>
      </c>
      <c r="I803">
        <v>0.47299999999999998</v>
      </c>
      <c r="J803">
        <f t="shared" si="173"/>
        <v>6.5640291204200979E-2</v>
      </c>
      <c r="K803">
        <v>0.26</v>
      </c>
      <c r="L803">
        <v>110</v>
      </c>
      <c r="M803">
        <f t="shared" si="169"/>
        <v>87.301587301587304</v>
      </c>
      <c r="N803">
        <f t="shared" si="170"/>
        <v>0.40735970879579897</v>
      </c>
      <c r="O803">
        <v>8.3140000000000001</v>
      </c>
      <c r="P803">
        <f t="shared" si="174"/>
        <v>1.5787243453764224E-2</v>
      </c>
      <c r="Q803">
        <f t="shared" si="167"/>
        <v>519.14741377595715</v>
      </c>
      <c r="R803">
        <f t="shared" si="175"/>
        <v>5.1914741377595715E-4</v>
      </c>
      <c r="S803">
        <f t="shared" si="176"/>
        <v>6.2297689653114854E-3</v>
      </c>
      <c r="T803">
        <f t="shared" si="177"/>
        <v>6229.7689653114858</v>
      </c>
      <c r="U803">
        <v>0.26</v>
      </c>
      <c r="V803">
        <v>110</v>
      </c>
      <c r="W803">
        <f t="shared" si="171"/>
        <v>87.301587301587304</v>
      </c>
      <c r="X803">
        <f t="shared" si="179"/>
        <v>5.946597648706418</v>
      </c>
      <c r="Y803">
        <f t="shared" si="172"/>
        <v>71.359171784477013</v>
      </c>
      <c r="Z803">
        <f>AVERAGE(Y803:Y805)</f>
        <v>74.550319305098157</v>
      </c>
      <c r="AA803">
        <f>_xlfn.STDEV.S(Y803:Y805)/SQRT(COUNT(Y803:Y805))</f>
        <v>3.8487563458621166</v>
      </c>
    </row>
    <row r="804" spans="1:27" x14ac:dyDescent="0.25">
      <c r="A804" t="s">
        <v>37</v>
      </c>
      <c r="B804" t="s">
        <v>51</v>
      </c>
      <c r="C804">
        <v>47</v>
      </c>
      <c r="D804">
        <v>32294.275000000005</v>
      </c>
      <c r="E804">
        <f t="shared" si="178"/>
        <v>32294.275000000005</v>
      </c>
      <c r="F804">
        <v>30</v>
      </c>
      <c r="G804">
        <f t="shared" si="168"/>
        <v>304.14999999999998</v>
      </c>
      <c r="H804">
        <v>98</v>
      </c>
      <c r="I804">
        <v>0.47299999999999998</v>
      </c>
      <c r="J804">
        <f t="shared" si="173"/>
        <v>6.5640291204200979E-2</v>
      </c>
      <c r="K804">
        <v>0.26</v>
      </c>
      <c r="L804">
        <v>110</v>
      </c>
      <c r="M804">
        <f t="shared" si="169"/>
        <v>87.301587301587304</v>
      </c>
      <c r="N804">
        <f t="shared" si="170"/>
        <v>0.40735970879579897</v>
      </c>
      <c r="O804">
        <v>8.3140000000000001</v>
      </c>
      <c r="P804">
        <f t="shared" si="174"/>
        <v>1.5787243453764224E-2</v>
      </c>
      <c r="Q804">
        <f t="shared" si="167"/>
        <v>509.83758158781171</v>
      </c>
      <c r="R804">
        <f t="shared" si="175"/>
        <v>5.0983758158781173E-4</v>
      </c>
      <c r="S804">
        <f t="shared" si="176"/>
        <v>6.1180509790537399E-3</v>
      </c>
      <c r="T804">
        <f t="shared" si="177"/>
        <v>6118.0509790537399</v>
      </c>
      <c r="U804">
        <v>0.26</v>
      </c>
      <c r="V804">
        <v>110</v>
      </c>
      <c r="W804">
        <f t="shared" si="171"/>
        <v>87.301587301587304</v>
      </c>
      <c r="X804">
        <f t="shared" si="179"/>
        <v>5.8399577527331159</v>
      </c>
      <c r="Y804">
        <f t="shared" si="172"/>
        <v>70.079493032797387</v>
      </c>
    </row>
    <row r="805" spans="1:27" x14ac:dyDescent="0.25">
      <c r="A805" t="s">
        <v>38</v>
      </c>
      <c r="B805" t="s">
        <v>51</v>
      </c>
      <c r="C805">
        <v>47</v>
      </c>
      <c r="D805">
        <v>37885.353999999999</v>
      </c>
      <c r="E805">
        <f t="shared" si="178"/>
        <v>37885.353999999999</v>
      </c>
      <c r="F805">
        <v>30</v>
      </c>
      <c r="G805">
        <f t="shared" si="168"/>
        <v>304.14999999999998</v>
      </c>
      <c r="H805">
        <v>98</v>
      </c>
      <c r="I805">
        <v>0.47299999999999998</v>
      </c>
      <c r="J805">
        <f t="shared" si="173"/>
        <v>6.5640291204200979E-2</v>
      </c>
      <c r="K805">
        <v>0.26</v>
      </c>
      <c r="L805">
        <v>110</v>
      </c>
      <c r="M805">
        <f t="shared" si="169"/>
        <v>87.301587301587304</v>
      </c>
      <c r="N805">
        <f t="shared" si="170"/>
        <v>0.40735970879579897</v>
      </c>
      <c r="O805">
        <v>8.3140000000000001</v>
      </c>
      <c r="P805">
        <f t="shared" si="174"/>
        <v>1.5787243453764224E-2</v>
      </c>
      <c r="Q805">
        <f t="shared" si="167"/>
        <v>598.10530693004023</v>
      </c>
      <c r="R805">
        <f t="shared" si="175"/>
        <v>5.9810530693004023E-4</v>
      </c>
      <c r="S805">
        <f t="shared" si="176"/>
        <v>7.1772636831604819E-3</v>
      </c>
      <c r="T805">
        <f t="shared" si="177"/>
        <v>7177.2636831604823</v>
      </c>
      <c r="U805">
        <v>0.26</v>
      </c>
      <c r="V805">
        <v>110</v>
      </c>
      <c r="W805">
        <f t="shared" si="171"/>
        <v>87.301587301587304</v>
      </c>
      <c r="X805">
        <f t="shared" si="179"/>
        <v>6.8510244248350061</v>
      </c>
      <c r="Y805">
        <f t="shared" si="172"/>
        <v>82.212293098020069</v>
      </c>
    </row>
    <row r="806" spans="1:27" x14ac:dyDescent="0.25">
      <c r="A806" t="s">
        <v>39</v>
      </c>
      <c r="B806" t="s">
        <v>51</v>
      </c>
      <c r="C806">
        <v>47</v>
      </c>
      <c r="D806">
        <v>41515.252999999997</v>
      </c>
      <c r="E806">
        <f t="shared" si="178"/>
        <v>41515.252999999997</v>
      </c>
      <c r="F806">
        <v>30</v>
      </c>
      <c r="G806">
        <f t="shared" si="168"/>
        <v>304.14999999999998</v>
      </c>
      <c r="H806">
        <v>98</v>
      </c>
      <c r="I806">
        <v>0.47299999999999998</v>
      </c>
      <c r="J806">
        <f t="shared" si="173"/>
        <v>6.5640291204200979E-2</v>
      </c>
      <c r="K806">
        <v>0.26</v>
      </c>
      <c r="L806">
        <v>110</v>
      </c>
      <c r="M806">
        <f t="shared" si="169"/>
        <v>87.301587301587304</v>
      </c>
      <c r="N806">
        <f t="shared" si="170"/>
        <v>0.40735970879579897</v>
      </c>
      <c r="O806">
        <v>8.3140000000000001</v>
      </c>
      <c r="P806">
        <f t="shared" si="174"/>
        <v>1.5787243453764224E-2</v>
      </c>
      <c r="Q806">
        <f t="shared" si="167"/>
        <v>655.41140615561551</v>
      </c>
      <c r="R806">
        <f t="shared" si="175"/>
        <v>6.5541140615561549E-4</v>
      </c>
      <c r="S806">
        <f t="shared" si="176"/>
        <v>7.8649368738673842E-3</v>
      </c>
      <c r="T806">
        <f t="shared" si="177"/>
        <v>7864.9368738673838</v>
      </c>
      <c r="U806">
        <v>0.26</v>
      </c>
      <c r="V806">
        <v>110</v>
      </c>
      <c r="W806">
        <f t="shared" si="171"/>
        <v>87.301587301587304</v>
      </c>
      <c r="X806">
        <f t="shared" si="179"/>
        <v>7.5074397432370503</v>
      </c>
      <c r="Y806">
        <f t="shared" si="172"/>
        <v>90.089276918844575</v>
      </c>
      <c r="Z806">
        <f>AVERAGE(Y806:Y808)</f>
        <v>83.472610133213735</v>
      </c>
      <c r="AA806">
        <f>_xlfn.STDEV.S(Y806:Y808)/SQRT(COUNT(Y806:Y808))</f>
        <v>3.5906845413769948</v>
      </c>
    </row>
    <row r="807" spans="1:27" x14ac:dyDescent="0.25">
      <c r="A807" t="s">
        <v>40</v>
      </c>
      <c r="B807" t="s">
        <v>51</v>
      </c>
      <c r="C807">
        <v>47</v>
      </c>
      <c r="D807">
        <v>38055.575999999994</v>
      </c>
      <c r="E807">
        <f t="shared" si="178"/>
        <v>38055.575999999994</v>
      </c>
      <c r="F807">
        <v>30</v>
      </c>
      <c r="G807">
        <f t="shared" si="168"/>
        <v>304.14999999999998</v>
      </c>
      <c r="H807">
        <v>98</v>
      </c>
      <c r="I807">
        <v>0.47299999999999998</v>
      </c>
      <c r="J807">
        <f t="shared" si="173"/>
        <v>6.5640291204200979E-2</v>
      </c>
      <c r="K807">
        <v>0.26</v>
      </c>
      <c r="L807">
        <v>110</v>
      </c>
      <c r="M807">
        <f t="shared" si="169"/>
        <v>87.301587301587304</v>
      </c>
      <c r="N807">
        <f t="shared" si="170"/>
        <v>0.40735970879579897</v>
      </c>
      <c r="O807">
        <v>8.3140000000000001</v>
      </c>
      <c r="P807">
        <f t="shared" si="174"/>
        <v>1.5787243453764224E-2</v>
      </c>
      <c r="Q807">
        <f t="shared" si="167"/>
        <v>600.79264308522681</v>
      </c>
      <c r="R807">
        <f t="shared" si="175"/>
        <v>6.0079264308522684E-4</v>
      </c>
      <c r="S807">
        <f t="shared" si="176"/>
        <v>7.2095117170227208E-3</v>
      </c>
      <c r="T807">
        <f t="shared" si="177"/>
        <v>7209.5117170227204</v>
      </c>
      <c r="U807">
        <v>0.26</v>
      </c>
      <c r="V807">
        <v>110</v>
      </c>
      <c r="W807">
        <f t="shared" si="171"/>
        <v>87.301587301587304</v>
      </c>
      <c r="X807">
        <f t="shared" si="179"/>
        <v>6.8818066389762338</v>
      </c>
      <c r="Y807">
        <f t="shared" si="172"/>
        <v>82.581679667714795</v>
      </c>
    </row>
    <row r="808" spans="1:27" x14ac:dyDescent="0.25">
      <c r="A808" t="s">
        <v>41</v>
      </c>
      <c r="B808" t="s">
        <v>51</v>
      </c>
      <c r="C808">
        <v>47</v>
      </c>
      <c r="D808">
        <v>35827.584000000003</v>
      </c>
      <c r="E808">
        <f t="shared" si="178"/>
        <v>35827.584000000003</v>
      </c>
      <c r="F808">
        <v>30</v>
      </c>
      <c r="G808">
        <f t="shared" si="168"/>
        <v>304.14999999999998</v>
      </c>
      <c r="H808">
        <v>98</v>
      </c>
      <c r="I808">
        <v>0.47299999999999998</v>
      </c>
      <c r="J808">
        <f t="shared" si="173"/>
        <v>6.5640291204200979E-2</v>
      </c>
      <c r="K808">
        <v>0.26</v>
      </c>
      <c r="L808">
        <v>110</v>
      </c>
      <c r="M808">
        <f t="shared" si="169"/>
        <v>87.301587301587304</v>
      </c>
      <c r="N808">
        <f t="shared" si="170"/>
        <v>0.40735970879579897</v>
      </c>
      <c r="O808">
        <v>8.3140000000000001</v>
      </c>
      <c r="P808">
        <f t="shared" si="174"/>
        <v>1.5787243453764224E-2</v>
      </c>
      <c r="Q808">
        <f t="shared" si="167"/>
        <v>565.61879096818791</v>
      </c>
      <c r="R808">
        <f t="shared" si="175"/>
        <v>5.6561879096818791E-4</v>
      </c>
      <c r="S808">
        <f t="shared" si="176"/>
        <v>6.7874254916182545E-3</v>
      </c>
      <c r="T808">
        <f t="shared" si="177"/>
        <v>6787.4254916182545</v>
      </c>
      <c r="U808">
        <v>0.26</v>
      </c>
      <c r="V808">
        <v>110</v>
      </c>
      <c r="W808">
        <f t="shared" si="171"/>
        <v>87.301587301587304</v>
      </c>
      <c r="X808">
        <f t="shared" si="179"/>
        <v>6.4789061510901522</v>
      </c>
      <c r="Y808">
        <f t="shared" si="172"/>
        <v>77.74687381308182</v>
      </c>
    </row>
    <row r="809" spans="1:27" x14ac:dyDescent="0.25">
      <c r="A809" t="s">
        <v>42</v>
      </c>
      <c r="B809" t="s">
        <v>51</v>
      </c>
      <c r="C809">
        <v>47</v>
      </c>
      <c r="D809">
        <v>21816.717000000001</v>
      </c>
      <c r="E809">
        <f t="shared" si="178"/>
        <v>21816.717000000001</v>
      </c>
      <c r="F809">
        <v>30</v>
      </c>
      <c r="G809">
        <f t="shared" si="168"/>
        <v>304.14999999999998</v>
      </c>
      <c r="H809">
        <v>98</v>
      </c>
      <c r="I809">
        <v>0.47299999999999998</v>
      </c>
      <c r="J809">
        <f t="shared" si="173"/>
        <v>6.5640291204200979E-2</v>
      </c>
      <c r="K809">
        <v>0.26</v>
      </c>
      <c r="L809">
        <v>110</v>
      </c>
      <c r="M809">
        <f t="shared" si="169"/>
        <v>87.301587301587304</v>
      </c>
      <c r="N809">
        <f t="shared" si="170"/>
        <v>0.40735970879579897</v>
      </c>
      <c r="O809">
        <v>8.3140000000000001</v>
      </c>
      <c r="P809">
        <f t="shared" si="174"/>
        <v>1.5787243453764224E-2</v>
      </c>
      <c r="Q809">
        <f t="shared" si="167"/>
        <v>344.42582264087667</v>
      </c>
      <c r="R809">
        <f t="shared" si="175"/>
        <v>3.4442582264087668E-4</v>
      </c>
      <c r="S809">
        <f t="shared" si="176"/>
        <v>4.1331098716905195E-3</v>
      </c>
      <c r="T809">
        <f t="shared" si="177"/>
        <v>4133.1098716905199</v>
      </c>
      <c r="U809">
        <v>0.26</v>
      </c>
      <c r="V809">
        <v>110</v>
      </c>
      <c r="W809">
        <f t="shared" si="171"/>
        <v>87.301587301587304</v>
      </c>
      <c r="X809">
        <f t="shared" si="179"/>
        <v>3.9452412411591329</v>
      </c>
      <c r="Y809">
        <f t="shared" si="172"/>
        <v>47.342894893909587</v>
      </c>
      <c r="Z809">
        <f>AVERAGE(Y809:Y811)</f>
        <v>46.232910914306522</v>
      </c>
      <c r="AA809">
        <f>_xlfn.STDEV.S(Y809:Y811)/SQRT(COUNT(Y809:Y811))</f>
        <v>0.57127279239995465</v>
      </c>
    </row>
    <row r="810" spans="1:27" x14ac:dyDescent="0.25">
      <c r="A810" t="s">
        <v>43</v>
      </c>
      <c r="B810" t="s">
        <v>51</v>
      </c>
      <c r="C810">
        <v>47</v>
      </c>
      <c r="D810">
        <v>21157.539000000001</v>
      </c>
      <c r="E810">
        <f t="shared" si="178"/>
        <v>21157.539000000001</v>
      </c>
      <c r="F810">
        <v>30</v>
      </c>
      <c r="G810">
        <f t="shared" si="168"/>
        <v>304.14999999999998</v>
      </c>
      <c r="H810">
        <v>98</v>
      </c>
      <c r="I810">
        <v>0.47299999999999998</v>
      </c>
      <c r="J810">
        <f t="shared" si="173"/>
        <v>6.5640291204200979E-2</v>
      </c>
      <c r="K810">
        <v>0.26</v>
      </c>
      <c r="L810">
        <v>110</v>
      </c>
      <c r="M810">
        <f t="shared" si="169"/>
        <v>87.301587301587304</v>
      </c>
      <c r="N810">
        <f t="shared" si="170"/>
        <v>0.40735970879579897</v>
      </c>
      <c r="O810">
        <v>8.3140000000000001</v>
      </c>
      <c r="P810">
        <f t="shared" si="174"/>
        <v>1.5787243453764224E-2</v>
      </c>
      <c r="Q810">
        <f t="shared" si="167"/>
        <v>334.01921907551127</v>
      </c>
      <c r="R810">
        <f t="shared" si="175"/>
        <v>3.3401921907551127E-4</v>
      </c>
      <c r="S810">
        <f t="shared" si="176"/>
        <v>4.0082306289061353E-3</v>
      </c>
      <c r="T810">
        <f t="shared" si="177"/>
        <v>4008.2306289061353</v>
      </c>
      <c r="U810">
        <v>0.26</v>
      </c>
      <c r="V810">
        <v>110</v>
      </c>
      <c r="W810">
        <f t="shared" si="171"/>
        <v>87.301587301587304</v>
      </c>
      <c r="X810">
        <f t="shared" si="179"/>
        <v>3.8260383275922201</v>
      </c>
      <c r="Y810">
        <f t="shared" si="172"/>
        <v>45.912459931106639</v>
      </c>
    </row>
    <row r="811" spans="1:27" x14ac:dyDescent="0.25">
      <c r="A811" t="s">
        <v>44</v>
      </c>
      <c r="B811" t="s">
        <v>51</v>
      </c>
      <c r="C811">
        <v>47</v>
      </c>
      <c r="D811">
        <v>20941.375000000004</v>
      </c>
      <c r="E811">
        <f t="shared" si="178"/>
        <v>20941.375000000004</v>
      </c>
      <c r="F811">
        <v>30</v>
      </c>
      <c r="G811">
        <f t="shared" si="168"/>
        <v>304.14999999999998</v>
      </c>
      <c r="H811">
        <v>98</v>
      </c>
      <c r="I811">
        <v>0.47299999999999998</v>
      </c>
      <c r="J811">
        <f t="shared" si="173"/>
        <v>6.5640291204200979E-2</v>
      </c>
      <c r="K811">
        <v>0.26</v>
      </c>
      <c r="L811">
        <v>110</v>
      </c>
      <c r="M811">
        <f t="shared" si="169"/>
        <v>87.301587301587304</v>
      </c>
      <c r="N811">
        <f t="shared" si="170"/>
        <v>0.40735970879579897</v>
      </c>
      <c r="O811">
        <v>8.3140000000000001</v>
      </c>
      <c r="P811">
        <f t="shared" si="174"/>
        <v>1.5787243453764224E-2</v>
      </c>
      <c r="Q811">
        <f t="shared" si="167"/>
        <v>330.60658538157185</v>
      </c>
      <c r="R811">
        <f t="shared" si="175"/>
        <v>3.3060658538157183E-4</v>
      </c>
      <c r="S811">
        <f t="shared" si="176"/>
        <v>3.9672790245788613E-3</v>
      </c>
      <c r="T811">
        <f t="shared" si="177"/>
        <v>3967.2790245788615</v>
      </c>
      <c r="U811">
        <v>0.26</v>
      </c>
      <c r="V811">
        <v>110</v>
      </c>
      <c r="W811">
        <f t="shared" si="171"/>
        <v>87.301587301587304</v>
      </c>
      <c r="X811">
        <f t="shared" si="179"/>
        <v>3.7869481598252772</v>
      </c>
      <c r="Y811">
        <f t="shared" si="172"/>
        <v>45.443377917903319</v>
      </c>
    </row>
    <row r="812" spans="1:27" x14ac:dyDescent="0.25">
      <c r="A812" t="s">
        <v>45</v>
      </c>
      <c r="B812" t="s">
        <v>51</v>
      </c>
      <c r="C812">
        <v>47</v>
      </c>
      <c r="D812">
        <v>38538.474000000002</v>
      </c>
      <c r="E812">
        <f t="shared" si="178"/>
        <v>38538.474000000002</v>
      </c>
      <c r="F812">
        <v>30</v>
      </c>
      <c r="G812">
        <f t="shared" si="168"/>
        <v>304.14999999999998</v>
      </c>
      <c r="H812">
        <v>98</v>
      </c>
      <c r="I812">
        <v>0.47299999999999998</v>
      </c>
      <c r="J812">
        <f t="shared" si="173"/>
        <v>6.5640291204200979E-2</v>
      </c>
      <c r="K812">
        <v>0.26</v>
      </c>
      <c r="L812">
        <v>110</v>
      </c>
      <c r="M812">
        <f t="shared" si="169"/>
        <v>87.301587301587304</v>
      </c>
      <c r="N812">
        <f t="shared" si="170"/>
        <v>0.40735970879579897</v>
      </c>
      <c r="O812">
        <v>8.3140000000000001</v>
      </c>
      <c r="P812">
        <f t="shared" si="174"/>
        <v>1.5787243453764224E-2</v>
      </c>
      <c r="Q812">
        <f t="shared" si="167"/>
        <v>608.41627137456271</v>
      </c>
      <c r="R812">
        <f t="shared" si="175"/>
        <v>6.0841627137456277E-4</v>
      </c>
      <c r="S812">
        <f t="shared" si="176"/>
        <v>7.3009952564947527E-3</v>
      </c>
      <c r="T812">
        <f t="shared" si="177"/>
        <v>7300.9952564947525</v>
      </c>
      <c r="U812">
        <v>0.26</v>
      </c>
      <c r="V812">
        <v>110</v>
      </c>
      <c r="W812">
        <f t="shared" si="171"/>
        <v>87.301587301587304</v>
      </c>
      <c r="X812">
        <f t="shared" si="179"/>
        <v>6.9691318357449905</v>
      </c>
      <c r="Y812">
        <f t="shared" si="172"/>
        <v>83.629582028939893</v>
      </c>
      <c r="Z812">
        <f>AVERAGE(Y812:Y814)</f>
        <v>98.797507468142143</v>
      </c>
      <c r="AA812">
        <f>_xlfn.STDEV.S(Y812:Y814)/SQRT(COUNT(Y812:Y814))</f>
        <v>7.7858702207560784</v>
      </c>
    </row>
    <row r="813" spans="1:27" x14ac:dyDescent="0.25">
      <c r="A813" t="s">
        <v>46</v>
      </c>
      <c r="B813" t="s">
        <v>51</v>
      </c>
      <c r="C813">
        <v>47</v>
      </c>
      <c r="D813">
        <v>47617.010999999999</v>
      </c>
      <c r="E813">
        <f t="shared" si="178"/>
        <v>47617.010999999999</v>
      </c>
      <c r="F813">
        <v>30</v>
      </c>
      <c r="G813">
        <f t="shared" si="168"/>
        <v>304.14999999999998</v>
      </c>
      <c r="H813">
        <v>98</v>
      </c>
      <c r="I813">
        <v>0.47299999999999998</v>
      </c>
      <c r="J813">
        <f t="shared" si="173"/>
        <v>6.5640291204200979E-2</v>
      </c>
      <c r="K813">
        <v>0.26</v>
      </c>
      <c r="L813">
        <v>110</v>
      </c>
      <c r="M813">
        <f t="shared" si="169"/>
        <v>87.301587301587304</v>
      </c>
      <c r="N813">
        <f t="shared" si="170"/>
        <v>0.40735970879579897</v>
      </c>
      <c r="O813">
        <v>8.3140000000000001</v>
      </c>
      <c r="P813">
        <f t="shared" si="174"/>
        <v>1.5787243453764224E-2</v>
      </c>
      <c r="Q813">
        <f t="shared" si="167"/>
        <v>751.74134519756899</v>
      </c>
      <c r="R813">
        <f t="shared" si="175"/>
        <v>7.5174134519756899E-4</v>
      </c>
      <c r="S813">
        <f t="shared" si="176"/>
        <v>9.0208961423708274E-3</v>
      </c>
      <c r="T813">
        <f t="shared" si="177"/>
        <v>9020.8961423708279</v>
      </c>
      <c r="U813">
        <v>0.26</v>
      </c>
      <c r="V813">
        <v>110</v>
      </c>
      <c r="W813">
        <f t="shared" si="171"/>
        <v>87.301587301587304</v>
      </c>
      <c r="X813">
        <f t="shared" si="179"/>
        <v>8.6108554086266995</v>
      </c>
      <c r="Y813">
        <f t="shared" si="172"/>
        <v>103.33026490352039</v>
      </c>
    </row>
    <row r="814" spans="1:27" x14ac:dyDescent="0.25">
      <c r="A814" t="s">
        <v>47</v>
      </c>
      <c r="B814" t="s">
        <v>51</v>
      </c>
      <c r="C814">
        <v>47</v>
      </c>
      <c r="D814">
        <v>50429.145000000004</v>
      </c>
      <c r="E814">
        <f t="shared" si="178"/>
        <v>50429.145000000004</v>
      </c>
      <c r="F814">
        <v>30</v>
      </c>
      <c r="G814">
        <f t="shared" si="168"/>
        <v>304.14999999999998</v>
      </c>
      <c r="H814">
        <v>98</v>
      </c>
      <c r="I814">
        <v>0.47299999999999998</v>
      </c>
      <c r="J814">
        <f t="shared" si="173"/>
        <v>6.5640291204200979E-2</v>
      </c>
      <c r="K814">
        <v>0.26</v>
      </c>
      <c r="L814">
        <v>110</v>
      </c>
      <c r="M814">
        <f t="shared" si="169"/>
        <v>87.301587301587304</v>
      </c>
      <c r="N814">
        <f t="shared" si="170"/>
        <v>0.40735970879579897</v>
      </c>
      <c r="O814">
        <v>8.3140000000000001</v>
      </c>
      <c r="P814">
        <f t="shared" si="174"/>
        <v>1.5787243453764224E-2</v>
      </c>
      <c r="Q814">
        <f t="shared" si="167"/>
        <v>796.13718928017693</v>
      </c>
      <c r="R814">
        <f t="shared" si="175"/>
        <v>7.9613718928017697E-4</v>
      </c>
      <c r="S814">
        <f t="shared" si="176"/>
        <v>9.5536462713621245E-3</v>
      </c>
      <c r="T814">
        <f t="shared" si="177"/>
        <v>9553.646271362124</v>
      </c>
      <c r="U814">
        <v>0.26</v>
      </c>
      <c r="V814">
        <v>110</v>
      </c>
      <c r="W814">
        <f t="shared" si="171"/>
        <v>87.301587301587304</v>
      </c>
      <c r="X814">
        <f t="shared" si="179"/>
        <v>9.119389622663844</v>
      </c>
      <c r="Y814">
        <f t="shared" si="172"/>
        <v>109.43267547196615</v>
      </c>
    </row>
    <row r="815" spans="1:27" x14ac:dyDescent="0.25">
      <c r="A815" t="s">
        <v>48</v>
      </c>
      <c r="B815" t="s">
        <v>51</v>
      </c>
      <c r="C815">
        <v>47</v>
      </c>
      <c r="D815">
        <v>24755.510000000002</v>
      </c>
      <c r="E815">
        <f t="shared" si="178"/>
        <v>24755.510000000002</v>
      </c>
      <c r="F815">
        <v>30</v>
      </c>
      <c r="G815">
        <f t="shared" si="168"/>
        <v>304.14999999999998</v>
      </c>
      <c r="H815">
        <v>98</v>
      </c>
      <c r="I815">
        <v>0.47299999999999998</v>
      </c>
      <c r="J815">
        <f t="shared" si="173"/>
        <v>6.5640291204200979E-2</v>
      </c>
      <c r="K815">
        <v>0.26</v>
      </c>
      <c r="L815">
        <v>110</v>
      </c>
      <c r="M815">
        <f t="shared" si="169"/>
        <v>87.301587301587304</v>
      </c>
      <c r="N815">
        <f t="shared" si="170"/>
        <v>0.40735970879579897</v>
      </c>
      <c r="O815">
        <v>8.3140000000000001</v>
      </c>
      <c r="P815">
        <f t="shared" si="174"/>
        <v>1.5787243453764224E-2</v>
      </c>
      <c r="Q815">
        <f t="shared" si="167"/>
        <v>390.82126319209482</v>
      </c>
      <c r="R815">
        <f t="shared" si="175"/>
        <v>3.9082126319209482E-4</v>
      </c>
      <c r="S815">
        <f t="shared" si="176"/>
        <v>4.6898551583051378E-3</v>
      </c>
      <c r="T815">
        <f t="shared" si="177"/>
        <v>4689.8551583051376</v>
      </c>
      <c r="U815">
        <v>0.26</v>
      </c>
      <c r="V815">
        <v>110</v>
      </c>
      <c r="W815">
        <f t="shared" si="171"/>
        <v>87.301587301587304</v>
      </c>
      <c r="X815">
        <f t="shared" si="179"/>
        <v>4.4766799238367225</v>
      </c>
      <c r="Y815">
        <f t="shared" si="172"/>
        <v>53.720159086040667</v>
      </c>
      <c r="Z815">
        <f>AVERAGE(Y815:Y817)</f>
        <v>49.368277132259017</v>
      </c>
      <c r="AA815">
        <f>_xlfn.STDEV.S(Y815:Y817)/SQRT(COUNT(Y815:Y817))</f>
        <v>2.429950242107747</v>
      </c>
    </row>
    <row r="816" spans="1:27" x14ac:dyDescent="0.25">
      <c r="A816" t="s">
        <v>49</v>
      </c>
      <c r="B816" t="s">
        <v>51</v>
      </c>
      <c r="C816">
        <v>47</v>
      </c>
      <c r="D816">
        <v>20884.005999999998</v>
      </c>
      <c r="E816">
        <f t="shared" si="178"/>
        <v>20884.005999999998</v>
      </c>
      <c r="F816">
        <v>30</v>
      </c>
      <c r="G816">
        <f t="shared" si="168"/>
        <v>304.14999999999998</v>
      </c>
      <c r="H816">
        <v>98</v>
      </c>
      <c r="I816">
        <v>0.47299999999999998</v>
      </c>
      <c r="J816">
        <f t="shared" si="173"/>
        <v>6.5640291204200979E-2</v>
      </c>
      <c r="K816">
        <v>0.26</v>
      </c>
      <c r="L816">
        <v>110</v>
      </c>
      <c r="M816">
        <f t="shared" si="169"/>
        <v>87.301587301587304</v>
      </c>
      <c r="N816">
        <f t="shared" si="170"/>
        <v>0.40735970879579897</v>
      </c>
      <c r="O816">
        <v>8.3140000000000001</v>
      </c>
      <c r="P816">
        <f t="shared" si="174"/>
        <v>1.5787243453764224E-2</v>
      </c>
      <c r="Q816">
        <f t="shared" si="167"/>
        <v>329.70088701187274</v>
      </c>
      <c r="R816">
        <f t="shared" si="175"/>
        <v>3.2970088701187274E-4</v>
      </c>
      <c r="S816">
        <f t="shared" si="176"/>
        <v>3.9564106441424725E-3</v>
      </c>
      <c r="T816">
        <f t="shared" si="177"/>
        <v>3956.4106441424724</v>
      </c>
      <c r="U816">
        <v>0.26</v>
      </c>
      <c r="V816">
        <v>110</v>
      </c>
      <c r="W816">
        <f t="shared" si="171"/>
        <v>87.301587301587304</v>
      </c>
      <c r="X816">
        <f t="shared" si="179"/>
        <v>3.7765737966814514</v>
      </c>
      <c r="Y816">
        <f t="shared" si="172"/>
        <v>45.318885560177407</v>
      </c>
    </row>
    <row r="817" spans="1:27" x14ac:dyDescent="0.25">
      <c r="A817" t="s">
        <v>50</v>
      </c>
      <c r="B817" t="s">
        <v>51</v>
      </c>
      <c r="C817">
        <v>47</v>
      </c>
      <c r="D817">
        <v>22610.666000000001</v>
      </c>
      <c r="E817">
        <f t="shared" si="178"/>
        <v>22610.666000000001</v>
      </c>
      <c r="F817">
        <v>30</v>
      </c>
      <c r="G817">
        <f t="shared" si="168"/>
        <v>304.14999999999998</v>
      </c>
      <c r="H817">
        <v>98</v>
      </c>
      <c r="I817">
        <v>0.47299999999999998</v>
      </c>
      <c r="J817">
        <f t="shared" si="173"/>
        <v>6.5640291204200979E-2</v>
      </c>
      <c r="K817">
        <v>0.26</v>
      </c>
      <c r="L817">
        <v>110</v>
      </c>
      <c r="M817">
        <f t="shared" si="169"/>
        <v>87.301587301587304</v>
      </c>
      <c r="N817">
        <f t="shared" si="170"/>
        <v>0.40735970879579897</v>
      </c>
      <c r="O817">
        <v>8.3140000000000001</v>
      </c>
      <c r="P817">
        <f t="shared" si="174"/>
        <v>1.5787243453764224E-2</v>
      </c>
      <c r="Q817">
        <f t="shared" si="167"/>
        <v>356.96008879374932</v>
      </c>
      <c r="R817">
        <f t="shared" si="175"/>
        <v>3.5696008879374934E-4</v>
      </c>
      <c r="S817">
        <f t="shared" si="176"/>
        <v>4.2835210655249919E-3</v>
      </c>
      <c r="T817">
        <f t="shared" si="177"/>
        <v>4283.5210655249921</v>
      </c>
      <c r="U817">
        <v>0.26</v>
      </c>
      <c r="V817">
        <v>110</v>
      </c>
      <c r="W817">
        <f t="shared" si="171"/>
        <v>87.301587301587304</v>
      </c>
      <c r="X817">
        <f t="shared" si="179"/>
        <v>4.088815562546583</v>
      </c>
      <c r="Y817">
        <f t="shared" si="172"/>
        <v>49.065786750558999</v>
      </c>
    </row>
    <row r="818" spans="1:27" x14ac:dyDescent="0.25">
      <c r="A818" t="s">
        <v>26</v>
      </c>
      <c r="B818" t="s">
        <v>51</v>
      </c>
      <c r="C818">
        <v>54</v>
      </c>
      <c r="D818">
        <v>42043.976000000002</v>
      </c>
      <c r="E818">
        <f>D818-673.04</f>
        <v>41370.936000000002</v>
      </c>
      <c r="F818">
        <v>30</v>
      </c>
      <c r="G818">
        <f t="shared" si="168"/>
        <v>304.14999999999998</v>
      </c>
      <c r="H818">
        <v>98</v>
      </c>
      <c r="I818">
        <v>0.47299999999999998</v>
      </c>
      <c r="J818">
        <f t="shared" si="173"/>
        <v>6.5640291204200979E-2</v>
      </c>
      <c r="K818">
        <v>0.26</v>
      </c>
      <c r="L818">
        <v>110</v>
      </c>
      <c r="M818">
        <f t="shared" si="169"/>
        <v>87.301587301587304</v>
      </c>
      <c r="N818">
        <f t="shared" si="170"/>
        <v>0.40735970879579897</v>
      </c>
      <c r="O818">
        <v>8.3140000000000001</v>
      </c>
      <c r="P818">
        <f t="shared" si="174"/>
        <v>1.5787243453764224E-2</v>
      </c>
      <c r="Q818">
        <f t="shared" si="167"/>
        <v>663.75848487622011</v>
      </c>
      <c r="R818">
        <f t="shared" si="175"/>
        <v>6.6375848487622009E-4</v>
      </c>
      <c r="S818">
        <f t="shared" si="176"/>
        <v>7.9651018185146402E-3</v>
      </c>
      <c r="T818">
        <f t="shared" si="177"/>
        <v>7965.1018185146404</v>
      </c>
      <c r="U818">
        <v>0.26</v>
      </c>
      <c r="V818">
        <v>110</v>
      </c>
      <c r="W818">
        <f t="shared" si="171"/>
        <v>87.301587301587304</v>
      </c>
      <c r="X818">
        <f t="shared" si="179"/>
        <v>7.6030517358548844</v>
      </c>
      <c r="Y818">
        <f t="shared" si="172"/>
        <v>91.236620830258602</v>
      </c>
      <c r="Z818">
        <f>AVERAGE(Y818:Y820)</f>
        <v>84.524621804834325</v>
      </c>
      <c r="AA818">
        <f>_xlfn.STDEV.S(Y818:Y820)/SQRT(COUNT(Y818:Y820))</f>
        <v>7.213045509987758</v>
      </c>
    </row>
    <row r="819" spans="1:27" x14ac:dyDescent="0.25">
      <c r="A819" t="s">
        <v>28</v>
      </c>
      <c r="B819" t="s">
        <v>51</v>
      </c>
      <c r="C819">
        <v>54</v>
      </c>
      <c r="D819">
        <v>42500.535999999993</v>
      </c>
      <c r="E819">
        <f t="shared" ref="E819:E841" si="180">D819-673.04</f>
        <v>41827.495999999992</v>
      </c>
      <c r="F819">
        <v>30</v>
      </c>
      <c r="G819">
        <f t="shared" si="168"/>
        <v>304.14999999999998</v>
      </c>
      <c r="H819">
        <v>98</v>
      </c>
      <c r="I819">
        <v>0.47299999999999998</v>
      </c>
      <c r="J819">
        <f t="shared" si="173"/>
        <v>6.5640291204200979E-2</v>
      </c>
      <c r="K819">
        <v>0.26</v>
      </c>
      <c r="L819">
        <v>110</v>
      </c>
      <c r="M819">
        <f t="shared" si="169"/>
        <v>87.301587301587304</v>
      </c>
      <c r="N819">
        <f t="shared" si="170"/>
        <v>0.40735970879579897</v>
      </c>
      <c r="O819">
        <v>8.3140000000000001</v>
      </c>
      <c r="P819">
        <f t="shared" si="174"/>
        <v>1.5787243453764224E-2</v>
      </c>
      <c r="Q819">
        <f t="shared" ref="Q819:Q882" si="181">P819*D819</f>
        <v>670.96630874747063</v>
      </c>
      <c r="R819">
        <f t="shared" si="175"/>
        <v>6.7096630874747068E-4</v>
      </c>
      <c r="S819">
        <f t="shared" si="176"/>
        <v>8.0515957049696468E-3</v>
      </c>
      <c r="T819">
        <f t="shared" si="177"/>
        <v>8051.5957049696472</v>
      </c>
      <c r="U819">
        <v>0.26</v>
      </c>
      <c r="V819">
        <v>110</v>
      </c>
      <c r="W819">
        <f t="shared" si="171"/>
        <v>87.301587301587304</v>
      </c>
      <c r="X819">
        <f t="shared" si="179"/>
        <v>7.6856140820164818</v>
      </c>
      <c r="Y819">
        <f t="shared" si="172"/>
        <v>92.227368984197767</v>
      </c>
    </row>
    <row r="820" spans="1:27" x14ac:dyDescent="0.25">
      <c r="A820" t="s">
        <v>29</v>
      </c>
      <c r="B820" t="s">
        <v>51</v>
      </c>
      <c r="C820">
        <v>54</v>
      </c>
      <c r="D820">
        <v>32308.276000000002</v>
      </c>
      <c r="E820">
        <f t="shared" si="180"/>
        <v>31635.236000000001</v>
      </c>
      <c r="F820">
        <v>30</v>
      </c>
      <c r="G820">
        <f t="shared" si="168"/>
        <v>304.14999999999998</v>
      </c>
      <c r="H820">
        <v>98</v>
      </c>
      <c r="I820">
        <v>0.47299999999999998</v>
      </c>
      <c r="J820">
        <f t="shared" si="173"/>
        <v>6.5640291204200979E-2</v>
      </c>
      <c r="K820">
        <v>0.26</v>
      </c>
      <c r="L820">
        <v>110</v>
      </c>
      <c r="M820">
        <f t="shared" si="169"/>
        <v>87.301587301587304</v>
      </c>
      <c r="N820">
        <f t="shared" si="170"/>
        <v>0.40735970879579897</v>
      </c>
      <c r="O820">
        <v>8.3140000000000001</v>
      </c>
      <c r="P820">
        <f t="shared" si="174"/>
        <v>1.5787243453764224E-2</v>
      </c>
      <c r="Q820">
        <f t="shared" si="181"/>
        <v>510.05861878340778</v>
      </c>
      <c r="R820">
        <f t="shared" si="175"/>
        <v>5.1005861878340773E-4</v>
      </c>
      <c r="S820">
        <f t="shared" si="176"/>
        <v>6.1207034254008924E-3</v>
      </c>
      <c r="T820">
        <f t="shared" si="177"/>
        <v>6120.7034254008922</v>
      </c>
      <c r="U820">
        <v>0.26</v>
      </c>
      <c r="V820">
        <v>110</v>
      </c>
      <c r="W820">
        <f t="shared" si="171"/>
        <v>87.301587301587304</v>
      </c>
      <c r="X820">
        <f t="shared" si="179"/>
        <v>5.842489633337216</v>
      </c>
      <c r="Y820">
        <f t="shared" si="172"/>
        <v>70.109875600046578</v>
      </c>
    </row>
    <row r="821" spans="1:27" x14ac:dyDescent="0.25">
      <c r="A821" t="s">
        <v>30</v>
      </c>
      <c r="B821" t="s">
        <v>51</v>
      </c>
      <c r="C821">
        <v>54</v>
      </c>
      <c r="D821">
        <v>26261.351999999999</v>
      </c>
      <c r="E821">
        <f t="shared" si="180"/>
        <v>25588.311999999998</v>
      </c>
      <c r="F821">
        <v>30</v>
      </c>
      <c r="G821">
        <f t="shared" si="168"/>
        <v>304.14999999999998</v>
      </c>
      <c r="H821">
        <v>98</v>
      </c>
      <c r="I821">
        <v>0.47299999999999998</v>
      </c>
      <c r="J821">
        <f t="shared" si="173"/>
        <v>6.5640291204200979E-2</v>
      </c>
      <c r="K821">
        <v>0.26</v>
      </c>
      <c r="L821">
        <v>110</v>
      </c>
      <c r="M821">
        <f t="shared" si="169"/>
        <v>87.301587301587304</v>
      </c>
      <c r="N821">
        <f t="shared" si="170"/>
        <v>0.40735970879579897</v>
      </c>
      <c r="O821">
        <v>8.3140000000000001</v>
      </c>
      <c r="P821">
        <f t="shared" si="174"/>
        <v>1.5787243453764224E-2</v>
      </c>
      <c r="Q821">
        <f t="shared" si="181"/>
        <v>414.59435744899798</v>
      </c>
      <c r="R821">
        <f t="shared" si="175"/>
        <v>4.1459435744899798E-4</v>
      </c>
      <c r="S821">
        <f t="shared" si="176"/>
        <v>4.9751322893879756E-3</v>
      </c>
      <c r="T821">
        <f t="shared" si="177"/>
        <v>4975.1322893879751</v>
      </c>
      <c r="U821">
        <v>0.26</v>
      </c>
      <c r="V821">
        <v>110</v>
      </c>
      <c r="W821">
        <f t="shared" si="171"/>
        <v>87.301587301587304</v>
      </c>
      <c r="X821">
        <f t="shared" si="179"/>
        <v>4.7489899125976134</v>
      </c>
      <c r="Y821">
        <f t="shared" si="172"/>
        <v>56.987878951171346</v>
      </c>
      <c r="Z821">
        <f>AVERAGE(Y821:Y823)</f>
        <v>52.76612202542892</v>
      </c>
      <c r="AA821">
        <f>_xlfn.STDEV.S(Y821:Y823)/SQRT(COUNT(Y821:Y823))</f>
        <v>2.1168188953563729</v>
      </c>
    </row>
    <row r="822" spans="1:27" x14ac:dyDescent="0.25">
      <c r="A822" t="s">
        <v>31</v>
      </c>
      <c r="B822" t="s">
        <v>51</v>
      </c>
      <c r="C822">
        <v>54</v>
      </c>
      <c r="D822">
        <v>23216.635000000002</v>
      </c>
      <c r="E822">
        <f t="shared" si="180"/>
        <v>22543.595000000001</v>
      </c>
      <c r="F822">
        <v>30</v>
      </c>
      <c r="G822">
        <f t="shared" si="168"/>
        <v>304.14999999999998</v>
      </c>
      <c r="H822">
        <v>98</v>
      </c>
      <c r="I822">
        <v>0.47299999999999998</v>
      </c>
      <c r="J822">
        <f t="shared" si="173"/>
        <v>6.5640291204200979E-2</v>
      </c>
      <c r="K822">
        <v>0.26</v>
      </c>
      <c r="L822">
        <v>110</v>
      </c>
      <c r="M822">
        <f t="shared" si="169"/>
        <v>87.301587301587304</v>
      </c>
      <c r="N822">
        <f t="shared" si="170"/>
        <v>0.40735970879579897</v>
      </c>
      <c r="O822">
        <v>8.3140000000000001</v>
      </c>
      <c r="P822">
        <f t="shared" si="174"/>
        <v>1.5787243453764224E-2</v>
      </c>
      <c r="Q822">
        <f t="shared" si="181"/>
        <v>366.52666892218338</v>
      </c>
      <c r="R822">
        <f t="shared" si="175"/>
        <v>3.6652666892218337E-4</v>
      </c>
      <c r="S822">
        <f t="shared" si="176"/>
        <v>4.3983200270661998E-3</v>
      </c>
      <c r="T822">
        <f t="shared" si="177"/>
        <v>4398.3200270662001</v>
      </c>
      <c r="U822">
        <v>0.26</v>
      </c>
      <c r="V822">
        <v>110</v>
      </c>
      <c r="W822">
        <f t="shared" si="171"/>
        <v>87.301587301587304</v>
      </c>
      <c r="X822">
        <f t="shared" si="179"/>
        <v>4.1983963894722818</v>
      </c>
      <c r="Y822">
        <f t="shared" si="172"/>
        <v>50.380756673667378</v>
      </c>
    </row>
    <row r="823" spans="1:27" x14ac:dyDescent="0.25">
      <c r="A823" t="s">
        <v>32</v>
      </c>
      <c r="B823" t="s">
        <v>51</v>
      </c>
      <c r="C823">
        <v>54</v>
      </c>
      <c r="D823">
        <v>23469.615000000002</v>
      </c>
      <c r="E823">
        <f t="shared" si="180"/>
        <v>22796.575000000001</v>
      </c>
      <c r="F823">
        <v>30</v>
      </c>
      <c r="G823">
        <f t="shared" si="168"/>
        <v>304.14999999999998</v>
      </c>
      <c r="H823">
        <v>98</v>
      </c>
      <c r="I823">
        <v>0.47299999999999998</v>
      </c>
      <c r="J823">
        <f t="shared" si="173"/>
        <v>6.5640291204200979E-2</v>
      </c>
      <c r="K823">
        <v>0.26</v>
      </c>
      <c r="L823">
        <v>110</v>
      </c>
      <c r="M823">
        <f t="shared" si="169"/>
        <v>87.301587301587304</v>
      </c>
      <c r="N823">
        <f t="shared" si="170"/>
        <v>0.40735970879579897</v>
      </c>
      <c r="O823">
        <v>8.3140000000000001</v>
      </c>
      <c r="P823">
        <f t="shared" si="174"/>
        <v>1.5787243453764224E-2</v>
      </c>
      <c r="Q823">
        <f t="shared" si="181"/>
        <v>370.52052577111664</v>
      </c>
      <c r="R823">
        <f t="shared" si="175"/>
        <v>3.7052052577111664E-4</v>
      </c>
      <c r="S823">
        <f t="shared" si="176"/>
        <v>4.446246309253399E-3</v>
      </c>
      <c r="T823">
        <f t="shared" si="177"/>
        <v>4446.246309253399</v>
      </c>
      <c r="U823">
        <v>0.26</v>
      </c>
      <c r="V823">
        <v>110</v>
      </c>
      <c r="W823">
        <f t="shared" si="171"/>
        <v>87.301587301587304</v>
      </c>
      <c r="X823">
        <f t="shared" si="179"/>
        <v>4.2441442042873359</v>
      </c>
      <c r="Y823">
        <f t="shared" si="172"/>
        <v>50.929730451448023</v>
      </c>
    </row>
    <row r="824" spans="1:27" x14ac:dyDescent="0.25">
      <c r="A824" t="s">
        <v>33</v>
      </c>
      <c r="B824" t="s">
        <v>51</v>
      </c>
      <c r="C824">
        <v>54</v>
      </c>
      <c r="D824">
        <v>56341.532000000007</v>
      </c>
      <c r="E824">
        <f t="shared" si="180"/>
        <v>55668.492000000006</v>
      </c>
      <c r="F824">
        <v>30</v>
      </c>
      <c r="G824">
        <f t="shared" si="168"/>
        <v>304.14999999999998</v>
      </c>
      <c r="H824">
        <v>98</v>
      </c>
      <c r="I824">
        <v>0.47299999999999998</v>
      </c>
      <c r="J824">
        <f t="shared" si="173"/>
        <v>6.5640291204200979E-2</v>
      </c>
      <c r="K824">
        <v>0.26</v>
      </c>
      <c r="L824">
        <v>110</v>
      </c>
      <c r="M824">
        <f t="shared" si="169"/>
        <v>87.301587301587304</v>
      </c>
      <c r="N824">
        <f t="shared" si="170"/>
        <v>0.40735970879579897</v>
      </c>
      <c r="O824">
        <v>8.3140000000000001</v>
      </c>
      <c r="P824">
        <f t="shared" si="174"/>
        <v>1.5787243453764224E-2</v>
      </c>
      <c r="Q824">
        <f t="shared" si="181"/>
        <v>889.47748224204759</v>
      </c>
      <c r="R824">
        <f t="shared" si="175"/>
        <v>8.8947748224204757E-4</v>
      </c>
      <c r="S824">
        <f t="shared" si="176"/>
        <v>1.0673729786904569E-2</v>
      </c>
      <c r="T824">
        <f t="shared" si="177"/>
        <v>10673.729786904569</v>
      </c>
      <c r="U824">
        <v>0.26</v>
      </c>
      <c r="V824">
        <v>110</v>
      </c>
      <c r="W824">
        <f t="shared" si="171"/>
        <v>87.301587301587304</v>
      </c>
      <c r="X824">
        <f t="shared" si="179"/>
        <v>10.188560251136181</v>
      </c>
      <c r="Y824">
        <f t="shared" si="172"/>
        <v>122.26272301363414</v>
      </c>
      <c r="Z824">
        <f>AVERAGE(Y824:Y826)</f>
        <v>113.90932248370585</v>
      </c>
      <c r="AA824">
        <f>_xlfn.STDEV.S(Y824:Y826)/SQRT(COUNT(Y824:Y826))</f>
        <v>4.4270514015735491</v>
      </c>
    </row>
    <row r="825" spans="1:27" x14ac:dyDescent="0.25">
      <c r="A825" t="s">
        <v>34</v>
      </c>
      <c r="B825" t="s">
        <v>51</v>
      </c>
      <c r="C825">
        <v>54</v>
      </c>
      <c r="D825">
        <v>51738.790999999997</v>
      </c>
      <c r="E825">
        <f t="shared" si="180"/>
        <v>51065.750999999997</v>
      </c>
      <c r="F825">
        <v>30</v>
      </c>
      <c r="G825">
        <f t="shared" si="168"/>
        <v>304.14999999999998</v>
      </c>
      <c r="H825">
        <v>98</v>
      </c>
      <c r="I825">
        <v>0.47299999999999998</v>
      </c>
      <c r="J825">
        <f t="shared" si="173"/>
        <v>6.5640291204200979E-2</v>
      </c>
      <c r="K825">
        <v>0.26</v>
      </c>
      <c r="L825">
        <v>110</v>
      </c>
      <c r="M825">
        <f t="shared" si="169"/>
        <v>87.301587301587304</v>
      </c>
      <c r="N825">
        <f t="shared" si="170"/>
        <v>0.40735970879579897</v>
      </c>
      <c r="O825">
        <v>8.3140000000000001</v>
      </c>
      <c r="P825">
        <f t="shared" si="174"/>
        <v>1.5787243453764224E-2</v>
      </c>
      <c r="Q825">
        <f t="shared" si="181"/>
        <v>816.8128895204253</v>
      </c>
      <c r="R825">
        <f t="shared" si="175"/>
        <v>8.1681288952042529E-4</v>
      </c>
      <c r="S825">
        <f t="shared" si="176"/>
        <v>9.8017546742451018E-3</v>
      </c>
      <c r="T825">
        <f t="shared" si="177"/>
        <v>9801.7546742451013</v>
      </c>
      <c r="U825">
        <v>0.26</v>
      </c>
      <c r="V825">
        <v>110</v>
      </c>
      <c r="W825">
        <f t="shared" si="171"/>
        <v>87.301587301587304</v>
      </c>
      <c r="X825">
        <f t="shared" si="179"/>
        <v>9.3562203708703251</v>
      </c>
      <c r="Y825">
        <f t="shared" si="172"/>
        <v>112.27464445044389</v>
      </c>
    </row>
    <row r="826" spans="1:27" x14ac:dyDescent="0.25">
      <c r="A826" t="s">
        <v>35</v>
      </c>
      <c r="B826" t="s">
        <v>51</v>
      </c>
      <c r="C826">
        <v>54</v>
      </c>
      <c r="D826">
        <v>49395.94400000001</v>
      </c>
      <c r="E826">
        <f t="shared" si="180"/>
        <v>48722.90400000001</v>
      </c>
      <c r="F826">
        <v>30</v>
      </c>
      <c r="G826">
        <f t="shared" si="168"/>
        <v>304.14999999999998</v>
      </c>
      <c r="H826">
        <v>98</v>
      </c>
      <c r="I826">
        <v>0.47299999999999998</v>
      </c>
      <c r="J826">
        <f t="shared" si="173"/>
        <v>6.5640291204200979E-2</v>
      </c>
      <c r="K826">
        <v>0.26</v>
      </c>
      <c r="L826">
        <v>110</v>
      </c>
      <c r="M826">
        <f t="shared" si="169"/>
        <v>87.301587301587304</v>
      </c>
      <c r="N826">
        <f t="shared" si="170"/>
        <v>0.40735970879579897</v>
      </c>
      <c r="O826">
        <v>8.3140000000000001</v>
      </c>
      <c r="P826">
        <f t="shared" si="174"/>
        <v>1.5787243453764224E-2</v>
      </c>
      <c r="Q826">
        <f t="shared" si="181"/>
        <v>779.82579355650432</v>
      </c>
      <c r="R826">
        <f t="shared" si="175"/>
        <v>7.798257935565043E-4</v>
      </c>
      <c r="S826">
        <f t="shared" si="176"/>
        <v>9.3579095226780512E-3</v>
      </c>
      <c r="T826">
        <f t="shared" si="177"/>
        <v>9357.9095226780519</v>
      </c>
      <c r="U826">
        <v>0.26</v>
      </c>
      <c r="V826">
        <v>110</v>
      </c>
      <c r="W826">
        <f t="shared" si="171"/>
        <v>87.301587301587304</v>
      </c>
      <c r="X826">
        <f t="shared" si="179"/>
        <v>8.9325499989199582</v>
      </c>
      <c r="Y826">
        <f t="shared" si="172"/>
        <v>107.1905999870395</v>
      </c>
    </row>
    <row r="827" spans="1:27" x14ac:dyDescent="0.25">
      <c r="A827" t="s">
        <v>36</v>
      </c>
      <c r="B827" t="s">
        <v>51</v>
      </c>
      <c r="C827">
        <v>54</v>
      </c>
      <c r="D827">
        <v>35012.873999999996</v>
      </c>
      <c r="E827">
        <f t="shared" si="180"/>
        <v>34339.833999999995</v>
      </c>
      <c r="F827">
        <v>30</v>
      </c>
      <c r="G827">
        <f t="shared" si="168"/>
        <v>304.14999999999998</v>
      </c>
      <c r="H827">
        <v>98</v>
      </c>
      <c r="I827">
        <v>0.47299999999999998</v>
      </c>
      <c r="J827">
        <f t="shared" si="173"/>
        <v>6.5640291204200979E-2</v>
      </c>
      <c r="K827">
        <v>0.26</v>
      </c>
      <c r="L827">
        <v>110</v>
      </c>
      <c r="M827">
        <f t="shared" si="169"/>
        <v>87.301587301587304</v>
      </c>
      <c r="N827">
        <f t="shared" si="170"/>
        <v>0.40735970879579897</v>
      </c>
      <c r="O827">
        <v>8.3140000000000001</v>
      </c>
      <c r="P827">
        <f t="shared" si="174"/>
        <v>1.5787243453764224E-2</v>
      </c>
      <c r="Q827">
        <f t="shared" si="181"/>
        <v>552.7567658539715</v>
      </c>
      <c r="R827">
        <f t="shared" si="175"/>
        <v>5.5275676585397155E-4</v>
      </c>
      <c r="S827">
        <f t="shared" si="176"/>
        <v>6.6330811902476578E-3</v>
      </c>
      <c r="T827">
        <f t="shared" si="177"/>
        <v>6633.081190247658</v>
      </c>
      <c r="U827">
        <v>0.26</v>
      </c>
      <c r="V827">
        <v>110</v>
      </c>
      <c r="W827">
        <f t="shared" si="171"/>
        <v>87.301587301587304</v>
      </c>
      <c r="X827">
        <f t="shared" si="179"/>
        <v>6.3315774997818552</v>
      </c>
      <c r="Y827">
        <f t="shared" si="172"/>
        <v>75.978929997382266</v>
      </c>
      <c r="Z827">
        <f>AVERAGE(Y827:Y829)</f>
        <v>79.864607395583093</v>
      </c>
      <c r="AA827">
        <f>_xlfn.STDEV.S(Y827:Y829)/SQRT(COUNT(Y827:Y829))</f>
        <v>3.2181807292596067</v>
      </c>
    </row>
    <row r="828" spans="1:27" x14ac:dyDescent="0.25">
      <c r="A828" t="s">
        <v>37</v>
      </c>
      <c r="B828" t="s">
        <v>51</v>
      </c>
      <c r="C828">
        <v>54</v>
      </c>
      <c r="D828">
        <v>35651.044000000009</v>
      </c>
      <c r="E828">
        <f t="shared" si="180"/>
        <v>34978.004000000008</v>
      </c>
      <c r="F828">
        <v>30</v>
      </c>
      <c r="G828">
        <f t="shared" si="168"/>
        <v>304.14999999999998</v>
      </c>
      <c r="H828">
        <v>98</v>
      </c>
      <c r="I828">
        <v>0.47299999999999998</v>
      </c>
      <c r="J828">
        <f t="shared" si="173"/>
        <v>6.5640291204200979E-2</v>
      </c>
      <c r="K828">
        <v>0.26</v>
      </c>
      <c r="L828">
        <v>110</v>
      </c>
      <c r="M828">
        <f t="shared" si="169"/>
        <v>87.301587301587304</v>
      </c>
      <c r="N828">
        <f t="shared" si="170"/>
        <v>0.40735970879579897</v>
      </c>
      <c r="O828">
        <v>8.3140000000000001</v>
      </c>
      <c r="P828">
        <f t="shared" si="174"/>
        <v>1.5787243453764224E-2</v>
      </c>
      <c r="Q828">
        <f t="shared" si="181"/>
        <v>562.83171100886045</v>
      </c>
      <c r="R828">
        <f t="shared" si="175"/>
        <v>5.6283171100886048E-4</v>
      </c>
      <c r="S828">
        <f t="shared" si="176"/>
        <v>6.7539805321063249E-3</v>
      </c>
      <c r="T828">
        <f t="shared" si="177"/>
        <v>6753.980532106325</v>
      </c>
      <c r="U828">
        <v>0.26</v>
      </c>
      <c r="V828">
        <v>110</v>
      </c>
      <c r="W828">
        <f t="shared" si="171"/>
        <v>87.301587301587304</v>
      </c>
      <c r="X828">
        <f t="shared" si="179"/>
        <v>6.4469814170105835</v>
      </c>
      <c r="Y828">
        <f t="shared" si="172"/>
        <v>77.363777004126987</v>
      </c>
    </row>
    <row r="829" spans="1:27" x14ac:dyDescent="0.25">
      <c r="A829" t="s">
        <v>38</v>
      </c>
      <c r="B829" t="s">
        <v>51</v>
      </c>
      <c r="C829">
        <v>54</v>
      </c>
      <c r="D829">
        <v>39746.538</v>
      </c>
      <c r="E829">
        <f t="shared" si="180"/>
        <v>39073.498</v>
      </c>
      <c r="F829">
        <v>30</v>
      </c>
      <c r="G829">
        <f t="shared" si="168"/>
        <v>304.14999999999998</v>
      </c>
      <c r="H829">
        <v>98</v>
      </c>
      <c r="I829">
        <v>0.47299999999999998</v>
      </c>
      <c r="J829">
        <f t="shared" si="173"/>
        <v>6.5640291204200979E-2</v>
      </c>
      <c r="K829">
        <v>0.26</v>
      </c>
      <c r="L829">
        <v>110</v>
      </c>
      <c r="M829">
        <f t="shared" si="169"/>
        <v>87.301587301587304</v>
      </c>
      <c r="N829">
        <f t="shared" si="170"/>
        <v>0.40735970879579897</v>
      </c>
      <c r="O829">
        <v>8.3140000000000001</v>
      </c>
      <c r="P829">
        <f t="shared" si="174"/>
        <v>1.5787243453764224E-2</v>
      </c>
      <c r="Q829">
        <f t="shared" si="181"/>
        <v>627.48827185029097</v>
      </c>
      <c r="R829">
        <f t="shared" si="175"/>
        <v>6.2748827185029102E-4</v>
      </c>
      <c r="S829">
        <f t="shared" si="176"/>
        <v>7.5298592622034914E-3</v>
      </c>
      <c r="T829">
        <f t="shared" si="177"/>
        <v>7529.8592622034912</v>
      </c>
      <c r="U829">
        <v>0.26</v>
      </c>
      <c r="V829">
        <v>110</v>
      </c>
      <c r="W829">
        <f t="shared" si="171"/>
        <v>87.301587301587304</v>
      </c>
      <c r="X829">
        <f t="shared" si="179"/>
        <v>7.1875929321033327</v>
      </c>
      <c r="Y829">
        <f t="shared" si="172"/>
        <v>86.251115185239982</v>
      </c>
    </row>
    <row r="830" spans="1:27" x14ac:dyDescent="0.25">
      <c r="A830" t="s">
        <v>39</v>
      </c>
      <c r="B830" t="s">
        <v>51</v>
      </c>
      <c r="C830">
        <v>54</v>
      </c>
      <c r="D830">
        <v>44803.719999999994</v>
      </c>
      <c r="E830">
        <f t="shared" si="180"/>
        <v>44130.679999999993</v>
      </c>
      <c r="F830">
        <v>30</v>
      </c>
      <c r="G830">
        <f t="shared" si="168"/>
        <v>304.14999999999998</v>
      </c>
      <c r="H830">
        <v>98</v>
      </c>
      <c r="I830">
        <v>0.47299999999999998</v>
      </c>
      <c r="J830">
        <f t="shared" si="173"/>
        <v>6.5640291204200979E-2</v>
      </c>
      <c r="K830">
        <v>0.26</v>
      </c>
      <c r="L830">
        <v>110</v>
      </c>
      <c r="M830">
        <f t="shared" si="169"/>
        <v>87.301587301587304</v>
      </c>
      <c r="N830">
        <f t="shared" si="170"/>
        <v>0.40735970879579897</v>
      </c>
      <c r="O830">
        <v>8.3140000000000001</v>
      </c>
      <c r="P830">
        <f t="shared" si="174"/>
        <v>1.5787243453764224E-2</v>
      </c>
      <c r="Q830">
        <f t="shared" si="181"/>
        <v>707.32723527428516</v>
      </c>
      <c r="R830">
        <f t="shared" si="175"/>
        <v>7.0732723527428519E-4</v>
      </c>
      <c r="S830">
        <f t="shared" si="176"/>
        <v>8.487926823291421E-3</v>
      </c>
      <c r="T830">
        <f t="shared" si="177"/>
        <v>8487.9268232914201</v>
      </c>
      <c r="U830">
        <v>0.26</v>
      </c>
      <c r="V830">
        <v>110</v>
      </c>
      <c r="W830">
        <f t="shared" si="171"/>
        <v>87.301587301587304</v>
      </c>
      <c r="X830">
        <f t="shared" si="179"/>
        <v>8.1021119676872662</v>
      </c>
      <c r="Y830">
        <f t="shared" si="172"/>
        <v>97.225343612247173</v>
      </c>
      <c r="Z830">
        <f>AVERAGE(Y830:Y832)</f>
        <v>88.813848529404709</v>
      </c>
      <c r="AA830">
        <f>_xlfn.STDEV.S(Y830:Y832)/SQRT(COUNT(Y830:Y832))</f>
        <v>4.4623522216847</v>
      </c>
    </row>
    <row r="831" spans="1:27" x14ac:dyDescent="0.25">
      <c r="A831" t="s">
        <v>40</v>
      </c>
      <c r="B831" t="s">
        <v>51</v>
      </c>
      <c r="C831">
        <v>54</v>
      </c>
      <c r="D831">
        <v>40179.78899999999</v>
      </c>
      <c r="E831">
        <f t="shared" si="180"/>
        <v>39506.748999999989</v>
      </c>
      <c r="F831">
        <v>30</v>
      </c>
      <c r="G831">
        <f t="shared" si="168"/>
        <v>304.14999999999998</v>
      </c>
      <c r="H831">
        <v>98</v>
      </c>
      <c r="I831">
        <v>0.47299999999999998</v>
      </c>
      <c r="J831">
        <f t="shared" si="173"/>
        <v>6.5640291204200979E-2</v>
      </c>
      <c r="K831">
        <v>0.26</v>
      </c>
      <c r="L831">
        <v>110</v>
      </c>
      <c r="M831">
        <f t="shared" si="169"/>
        <v>87.301587301587304</v>
      </c>
      <c r="N831">
        <f t="shared" si="170"/>
        <v>0.40735970879579897</v>
      </c>
      <c r="O831">
        <v>8.3140000000000001</v>
      </c>
      <c r="P831">
        <f t="shared" si="174"/>
        <v>1.5787243453764224E-2</v>
      </c>
      <c r="Q831">
        <f t="shared" si="181"/>
        <v>634.32811086387755</v>
      </c>
      <c r="R831">
        <f t="shared" si="175"/>
        <v>6.3432811086387752E-4</v>
      </c>
      <c r="S831">
        <f t="shared" si="176"/>
        <v>7.6119373303665302E-3</v>
      </c>
      <c r="T831">
        <f t="shared" si="177"/>
        <v>7611.9373303665297</v>
      </c>
      <c r="U831">
        <v>0.26</v>
      </c>
      <c r="V831">
        <v>110</v>
      </c>
      <c r="W831">
        <f t="shared" si="171"/>
        <v>87.301587301587304</v>
      </c>
      <c r="X831">
        <f t="shared" si="179"/>
        <v>7.2659401789862335</v>
      </c>
      <c r="Y831">
        <f t="shared" si="172"/>
        <v>87.191282147834798</v>
      </c>
    </row>
    <row r="832" spans="1:27" x14ac:dyDescent="0.25">
      <c r="A832" t="s">
        <v>41</v>
      </c>
      <c r="B832" t="s">
        <v>51</v>
      </c>
      <c r="C832">
        <v>54</v>
      </c>
      <c r="D832">
        <v>37799.008000000002</v>
      </c>
      <c r="E832">
        <f t="shared" si="180"/>
        <v>37125.968000000001</v>
      </c>
      <c r="F832">
        <v>30</v>
      </c>
      <c r="G832">
        <f t="shared" si="168"/>
        <v>304.14999999999998</v>
      </c>
      <c r="H832">
        <v>98</v>
      </c>
      <c r="I832">
        <v>0.47299999999999998</v>
      </c>
      <c r="J832">
        <f t="shared" si="173"/>
        <v>6.5640291204200979E-2</v>
      </c>
      <c r="K832">
        <v>0.26</v>
      </c>
      <c r="L832">
        <v>110</v>
      </c>
      <c r="M832">
        <f t="shared" si="169"/>
        <v>87.301587301587304</v>
      </c>
      <c r="N832">
        <f t="shared" si="170"/>
        <v>0.40735970879579897</v>
      </c>
      <c r="O832">
        <v>8.3140000000000001</v>
      </c>
      <c r="P832">
        <f t="shared" si="174"/>
        <v>1.5787243453764224E-2</v>
      </c>
      <c r="Q832">
        <f t="shared" si="181"/>
        <v>596.7421416067815</v>
      </c>
      <c r="R832">
        <f t="shared" si="175"/>
        <v>5.9674214160678146E-4</v>
      </c>
      <c r="S832">
        <f t="shared" si="176"/>
        <v>7.1609056992813771E-3</v>
      </c>
      <c r="T832">
        <f t="shared" si="177"/>
        <v>7160.9056992813776</v>
      </c>
      <c r="U832">
        <v>0.26</v>
      </c>
      <c r="V832">
        <v>110</v>
      </c>
      <c r="W832">
        <f t="shared" si="171"/>
        <v>87.301587301587304</v>
      </c>
      <c r="X832">
        <f t="shared" si="179"/>
        <v>6.8354099856776784</v>
      </c>
      <c r="Y832">
        <f t="shared" si="172"/>
        <v>82.024919828132141</v>
      </c>
    </row>
    <row r="833" spans="1:27" x14ac:dyDescent="0.25">
      <c r="A833" t="s">
        <v>42</v>
      </c>
      <c r="B833" t="s">
        <v>51</v>
      </c>
      <c r="C833">
        <v>54</v>
      </c>
      <c r="D833">
        <v>23384.374</v>
      </c>
      <c r="E833">
        <f t="shared" si="180"/>
        <v>22711.333999999999</v>
      </c>
      <c r="F833">
        <v>30</v>
      </c>
      <c r="G833">
        <f t="shared" si="168"/>
        <v>304.14999999999998</v>
      </c>
      <c r="H833">
        <v>98</v>
      </c>
      <c r="I833">
        <v>0.47299999999999998</v>
      </c>
      <c r="J833">
        <f t="shared" si="173"/>
        <v>6.5640291204200979E-2</v>
      </c>
      <c r="K833">
        <v>0.26</v>
      </c>
      <c r="L833">
        <v>110</v>
      </c>
      <c r="M833">
        <f t="shared" si="169"/>
        <v>87.301587301587304</v>
      </c>
      <c r="N833">
        <f t="shared" si="170"/>
        <v>0.40735970879579897</v>
      </c>
      <c r="O833">
        <v>8.3140000000000001</v>
      </c>
      <c r="P833">
        <f t="shared" si="174"/>
        <v>1.5787243453764224E-2</v>
      </c>
      <c r="Q833">
        <f t="shared" si="181"/>
        <v>369.17480535187428</v>
      </c>
      <c r="R833">
        <f t="shared" si="175"/>
        <v>3.6917480535187427E-4</v>
      </c>
      <c r="S833">
        <f t="shared" si="176"/>
        <v>4.4300976642224904E-3</v>
      </c>
      <c r="T833">
        <f t="shared" si="177"/>
        <v>4430.0976642224905</v>
      </c>
      <c r="U833">
        <v>0.26</v>
      </c>
      <c r="V833">
        <v>110</v>
      </c>
      <c r="W833">
        <f t="shared" si="171"/>
        <v>87.301587301587304</v>
      </c>
      <c r="X833">
        <f t="shared" si="179"/>
        <v>4.2287295885760141</v>
      </c>
      <c r="Y833">
        <f t="shared" si="172"/>
        <v>50.744755062912162</v>
      </c>
      <c r="Z833">
        <f>AVERAGE(Y833:Y835)</f>
        <v>49.887968547175518</v>
      </c>
      <c r="AA833">
        <f>_xlfn.STDEV.S(Y833:Y835)/SQRT(COUNT(Y833:Y835))</f>
        <v>0.67363855877888001</v>
      </c>
    </row>
    <row r="834" spans="1:27" x14ac:dyDescent="0.25">
      <c r="A834" t="s">
        <v>43</v>
      </c>
      <c r="B834" t="s">
        <v>51</v>
      </c>
      <c r="C834">
        <v>54</v>
      </c>
      <c r="D834">
        <v>23207.08</v>
      </c>
      <c r="E834">
        <f t="shared" si="180"/>
        <v>22534.04</v>
      </c>
      <c r="F834">
        <v>30</v>
      </c>
      <c r="G834">
        <f t="shared" ref="G834:G897" si="182">F834+274.15</f>
        <v>304.14999999999998</v>
      </c>
      <c r="H834">
        <v>98</v>
      </c>
      <c r="I834">
        <v>0.47299999999999998</v>
      </c>
      <c r="J834">
        <f t="shared" si="173"/>
        <v>6.5640291204200979E-2</v>
      </c>
      <c r="K834">
        <v>0.26</v>
      </c>
      <c r="L834">
        <v>110</v>
      </c>
      <c r="M834">
        <f t="shared" ref="M834:M897" si="183">L834/(1+K834)</f>
        <v>87.301587301587304</v>
      </c>
      <c r="N834">
        <f t="shared" ref="N834:N897" si="184">I834-J834</f>
        <v>0.40735970879579897</v>
      </c>
      <c r="O834">
        <v>8.3140000000000001</v>
      </c>
      <c r="P834">
        <f t="shared" si="174"/>
        <v>1.5787243453764224E-2</v>
      </c>
      <c r="Q834">
        <f t="shared" si="181"/>
        <v>366.37582181098264</v>
      </c>
      <c r="R834">
        <f t="shared" si="175"/>
        <v>3.6637582181098266E-4</v>
      </c>
      <c r="S834">
        <f t="shared" si="176"/>
        <v>4.3965098617317917E-3</v>
      </c>
      <c r="T834">
        <f t="shared" si="177"/>
        <v>4396.5098617317917</v>
      </c>
      <c r="U834">
        <v>0.26</v>
      </c>
      <c r="V834">
        <v>110</v>
      </c>
      <c r="W834">
        <f t="shared" ref="W834:W897" si="185">V834/(1+U834)</f>
        <v>87.301587301587304</v>
      </c>
      <c r="X834">
        <f t="shared" si="179"/>
        <v>4.1966685043803462</v>
      </c>
      <c r="Y834">
        <f t="shared" ref="Y834:Y897" si="186">T834/W834</f>
        <v>50.360022052564162</v>
      </c>
    </row>
    <row r="835" spans="1:27" x14ac:dyDescent="0.25">
      <c r="A835" t="s">
        <v>44</v>
      </c>
      <c r="B835" t="s">
        <v>51</v>
      </c>
      <c r="C835">
        <v>54</v>
      </c>
      <c r="D835">
        <v>22377.186000000002</v>
      </c>
      <c r="E835">
        <f t="shared" si="180"/>
        <v>21704.146000000001</v>
      </c>
      <c r="F835">
        <v>30</v>
      </c>
      <c r="G835">
        <f t="shared" si="182"/>
        <v>304.14999999999998</v>
      </c>
      <c r="H835">
        <v>98</v>
      </c>
      <c r="I835">
        <v>0.47299999999999998</v>
      </c>
      <c r="J835">
        <f t="shared" ref="J835:J898" si="187">(M835/(1.33))/1000</f>
        <v>6.5640291204200979E-2</v>
      </c>
      <c r="K835">
        <v>0.26</v>
      </c>
      <c r="L835">
        <v>110</v>
      </c>
      <c r="M835">
        <f t="shared" si="183"/>
        <v>87.301587301587304</v>
      </c>
      <c r="N835">
        <f t="shared" si="184"/>
        <v>0.40735970879579897</v>
      </c>
      <c r="O835">
        <v>8.3140000000000001</v>
      </c>
      <c r="P835">
        <f t="shared" ref="P835:P898" si="188">(H835*N835)/(O835*G835)</f>
        <v>1.5787243453764224E-2</v>
      </c>
      <c r="Q835">
        <f t="shared" si="181"/>
        <v>353.27408319216443</v>
      </c>
      <c r="R835">
        <f t="shared" ref="R835:R898" si="189">Q835/1000000</f>
        <v>3.5327408319216441E-4</v>
      </c>
      <c r="S835">
        <f t="shared" ref="S835:S898" si="190">R835*(44/1)*(12/44)</f>
        <v>4.2392889983059725E-3</v>
      </c>
      <c r="T835">
        <f t="shared" ref="T835:T898" si="191">S835*1000000</f>
        <v>4239.2889983059722</v>
      </c>
      <c r="U835">
        <v>0.26</v>
      </c>
      <c r="V835">
        <v>110</v>
      </c>
      <c r="W835">
        <f t="shared" si="185"/>
        <v>87.301587301587304</v>
      </c>
      <c r="X835">
        <f t="shared" si="179"/>
        <v>4.0465940438375201</v>
      </c>
      <c r="Y835">
        <f t="shared" si="186"/>
        <v>48.559128526050223</v>
      </c>
    </row>
    <row r="836" spans="1:27" x14ac:dyDescent="0.25">
      <c r="A836" t="s">
        <v>45</v>
      </c>
      <c r="B836" t="s">
        <v>51</v>
      </c>
      <c r="C836">
        <v>54</v>
      </c>
      <c r="D836">
        <v>43194.762000000002</v>
      </c>
      <c r="E836">
        <f t="shared" si="180"/>
        <v>42521.722000000002</v>
      </c>
      <c r="F836">
        <v>30</v>
      </c>
      <c r="G836">
        <f t="shared" si="182"/>
        <v>304.14999999999998</v>
      </c>
      <c r="H836">
        <v>98</v>
      </c>
      <c r="I836">
        <v>0.47299999999999998</v>
      </c>
      <c r="J836">
        <f t="shared" si="187"/>
        <v>6.5640291204200979E-2</v>
      </c>
      <c r="K836">
        <v>0.26</v>
      </c>
      <c r="L836">
        <v>110</v>
      </c>
      <c r="M836">
        <f t="shared" si="183"/>
        <v>87.301587301587304</v>
      </c>
      <c r="N836">
        <f t="shared" si="184"/>
        <v>0.40735970879579897</v>
      </c>
      <c r="O836">
        <v>8.3140000000000001</v>
      </c>
      <c r="P836">
        <f t="shared" si="188"/>
        <v>1.5787243453764224E-2</v>
      </c>
      <c r="Q836">
        <f t="shared" si="181"/>
        <v>681.92622362140366</v>
      </c>
      <c r="R836">
        <f t="shared" si="189"/>
        <v>6.8192622362140364E-4</v>
      </c>
      <c r="S836">
        <f t="shared" si="190"/>
        <v>8.1831146834568432E-3</v>
      </c>
      <c r="T836">
        <f t="shared" si="191"/>
        <v>8183.1146834568435</v>
      </c>
      <c r="U836">
        <v>0.26</v>
      </c>
      <c r="V836">
        <v>110</v>
      </c>
      <c r="W836">
        <f t="shared" si="185"/>
        <v>87.301587301587304</v>
      </c>
      <c r="X836">
        <f t="shared" si="179"/>
        <v>7.8111549251178962</v>
      </c>
      <c r="Y836">
        <f t="shared" si="186"/>
        <v>93.733859101414751</v>
      </c>
      <c r="Z836">
        <f>AVERAGE(Y836:Y838)</f>
        <v>109.24992870256925</v>
      </c>
      <c r="AA836">
        <f>_xlfn.STDEV.S(Y836:Y838)/SQRT(COUNT(Y836:Y838))</f>
        <v>7.8569043927968618</v>
      </c>
    </row>
    <row r="837" spans="1:27" x14ac:dyDescent="0.25">
      <c r="A837" t="s">
        <v>46</v>
      </c>
      <c r="B837" t="s">
        <v>51</v>
      </c>
      <c r="C837">
        <v>54</v>
      </c>
      <c r="D837">
        <v>52928.277999999998</v>
      </c>
      <c r="E837">
        <f t="shared" si="180"/>
        <v>52255.237999999998</v>
      </c>
      <c r="F837">
        <v>30</v>
      </c>
      <c r="G837">
        <f t="shared" si="182"/>
        <v>304.14999999999998</v>
      </c>
      <c r="H837">
        <v>98</v>
      </c>
      <c r="I837">
        <v>0.47299999999999998</v>
      </c>
      <c r="J837">
        <f t="shared" si="187"/>
        <v>6.5640291204200979E-2</v>
      </c>
      <c r="K837">
        <v>0.26</v>
      </c>
      <c r="L837">
        <v>110</v>
      </c>
      <c r="M837">
        <f t="shared" si="183"/>
        <v>87.301587301587304</v>
      </c>
      <c r="N837">
        <f t="shared" si="184"/>
        <v>0.40735970879579897</v>
      </c>
      <c r="O837">
        <v>8.3140000000000001</v>
      </c>
      <c r="P837">
        <f t="shared" si="188"/>
        <v>1.5787243453764224E-2</v>
      </c>
      <c r="Q837">
        <f t="shared" si="181"/>
        <v>835.59161037451292</v>
      </c>
      <c r="R837">
        <f t="shared" si="189"/>
        <v>8.3559161037451287E-4</v>
      </c>
      <c r="S837">
        <f t="shared" si="190"/>
        <v>1.0027099324494153E-2</v>
      </c>
      <c r="T837">
        <f t="shared" si="191"/>
        <v>10027.099324494153</v>
      </c>
      <c r="U837">
        <v>0.26</v>
      </c>
      <c r="V837">
        <v>110</v>
      </c>
      <c r="W837">
        <f t="shared" si="185"/>
        <v>87.301587301587304</v>
      </c>
      <c r="X837">
        <f t="shared" si="179"/>
        <v>9.5713220824716938</v>
      </c>
      <c r="Y837">
        <f t="shared" si="186"/>
        <v>114.85586498966029</v>
      </c>
    </row>
    <row r="838" spans="1:27" x14ac:dyDescent="0.25">
      <c r="A838" t="s">
        <v>47</v>
      </c>
      <c r="B838" t="s">
        <v>51</v>
      </c>
      <c r="C838">
        <v>54</v>
      </c>
      <c r="D838">
        <v>54911.753000000004</v>
      </c>
      <c r="E838">
        <f t="shared" si="180"/>
        <v>54238.713000000003</v>
      </c>
      <c r="F838">
        <v>30</v>
      </c>
      <c r="G838">
        <f t="shared" si="182"/>
        <v>304.14999999999998</v>
      </c>
      <c r="H838">
        <v>98</v>
      </c>
      <c r="I838">
        <v>0.47299999999999998</v>
      </c>
      <c r="J838">
        <f t="shared" si="187"/>
        <v>6.5640291204200979E-2</v>
      </c>
      <c r="K838">
        <v>0.26</v>
      </c>
      <c r="L838">
        <v>110</v>
      </c>
      <c r="M838">
        <f t="shared" si="183"/>
        <v>87.301587301587304</v>
      </c>
      <c r="N838">
        <f t="shared" si="184"/>
        <v>0.40735970879579897</v>
      </c>
      <c r="O838">
        <v>8.3140000000000001</v>
      </c>
      <c r="P838">
        <f t="shared" si="188"/>
        <v>1.5787243453764224E-2</v>
      </c>
      <c r="Q838">
        <f t="shared" si="181"/>
        <v>866.90521308396808</v>
      </c>
      <c r="R838">
        <f t="shared" si="189"/>
        <v>8.6690521308396807E-4</v>
      </c>
      <c r="S838">
        <f t="shared" si="190"/>
        <v>1.0402862557007616E-2</v>
      </c>
      <c r="T838">
        <f t="shared" si="191"/>
        <v>10402.862557007616</v>
      </c>
      <c r="U838">
        <v>0.26</v>
      </c>
      <c r="V838">
        <v>110</v>
      </c>
      <c r="W838">
        <f t="shared" si="185"/>
        <v>87.301587301587304</v>
      </c>
      <c r="X838">
        <f t="shared" si="179"/>
        <v>9.930005168052725</v>
      </c>
      <c r="Y838">
        <f t="shared" si="186"/>
        <v>119.16006201663269</v>
      </c>
    </row>
    <row r="839" spans="1:27" x14ac:dyDescent="0.25">
      <c r="A839" t="s">
        <v>48</v>
      </c>
      <c r="B839" t="s">
        <v>51</v>
      </c>
      <c r="C839">
        <v>54</v>
      </c>
      <c r="D839">
        <v>28282.384000000002</v>
      </c>
      <c r="E839">
        <f t="shared" si="180"/>
        <v>27609.344000000001</v>
      </c>
      <c r="F839">
        <v>30</v>
      </c>
      <c r="G839">
        <f t="shared" si="182"/>
        <v>304.14999999999998</v>
      </c>
      <c r="H839">
        <v>98</v>
      </c>
      <c r="I839">
        <v>0.47299999999999998</v>
      </c>
      <c r="J839">
        <f t="shared" si="187"/>
        <v>6.5640291204200979E-2</v>
      </c>
      <c r="K839">
        <v>0.26</v>
      </c>
      <c r="L839">
        <v>110</v>
      </c>
      <c r="M839">
        <f t="shared" si="183"/>
        <v>87.301587301587304</v>
      </c>
      <c r="N839">
        <f t="shared" si="184"/>
        <v>0.40735970879579897</v>
      </c>
      <c r="O839">
        <v>8.3140000000000001</v>
      </c>
      <c r="P839">
        <f t="shared" si="188"/>
        <v>1.5787243453764224E-2</v>
      </c>
      <c r="Q839">
        <f t="shared" si="181"/>
        <v>446.50088166084606</v>
      </c>
      <c r="R839">
        <f t="shared" si="189"/>
        <v>4.4650088166084607E-4</v>
      </c>
      <c r="S839">
        <f t="shared" si="190"/>
        <v>5.3580105799301524E-3</v>
      </c>
      <c r="T839">
        <f t="shared" si="191"/>
        <v>5358.0105799301527</v>
      </c>
      <c r="U839">
        <v>0.26</v>
      </c>
      <c r="V839">
        <v>110</v>
      </c>
      <c r="W839">
        <f t="shared" si="185"/>
        <v>87.301587301587304</v>
      </c>
      <c r="X839">
        <f t="shared" si="179"/>
        <v>5.1144646444787822</v>
      </c>
      <c r="Y839">
        <f t="shared" si="186"/>
        <v>61.373575733745383</v>
      </c>
      <c r="Z839">
        <f>AVERAGE(Y839:Y841)</f>
        <v>55.08778836433185</v>
      </c>
      <c r="AA839">
        <f>_xlfn.STDEV.S(Y839:Y841)/SQRT(COUNT(Y839:Y841))</f>
        <v>3.414195217858802</v>
      </c>
    </row>
    <row r="840" spans="1:27" x14ac:dyDescent="0.25">
      <c r="A840" t="s">
        <v>49</v>
      </c>
      <c r="B840" t="s">
        <v>51</v>
      </c>
      <c r="C840">
        <v>54</v>
      </c>
      <c r="D840">
        <v>22872.85</v>
      </c>
      <c r="E840">
        <f t="shared" si="180"/>
        <v>22199.809999999998</v>
      </c>
      <c r="F840">
        <v>30</v>
      </c>
      <c r="G840">
        <f t="shared" si="182"/>
        <v>304.14999999999998</v>
      </c>
      <c r="H840">
        <v>98</v>
      </c>
      <c r="I840">
        <v>0.47299999999999998</v>
      </c>
      <c r="J840">
        <f t="shared" si="187"/>
        <v>6.5640291204200979E-2</v>
      </c>
      <c r="K840">
        <v>0.26</v>
      </c>
      <c r="L840">
        <v>110</v>
      </c>
      <c r="M840">
        <f t="shared" si="183"/>
        <v>87.301587301587304</v>
      </c>
      <c r="N840">
        <f t="shared" si="184"/>
        <v>0.40735970879579897</v>
      </c>
      <c r="O840">
        <v>8.3140000000000001</v>
      </c>
      <c r="P840">
        <f t="shared" si="188"/>
        <v>1.5787243453764224E-2</v>
      </c>
      <c r="Q840">
        <f t="shared" si="181"/>
        <v>361.09925143143101</v>
      </c>
      <c r="R840">
        <f t="shared" si="189"/>
        <v>3.6109925143143099E-4</v>
      </c>
      <c r="S840">
        <f t="shared" si="190"/>
        <v>4.3331910171771713E-3</v>
      </c>
      <c r="T840">
        <f t="shared" si="191"/>
        <v>4333.1910171771715</v>
      </c>
      <c r="U840">
        <v>0.26</v>
      </c>
      <c r="V840">
        <v>110</v>
      </c>
      <c r="W840">
        <f t="shared" si="185"/>
        <v>87.301587301587304</v>
      </c>
      <c r="X840">
        <f t="shared" si="179"/>
        <v>4.1362277891236641</v>
      </c>
      <c r="Y840">
        <f t="shared" si="186"/>
        <v>49.634733469483962</v>
      </c>
    </row>
    <row r="841" spans="1:27" x14ac:dyDescent="0.25">
      <c r="A841" t="s">
        <v>50</v>
      </c>
      <c r="B841" t="s">
        <v>51</v>
      </c>
      <c r="C841">
        <v>54</v>
      </c>
      <c r="D841">
        <v>25002.003000000001</v>
      </c>
      <c r="E841">
        <f t="shared" si="180"/>
        <v>24328.963</v>
      </c>
      <c r="F841">
        <v>30</v>
      </c>
      <c r="G841">
        <f t="shared" si="182"/>
        <v>304.14999999999998</v>
      </c>
      <c r="H841">
        <v>98</v>
      </c>
      <c r="I841">
        <v>0.47299999999999998</v>
      </c>
      <c r="J841">
        <f t="shared" si="187"/>
        <v>6.5640291204200979E-2</v>
      </c>
      <c r="K841">
        <v>0.26</v>
      </c>
      <c r="L841">
        <v>110</v>
      </c>
      <c r="M841">
        <f t="shared" si="183"/>
        <v>87.301587301587304</v>
      </c>
      <c r="N841">
        <f t="shared" si="184"/>
        <v>0.40735970879579897</v>
      </c>
      <c r="O841">
        <v>8.3140000000000001</v>
      </c>
      <c r="P841">
        <f t="shared" si="188"/>
        <v>1.5787243453764224E-2</v>
      </c>
      <c r="Q841">
        <f t="shared" si="181"/>
        <v>394.71270819274349</v>
      </c>
      <c r="R841">
        <f t="shared" si="189"/>
        <v>3.9471270819274351E-4</v>
      </c>
      <c r="S841">
        <f t="shared" si="190"/>
        <v>4.736552498312922E-3</v>
      </c>
      <c r="T841">
        <f t="shared" si="191"/>
        <v>4736.5524983129217</v>
      </c>
      <c r="U841">
        <v>0.26</v>
      </c>
      <c r="V841">
        <v>110</v>
      </c>
      <c r="W841">
        <f t="shared" si="185"/>
        <v>87.301587301587304</v>
      </c>
      <c r="X841">
        <f t="shared" si="179"/>
        <v>4.5212546574805161</v>
      </c>
      <c r="Y841">
        <f t="shared" si="186"/>
        <v>54.25505588976619</v>
      </c>
    </row>
    <row r="842" spans="1:27" x14ac:dyDescent="0.25">
      <c r="A842" s="1" t="s">
        <v>26</v>
      </c>
      <c r="B842" s="1" t="s">
        <v>51</v>
      </c>
      <c r="C842">
        <v>61</v>
      </c>
      <c r="D842">
        <v>44203.133000000002</v>
      </c>
      <c r="E842">
        <f>D842-1545.04</f>
        <v>42658.093000000001</v>
      </c>
      <c r="F842">
        <v>30</v>
      </c>
      <c r="G842">
        <f t="shared" si="182"/>
        <v>304.14999999999998</v>
      </c>
      <c r="H842">
        <v>98</v>
      </c>
      <c r="I842">
        <v>0.47299999999999998</v>
      </c>
      <c r="J842">
        <f t="shared" si="187"/>
        <v>6.5640291204200979E-2</v>
      </c>
      <c r="K842">
        <v>0.26</v>
      </c>
      <c r="L842">
        <v>110</v>
      </c>
      <c r="M842">
        <f t="shared" si="183"/>
        <v>87.301587301587304</v>
      </c>
      <c r="N842">
        <f t="shared" si="184"/>
        <v>0.40735970879579897</v>
      </c>
      <c r="O842">
        <v>8.3140000000000001</v>
      </c>
      <c r="P842">
        <f t="shared" si="188"/>
        <v>1.5787243453764224E-2</v>
      </c>
      <c r="Q842">
        <f t="shared" si="181"/>
        <v>697.84562209011938</v>
      </c>
      <c r="R842">
        <f t="shared" si="189"/>
        <v>6.9784562209011932E-4</v>
      </c>
      <c r="S842">
        <f t="shared" si="190"/>
        <v>8.3741474650814302E-3</v>
      </c>
      <c r="T842">
        <f t="shared" si="191"/>
        <v>8374.1474650814307</v>
      </c>
      <c r="U842">
        <v>0.26</v>
      </c>
      <c r="V842">
        <v>110</v>
      </c>
      <c r="W842">
        <f t="shared" si="185"/>
        <v>87.301587301587304</v>
      </c>
      <c r="X842">
        <f t="shared" si="179"/>
        <v>7.9935043984868219</v>
      </c>
      <c r="Y842">
        <f t="shared" si="186"/>
        <v>95.922052781841842</v>
      </c>
      <c r="Z842">
        <f>AVERAGE(Y842:Y844)</f>
        <v>89.704760187991084</v>
      </c>
      <c r="AA842">
        <f>_xlfn.STDEV.S(Y842:Y844)/SQRT(COUNT(Y842:Y844))</f>
        <v>7.597762073866317</v>
      </c>
    </row>
    <row r="843" spans="1:27" x14ac:dyDescent="0.25">
      <c r="A843" s="2" t="s">
        <v>28</v>
      </c>
      <c r="B843" s="3" t="s">
        <v>51</v>
      </c>
      <c r="C843">
        <v>61</v>
      </c>
      <c r="D843">
        <v>45438.990999999995</v>
      </c>
      <c r="E843">
        <f t="shared" ref="E843:E865" si="192">D843-1545.04</f>
        <v>43893.950999999994</v>
      </c>
      <c r="F843">
        <v>30</v>
      </c>
      <c r="G843">
        <f t="shared" si="182"/>
        <v>304.14999999999998</v>
      </c>
      <c r="H843">
        <v>98</v>
      </c>
      <c r="I843">
        <v>0.47299999999999998</v>
      </c>
      <c r="J843">
        <f t="shared" si="187"/>
        <v>6.5640291204200979E-2</v>
      </c>
      <c r="K843">
        <v>0.26</v>
      </c>
      <c r="L843">
        <v>110</v>
      </c>
      <c r="M843">
        <f t="shared" si="183"/>
        <v>87.301587301587304</v>
      </c>
      <c r="N843">
        <f t="shared" si="184"/>
        <v>0.40735970879579897</v>
      </c>
      <c r="O843">
        <v>8.3140000000000001</v>
      </c>
      <c r="P843">
        <f t="shared" si="188"/>
        <v>1.5787243453764224E-2</v>
      </c>
      <c r="Q843">
        <f t="shared" si="181"/>
        <v>717.35641321040134</v>
      </c>
      <c r="R843">
        <f t="shared" si="189"/>
        <v>7.1735641321040138E-4</v>
      </c>
      <c r="S843">
        <f t="shared" si="190"/>
        <v>8.6082769585248149E-3</v>
      </c>
      <c r="T843">
        <f t="shared" si="191"/>
        <v>8608.2769585248152</v>
      </c>
      <c r="U843">
        <v>0.26</v>
      </c>
      <c r="V843">
        <v>110</v>
      </c>
      <c r="W843">
        <f t="shared" si="185"/>
        <v>87.301587301587304</v>
      </c>
      <c r="X843">
        <f t="shared" si="179"/>
        <v>8.2169916422282334</v>
      </c>
      <c r="Y843">
        <f t="shared" si="186"/>
        <v>98.603899706738787</v>
      </c>
    </row>
    <row r="844" spans="1:27" x14ac:dyDescent="0.25">
      <c r="A844" s="2" t="s">
        <v>29</v>
      </c>
      <c r="B844" s="3" t="s">
        <v>51</v>
      </c>
      <c r="C844">
        <v>61</v>
      </c>
      <c r="D844">
        <v>34372.052000000003</v>
      </c>
      <c r="E844">
        <f t="shared" si="192"/>
        <v>32827.012000000002</v>
      </c>
      <c r="F844">
        <v>30</v>
      </c>
      <c r="G844">
        <f t="shared" si="182"/>
        <v>304.14999999999998</v>
      </c>
      <c r="H844">
        <v>98</v>
      </c>
      <c r="I844">
        <v>0.47299999999999998</v>
      </c>
      <c r="J844">
        <f t="shared" si="187"/>
        <v>6.5640291204200979E-2</v>
      </c>
      <c r="K844">
        <v>0.26</v>
      </c>
      <c r="L844">
        <v>110</v>
      </c>
      <c r="M844">
        <f t="shared" si="183"/>
        <v>87.301587301587304</v>
      </c>
      <c r="N844">
        <f t="shared" si="184"/>
        <v>0.40735970879579897</v>
      </c>
      <c r="O844">
        <v>8.3140000000000001</v>
      </c>
      <c r="P844">
        <f t="shared" si="188"/>
        <v>1.5787243453764224E-2</v>
      </c>
      <c r="Q844">
        <f t="shared" si="181"/>
        <v>542.63995292944355</v>
      </c>
      <c r="R844">
        <f t="shared" si="189"/>
        <v>5.426399529294435E-4</v>
      </c>
      <c r="S844">
        <f t="shared" si="190"/>
        <v>6.5116794351533216E-3</v>
      </c>
      <c r="T844">
        <f t="shared" si="191"/>
        <v>6511.6794351533217</v>
      </c>
      <c r="U844">
        <v>0.26</v>
      </c>
      <c r="V844">
        <v>110</v>
      </c>
      <c r="W844">
        <f t="shared" si="185"/>
        <v>87.301587301587304</v>
      </c>
      <c r="X844">
        <f t="shared" si="179"/>
        <v>6.2156940062827166</v>
      </c>
      <c r="Y844">
        <f t="shared" si="186"/>
        <v>74.588328075392596</v>
      </c>
    </row>
    <row r="845" spans="1:27" x14ac:dyDescent="0.25">
      <c r="A845" s="2" t="s">
        <v>30</v>
      </c>
      <c r="B845" s="3" t="s">
        <v>51</v>
      </c>
      <c r="C845">
        <v>61</v>
      </c>
      <c r="D845">
        <v>28450.578000000001</v>
      </c>
      <c r="E845">
        <f t="shared" si="192"/>
        <v>26905.538</v>
      </c>
      <c r="F845">
        <v>30</v>
      </c>
      <c r="G845">
        <f t="shared" si="182"/>
        <v>304.14999999999998</v>
      </c>
      <c r="H845">
        <v>98</v>
      </c>
      <c r="I845">
        <v>0.47299999999999998</v>
      </c>
      <c r="J845">
        <f t="shared" si="187"/>
        <v>6.5640291204200979E-2</v>
      </c>
      <c r="K845">
        <v>0.26</v>
      </c>
      <c r="L845">
        <v>110</v>
      </c>
      <c r="M845">
        <f t="shared" si="183"/>
        <v>87.301587301587304</v>
      </c>
      <c r="N845">
        <f t="shared" si="184"/>
        <v>0.40735970879579897</v>
      </c>
      <c r="O845">
        <v>8.3140000000000001</v>
      </c>
      <c r="P845">
        <f t="shared" si="188"/>
        <v>1.5787243453764224E-2</v>
      </c>
      <c r="Q845">
        <f t="shared" si="181"/>
        <v>449.15620128630843</v>
      </c>
      <c r="R845">
        <f t="shared" si="189"/>
        <v>4.4915620128630846E-4</v>
      </c>
      <c r="S845">
        <f t="shared" si="190"/>
        <v>5.3898744154357008E-3</v>
      </c>
      <c r="T845">
        <f t="shared" si="191"/>
        <v>5389.8744154357009</v>
      </c>
      <c r="U845">
        <v>0.26</v>
      </c>
      <c r="V845">
        <v>110</v>
      </c>
      <c r="W845">
        <f t="shared" si="185"/>
        <v>87.301587301587304</v>
      </c>
      <c r="X845">
        <f t="shared" si="179"/>
        <v>5.1448801238249873</v>
      </c>
      <c r="Y845">
        <f t="shared" si="186"/>
        <v>61.738561485899844</v>
      </c>
      <c r="Z845">
        <f>AVERAGE(Y845:Y847)</f>
        <v>57.335759816347696</v>
      </c>
      <c r="AA845">
        <f>_xlfn.STDEV.S(Y845:Y847)/SQRT(COUNT(Y845:Y847))</f>
        <v>2.3040809658379056</v>
      </c>
    </row>
    <row r="846" spans="1:27" x14ac:dyDescent="0.25">
      <c r="A846" s="2" t="s">
        <v>31</v>
      </c>
      <c r="B846" s="3" t="s">
        <v>51</v>
      </c>
      <c r="C846">
        <v>61</v>
      </c>
      <c r="D846">
        <v>24864.32</v>
      </c>
      <c r="E846">
        <f t="shared" si="192"/>
        <v>23319.279999999999</v>
      </c>
      <c r="F846">
        <v>30</v>
      </c>
      <c r="G846">
        <f t="shared" si="182"/>
        <v>304.14999999999998</v>
      </c>
      <c r="H846">
        <v>98</v>
      </c>
      <c r="I846">
        <v>0.47299999999999998</v>
      </c>
      <c r="J846">
        <f t="shared" si="187"/>
        <v>6.5640291204200979E-2</v>
      </c>
      <c r="K846">
        <v>0.26</v>
      </c>
      <c r="L846">
        <v>110</v>
      </c>
      <c r="M846">
        <f t="shared" si="183"/>
        <v>87.301587301587304</v>
      </c>
      <c r="N846">
        <f t="shared" si="184"/>
        <v>0.40735970879579897</v>
      </c>
      <c r="O846">
        <v>8.3140000000000001</v>
      </c>
      <c r="P846">
        <f t="shared" si="188"/>
        <v>1.5787243453764224E-2</v>
      </c>
      <c r="Q846">
        <f t="shared" si="181"/>
        <v>392.53907315229884</v>
      </c>
      <c r="R846">
        <f t="shared" si="189"/>
        <v>3.9253907315229885E-4</v>
      </c>
      <c r="S846">
        <f t="shared" si="190"/>
        <v>4.7104688778275856E-3</v>
      </c>
      <c r="T846">
        <f t="shared" si="191"/>
        <v>4710.4688778275859</v>
      </c>
      <c r="U846">
        <v>0.26</v>
      </c>
      <c r="V846">
        <v>110</v>
      </c>
      <c r="W846">
        <f t="shared" si="185"/>
        <v>87.301587301587304</v>
      </c>
      <c r="X846">
        <f t="shared" si="179"/>
        <v>4.4963566561081505</v>
      </c>
      <c r="Y846">
        <f t="shared" si="186"/>
        <v>53.956279873297802</v>
      </c>
    </row>
    <row r="847" spans="1:27" x14ac:dyDescent="0.25">
      <c r="A847" s="2" t="s">
        <v>32</v>
      </c>
      <c r="B847" s="3" t="s">
        <v>51</v>
      </c>
      <c r="C847">
        <v>61</v>
      </c>
      <c r="D847">
        <v>25950.093000000001</v>
      </c>
      <c r="E847">
        <f t="shared" si="192"/>
        <v>24405.053</v>
      </c>
      <c r="F847">
        <v>30</v>
      </c>
      <c r="G847">
        <f t="shared" si="182"/>
        <v>304.14999999999998</v>
      </c>
      <c r="H847">
        <v>98</v>
      </c>
      <c r="I847">
        <v>0.47299999999999998</v>
      </c>
      <c r="J847">
        <f t="shared" si="187"/>
        <v>6.5640291204200979E-2</v>
      </c>
      <c r="K847">
        <v>0.26</v>
      </c>
      <c r="L847">
        <v>110</v>
      </c>
      <c r="M847">
        <f t="shared" si="183"/>
        <v>87.301587301587304</v>
      </c>
      <c r="N847">
        <f t="shared" si="184"/>
        <v>0.40735970879579897</v>
      </c>
      <c r="O847">
        <v>8.3140000000000001</v>
      </c>
      <c r="P847">
        <f t="shared" si="188"/>
        <v>1.5787243453764224E-2</v>
      </c>
      <c r="Q847">
        <f t="shared" si="181"/>
        <v>409.6804358388228</v>
      </c>
      <c r="R847">
        <f t="shared" si="189"/>
        <v>4.0968043583882282E-4</v>
      </c>
      <c r="S847">
        <f t="shared" si="190"/>
        <v>4.9161652300658736E-3</v>
      </c>
      <c r="T847">
        <f t="shared" si="191"/>
        <v>4916.1652300658734</v>
      </c>
      <c r="U847">
        <v>0.26</v>
      </c>
      <c r="V847">
        <v>110</v>
      </c>
      <c r="W847">
        <f t="shared" si="185"/>
        <v>87.301587301587304</v>
      </c>
      <c r="X847">
        <f t="shared" si="179"/>
        <v>4.6927031741537881</v>
      </c>
      <c r="Y847">
        <f t="shared" si="186"/>
        <v>56.312438089845458</v>
      </c>
    </row>
    <row r="848" spans="1:27" x14ac:dyDescent="0.25">
      <c r="A848" s="2" t="s">
        <v>33</v>
      </c>
      <c r="B848" s="3" t="s">
        <v>51</v>
      </c>
      <c r="C848">
        <v>61</v>
      </c>
      <c r="D848">
        <v>58746.493000000009</v>
      </c>
      <c r="E848">
        <f t="shared" si="192"/>
        <v>57201.453000000009</v>
      </c>
      <c r="F848">
        <v>30</v>
      </c>
      <c r="G848">
        <f t="shared" si="182"/>
        <v>304.14999999999998</v>
      </c>
      <c r="H848">
        <v>98</v>
      </c>
      <c r="I848">
        <v>0.47299999999999998</v>
      </c>
      <c r="J848">
        <f t="shared" si="187"/>
        <v>6.5640291204200979E-2</v>
      </c>
      <c r="K848">
        <v>0.26</v>
      </c>
      <c r="L848">
        <v>110</v>
      </c>
      <c r="M848">
        <f t="shared" si="183"/>
        <v>87.301587301587304</v>
      </c>
      <c r="N848">
        <f t="shared" si="184"/>
        <v>0.40735970879579897</v>
      </c>
      <c r="O848">
        <v>8.3140000000000001</v>
      </c>
      <c r="P848">
        <f t="shared" si="188"/>
        <v>1.5787243453764224E-2</v>
      </c>
      <c r="Q848">
        <f t="shared" si="181"/>
        <v>927.44518704585596</v>
      </c>
      <c r="R848">
        <f t="shared" si="189"/>
        <v>9.2744518704585596E-4</v>
      </c>
      <c r="S848">
        <f t="shared" si="190"/>
        <v>1.1129342244550271E-2</v>
      </c>
      <c r="T848">
        <f t="shared" si="191"/>
        <v>11129.342244550271</v>
      </c>
      <c r="U848">
        <v>0.26</v>
      </c>
      <c r="V848">
        <v>110</v>
      </c>
      <c r="W848">
        <f t="shared" si="185"/>
        <v>87.301587301587304</v>
      </c>
      <c r="X848">
        <f t="shared" si="179"/>
        <v>10.623463051616168</v>
      </c>
      <c r="Y848">
        <f t="shared" si="186"/>
        <v>127.48155661939401</v>
      </c>
      <c r="Z848">
        <f>AVERAGE(Y848:Y850)</f>
        <v>119.09172709982674</v>
      </c>
      <c r="AA848">
        <f>_xlfn.STDEV.S(Y848:Y850)/SQRT(COUNT(Y848:Y850))</f>
        <v>4.498178691783548</v>
      </c>
    </row>
    <row r="849" spans="1:27" x14ac:dyDescent="0.25">
      <c r="A849" s="2" t="s">
        <v>34</v>
      </c>
      <c r="B849" s="3" t="s">
        <v>51</v>
      </c>
      <c r="C849">
        <v>61</v>
      </c>
      <c r="D849">
        <v>54243.110999999997</v>
      </c>
      <c r="E849">
        <f t="shared" si="192"/>
        <v>52698.070999999996</v>
      </c>
      <c r="F849">
        <v>30</v>
      </c>
      <c r="G849">
        <f t="shared" si="182"/>
        <v>304.14999999999998</v>
      </c>
      <c r="H849">
        <v>98</v>
      </c>
      <c r="I849">
        <v>0.47299999999999998</v>
      </c>
      <c r="J849">
        <f t="shared" si="187"/>
        <v>6.5640291204200979E-2</v>
      </c>
      <c r="K849">
        <v>0.26</v>
      </c>
      <c r="L849">
        <v>110</v>
      </c>
      <c r="M849">
        <f t="shared" si="183"/>
        <v>87.301587301587304</v>
      </c>
      <c r="N849">
        <f t="shared" si="184"/>
        <v>0.40735970879579897</v>
      </c>
      <c r="O849">
        <v>8.3140000000000001</v>
      </c>
      <c r="P849">
        <f t="shared" si="188"/>
        <v>1.5787243453764224E-2</v>
      </c>
      <c r="Q849">
        <f t="shared" si="181"/>
        <v>856.34919904655612</v>
      </c>
      <c r="R849">
        <f t="shared" si="189"/>
        <v>8.563491990465561E-4</v>
      </c>
      <c r="S849">
        <f t="shared" si="190"/>
        <v>1.0276190388558672E-2</v>
      </c>
      <c r="T849">
        <f t="shared" si="191"/>
        <v>10276.190388558673</v>
      </c>
      <c r="U849">
        <v>0.26</v>
      </c>
      <c r="V849">
        <v>110</v>
      </c>
      <c r="W849">
        <f t="shared" si="185"/>
        <v>87.301587301587304</v>
      </c>
      <c r="X849">
        <f t="shared" si="179"/>
        <v>9.8090908254423699</v>
      </c>
      <c r="Y849">
        <f t="shared" si="186"/>
        <v>117.70908990530843</v>
      </c>
    </row>
    <row r="850" spans="1:27" x14ac:dyDescent="0.25">
      <c r="A850" s="2" t="s">
        <v>35</v>
      </c>
      <c r="B850" s="3" t="s">
        <v>51</v>
      </c>
      <c r="C850">
        <v>61</v>
      </c>
      <c r="D850">
        <v>51651.184000000008</v>
      </c>
      <c r="E850">
        <f t="shared" si="192"/>
        <v>50106.144000000008</v>
      </c>
      <c r="F850">
        <v>30</v>
      </c>
      <c r="G850">
        <f t="shared" si="182"/>
        <v>304.14999999999998</v>
      </c>
      <c r="H850">
        <v>98</v>
      </c>
      <c r="I850">
        <v>0.47299999999999998</v>
      </c>
      <c r="J850">
        <f t="shared" si="187"/>
        <v>6.5640291204200979E-2</v>
      </c>
      <c r="K850">
        <v>0.26</v>
      </c>
      <c r="L850">
        <v>110</v>
      </c>
      <c r="M850">
        <f t="shared" si="183"/>
        <v>87.301587301587304</v>
      </c>
      <c r="N850">
        <f t="shared" si="184"/>
        <v>0.40735970879579897</v>
      </c>
      <c r="O850">
        <v>8.3140000000000001</v>
      </c>
      <c r="P850">
        <f t="shared" si="188"/>
        <v>1.5787243453764224E-2</v>
      </c>
      <c r="Q850">
        <f t="shared" si="181"/>
        <v>815.42981648317152</v>
      </c>
      <c r="R850">
        <f t="shared" si="189"/>
        <v>8.1542981648317155E-4</v>
      </c>
      <c r="S850">
        <f t="shared" si="190"/>
        <v>9.7851577977980577E-3</v>
      </c>
      <c r="T850">
        <f t="shared" si="191"/>
        <v>9785.1577977980578</v>
      </c>
      <c r="U850">
        <v>0.26</v>
      </c>
      <c r="V850">
        <v>110</v>
      </c>
      <c r="W850">
        <f t="shared" si="185"/>
        <v>87.301587301587304</v>
      </c>
      <c r="X850">
        <f t="shared" si="179"/>
        <v>9.3403778978981471</v>
      </c>
      <c r="Y850">
        <f t="shared" si="186"/>
        <v>112.08453477477775</v>
      </c>
    </row>
    <row r="851" spans="1:27" x14ac:dyDescent="0.25">
      <c r="A851" s="3" t="s">
        <v>36</v>
      </c>
      <c r="B851" s="2" t="s">
        <v>51</v>
      </c>
      <c r="C851">
        <v>61</v>
      </c>
      <c r="D851">
        <v>36563.786999999997</v>
      </c>
      <c r="E851">
        <f t="shared" si="192"/>
        <v>35018.746999999996</v>
      </c>
      <c r="F851">
        <v>30</v>
      </c>
      <c r="G851">
        <f t="shared" si="182"/>
        <v>304.14999999999998</v>
      </c>
      <c r="H851">
        <v>98</v>
      </c>
      <c r="I851">
        <v>0.47299999999999998</v>
      </c>
      <c r="J851">
        <f t="shared" si="187"/>
        <v>6.5640291204200979E-2</v>
      </c>
      <c r="K851">
        <v>0.26</v>
      </c>
      <c r="L851">
        <v>110</v>
      </c>
      <c r="M851">
        <f t="shared" si="183"/>
        <v>87.301587301587304</v>
      </c>
      <c r="N851">
        <f t="shared" si="184"/>
        <v>0.40735970879579897</v>
      </c>
      <c r="O851">
        <v>8.3140000000000001</v>
      </c>
      <c r="P851">
        <f t="shared" si="188"/>
        <v>1.5787243453764224E-2</v>
      </c>
      <c r="Q851">
        <f t="shared" si="181"/>
        <v>577.24140696057941</v>
      </c>
      <c r="R851">
        <f t="shared" si="189"/>
        <v>5.7724140696057942E-4</v>
      </c>
      <c r="S851">
        <f t="shared" si="190"/>
        <v>6.9268968835269531E-3</v>
      </c>
      <c r="T851">
        <f t="shared" si="191"/>
        <v>6926.8968835269534</v>
      </c>
      <c r="U851">
        <v>0.26</v>
      </c>
      <c r="V851">
        <v>110</v>
      </c>
      <c r="W851">
        <f t="shared" si="185"/>
        <v>87.301587301587304</v>
      </c>
      <c r="X851">
        <f t="shared" si="179"/>
        <v>6.6120379342757278</v>
      </c>
      <c r="Y851">
        <f t="shared" si="186"/>
        <v>79.344455211308741</v>
      </c>
      <c r="Z851">
        <f>AVERAGE(Y851:Y853)</f>
        <v>84.728930699487307</v>
      </c>
      <c r="AA851">
        <f>_xlfn.STDEV.S(Y851:Y853)/SQRT(COUNT(Y851:Y853))</f>
        <v>3.9369658533048595</v>
      </c>
    </row>
    <row r="852" spans="1:27" x14ac:dyDescent="0.25">
      <c r="A852" s="3" t="s">
        <v>37</v>
      </c>
      <c r="B852" s="2" t="s">
        <v>51</v>
      </c>
      <c r="C852">
        <v>61</v>
      </c>
      <c r="D852">
        <v>37992.94200000001</v>
      </c>
      <c r="E852">
        <f t="shared" si="192"/>
        <v>36447.902000000009</v>
      </c>
      <c r="F852">
        <v>30</v>
      </c>
      <c r="G852">
        <f t="shared" si="182"/>
        <v>304.14999999999998</v>
      </c>
      <c r="H852">
        <v>98</v>
      </c>
      <c r="I852">
        <v>0.47299999999999998</v>
      </c>
      <c r="J852">
        <f t="shared" si="187"/>
        <v>6.5640291204200979E-2</v>
      </c>
      <c r="K852">
        <v>0.26</v>
      </c>
      <c r="L852">
        <v>110</v>
      </c>
      <c r="M852">
        <f t="shared" si="183"/>
        <v>87.301587301587304</v>
      </c>
      <c r="N852">
        <f t="shared" si="184"/>
        <v>0.40735970879579897</v>
      </c>
      <c r="O852">
        <v>8.3140000000000001</v>
      </c>
      <c r="P852">
        <f t="shared" si="188"/>
        <v>1.5787243453764224E-2</v>
      </c>
      <c r="Q852">
        <f t="shared" si="181"/>
        <v>599.80382487874397</v>
      </c>
      <c r="R852">
        <f t="shared" si="189"/>
        <v>5.9980382487874397E-4</v>
      </c>
      <c r="S852">
        <f t="shared" si="190"/>
        <v>7.1976458985449276E-3</v>
      </c>
      <c r="T852">
        <f t="shared" si="191"/>
        <v>7197.6458985449281</v>
      </c>
      <c r="U852">
        <v>0.26</v>
      </c>
      <c r="V852">
        <v>110</v>
      </c>
      <c r="W852">
        <f t="shared" si="185"/>
        <v>87.301587301587304</v>
      </c>
      <c r="X852">
        <f t="shared" si="179"/>
        <v>6.8704801758837943</v>
      </c>
      <c r="Y852">
        <f t="shared" si="186"/>
        <v>82.445762110605543</v>
      </c>
    </row>
    <row r="853" spans="1:27" x14ac:dyDescent="0.25">
      <c r="A853" s="3" t="s">
        <v>38</v>
      </c>
      <c r="B853" s="2" t="s">
        <v>51</v>
      </c>
      <c r="C853">
        <v>61</v>
      </c>
      <c r="D853">
        <v>42578.51</v>
      </c>
      <c r="E853">
        <f t="shared" si="192"/>
        <v>41033.47</v>
      </c>
      <c r="F853">
        <v>30</v>
      </c>
      <c r="G853">
        <f t="shared" si="182"/>
        <v>304.14999999999998</v>
      </c>
      <c r="H853">
        <v>98</v>
      </c>
      <c r="I853">
        <v>0.47299999999999998</v>
      </c>
      <c r="J853">
        <f t="shared" si="187"/>
        <v>6.5640291204200979E-2</v>
      </c>
      <c r="K853">
        <v>0.26</v>
      </c>
      <c r="L853">
        <v>110</v>
      </c>
      <c r="M853">
        <f t="shared" si="183"/>
        <v>87.301587301587304</v>
      </c>
      <c r="N853">
        <f t="shared" si="184"/>
        <v>0.40735970879579897</v>
      </c>
      <c r="O853">
        <v>8.3140000000000001</v>
      </c>
      <c r="P853">
        <f t="shared" si="188"/>
        <v>1.5787243453764224E-2</v>
      </c>
      <c r="Q853">
        <f t="shared" si="181"/>
        <v>672.1973032685346</v>
      </c>
      <c r="R853">
        <f t="shared" si="189"/>
        <v>6.7219730326853455E-4</v>
      </c>
      <c r="S853">
        <f t="shared" si="190"/>
        <v>8.0663676392224142E-3</v>
      </c>
      <c r="T853">
        <f t="shared" si="191"/>
        <v>8066.3676392224143</v>
      </c>
      <c r="U853">
        <v>0.26</v>
      </c>
      <c r="V853">
        <v>110</v>
      </c>
      <c r="W853">
        <f t="shared" si="185"/>
        <v>87.301587301587304</v>
      </c>
      <c r="X853">
        <f t="shared" si="179"/>
        <v>7.6997145647123055</v>
      </c>
      <c r="Y853">
        <f t="shared" si="186"/>
        <v>92.396574776547652</v>
      </c>
    </row>
    <row r="854" spans="1:27" x14ac:dyDescent="0.25">
      <c r="A854" s="3" t="s">
        <v>39</v>
      </c>
      <c r="B854" s="2" t="s">
        <v>51</v>
      </c>
      <c r="C854">
        <v>61</v>
      </c>
      <c r="D854">
        <v>46821.202999999994</v>
      </c>
      <c r="E854">
        <f t="shared" si="192"/>
        <v>45276.162999999993</v>
      </c>
      <c r="F854">
        <v>30</v>
      </c>
      <c r="G854">
        <f t="shared" si="182"/>
        <v>304.14999999999998</v>
      </c>
      <c r="H854">
        <v>98</v>
      </c>
      <c r="I854">
        <v>0.47299999999999998</v>
      </c>
      <c r="J854">
        <f t="shared" si="187"/>
        <v>6.5640291204200979E-2</v>
      </c>
      <c r="K854">
        <v>0.26</v>
      </c>
      <c r="L854">
        <v>110</v>
      </c>
      <c r="M854">
        <f t="shared" si="183"/>
        <v>87.301587301587304</v>
      </c>
      <c r="N854">
        <f t="shared" si="184"/>
        <v>0.40735970879579897</v>
      </c>
      <c r="O854">
        <v>8.3140000000000001</v>
      </c>
      <c r="P854">
        <f t="shared" si="188"/>
        <v>1.5787243453764224E-2</v>
      </c>
      <c r="Q854">
        <f t="shared" si="181"/>
        <v>739.17773055911573</v>
      </c>
      <c r="R854">
        <f t="shared" si="189"/>
        <v>7.3917773055911574E-4</v>
      </c>
      <c r="S854">
        <f t="shared" si="190"/>
        <v>8.870132766709388E-3</v>
      </c>
      <c r="T854">
        <f t="shared" si="191"/>
        <v>8870.1327667093883</v>
      </c>
      <c r="U854">
        <v>0.26</v>
      </c>
      <c r="V854">
        <v>110</v>
      </c>
      <c r="W854">
        <f t="shared" si="185"/>
        <v>87.301587301587304</v>
      </c>
      <c r="X854">
        <f t="shared" si="179"/>
        <v>8.4669449136771444</v>
      </c>
      <c r="Y854">
        <f t="shared" si="186"/>
        <v>101.60333896412571</v>
      </c>
      <c r="Z854">
        <f>AVERAGE(Y854:Y856)</f>
        <v>94.448032799168843</v>
      </c>
      <c r="AA854">
        <f>_xlfn.STDEV.S(Y854:Y856)/SQRT(COUNT(Y854:Y856))</f>
        <v>3.7085659943097329</v>
      </c>
    </row>
    <row r="855" spans="1:27" x14ac:dyDescent="0.25">
      <c r="A855" s="3" t="s">
        <v>40</v>
      </c>
      <c r="B855" s="2" t="s">
        <v>51</v>
      </c>
      <c r="C855">
        <v>61</v>
      </c>
      <c r="D855">
        <v>42654.741999999991</v>
      </c>
      <c r="E855">
        <f t="shared" si="192"/>
        <v>41109.70199999999</v>
      </c>
      <c r="F855">
        <v>30</v>
      </c>
      <c r="G855">
        <f t="shared" si="182"/>
        <v>304.14999999999998</v>
      </c>
      <c r="H855">
        <v>98</v>
      </c>
      <c r="I855">
        <v>0.47299999999999998</v>
      </c>
      <c r="J855">
        <f t="shared" si="187"/>
        <v>6.5640291204200979E-2</v>
      </c>
      <c r="K855">
        <v>0.26</v>
      </c>
      <c r="L855">
        <v>110</v>
      </c>
      <c r="M855">
        <f t="shared" si="183"/>
        <v>87.301587301587304</v>
      </c>
      <c r="N855">
        <f t="shared" si="184"/>
        <v>0.40735970879579897</v>
      </c>
      <c r="O855">
        <v>8.3140000000000001</v>
      </c>
      <c r="P855">
        <f t="shared" si="188"/>
        <v>1.5787243453764224E-2</v>
      </c>
      <c r="Q855">
        <f t="shared" si="181"/>
        <v>673.40079641150169</v>
      </c>
      <c r="R855">
        <f t="shared" si="189"/>
        <v>6.7340079641150174E-4</v>
      </c>
      <c r="S855">
        <f t="shared" si="190"/>
        <v>8.0808095569380196E-3</v>
      </c>
      <c r="T855">
        <f t="shared" si="191"/>
        <v>8080.8095569380193</v>
      </c>
      <c r="U855">
        <v>0.26</v>
      </c>
      <c r="V855">
        <v>110</v>
      </c>
      <c r="W855">
        <f t="shared" si="185"/>
        <v>87.301587301587304</v>
      </c>
      <c r="X855">
        <f t="shared" si="179"/>
        <v>7.7135000316226554</v>
      </c>
      <c r="Y855">
        <f t="shared" si="186"/>
        <v>92.562000379471854</v>
      </c>
    </row>
    <row r="856" spans="1:27" x14ac:dyDescent="0.25">
      <c r="A856" s="3" t="s">
        <v>41</v>
      </c>
      <c r="B856" s="2" t="s">
        <v>51</v>
      </c>
      <c r="C856">
        <v>61</v>
      </c>
      <c r="D856">
        <v>41095.665000000001</v>
      </c>
      <c r="E856">
        <f t="shared" si="192"/>
        <v>39550.625</v>
      </c>
      <c r="F856">
        <v>30</v>
      </c>
      <c r="G856">
        <f t="shared" si="182"/>
        <v>304.14999999999998</v>
      </c>
      <c r="H856">
        <v>98</v>
      </c>
      <c r="I856">
        <v>0.47299999999999998</v>
      </c>
      <c r="J856">
        <f t="shared" si="187"/>
        <v>6.5640291204200979E-2</v>
      </c>
      <c r="K856">
        <v>0.26</v>
      </c>
      <c r="L856">
        <v>110</v>
      </c>
      <c r="M856">
        <f t="shared" si="183"/>
        <v>87.301587301587304</v>
      </c>
      <c r="N856">
        <f t="shared" si="184"/>
        <v>0.40735970879579897</v>
      </c>
      <c r="O856">
        <v>8.3140000000000001</v>
      </c>
      <c r="P856">
        <f t="shared" si="188"/>
        <v>1.5787243453764224E-2</v>
      </c>
      <c r="Q856">
        <f t="shared" si="181"/>
        <v>648.78726824933756</v>
      </c>
      <c r="R856">
        <f t="shared" si="189"/>
        <v>6.4878726824933752E-4</v>
      </c>
      <c r="S856">
        <f t="shared" si="190"/>
        <v>7.7854472189920502E-3</v>
      </c>
      <c r="T856">
        <f t="shared" si="191"/>
        <v>7785.4472189920498</v>
      </c>
      <c r="U856">
        <v>0.26</v>
      </c>
      <c r="V856">
        <v>110</v>
      </c>
      <c r="W856">
        <f t="shared" si="185"/>
        <v>87.301587301587304</v>
      </c>
      <c r="X856">
        <f t="shared" si="179"/>
        <v>7.4315632544924117</v>
      </c>
      <c r="Y856">
        <f t="shared" si="186"/>
        <v>89.178759053908934</v>
      </c>
    </row>
    <row r="857" spans="1:27" x14ac:dyDescent="0.25">
      <c r="A857" s="3" t="s">
        <v>42</v>
      </c>
      <c r="B857" s="2" t="s">
        <v>51</v>
      </c>
      <c r="C857">
        <v>61</v>
      </c>
      <c r="D857">
        <v>26494.584999999999</v>
      </c>
      <c r="E857">
        <f t="shared" si="192"/>
        <v>24949.544999999998</v>
      </c>
      <c r="F857">
        <v>30</v>
      </c>
      <c r="G857">
        <f t="shared" si="182"/>
        <v>304.14999999999998</v>
      </c>
      <c r="H857">
        <v>98</v>
      </c>
      <c r="I857">
        <v>0.47299999999999998</v>
      </c>
      <c r="J857">
        <f t="shared" si="187"/>
        <v>6.5640291204200979E-2</v>
      </c>
      <c r="K857">
        <v>0.26</v>
      </c>
      <c r="L857">
        <v>110</v>
      </c>
      <c r="M857">
        <f t="shared" si="183"/>
        <v>87.301587301587304</v>
      </c>
      <c r="N857">
        <f t="shared" si="184"/>
        <v>0.40735970879579897</v>
      </c>
      <c r="O857">
        <v>8.3140000000000001</v>
      </c>
      <c r="P857">
        <f t="shared" si="188"/>
        <v>1.5787243453764224E-2</v>
      </c>
      <c r="Q857">
        <f t="shared" si="181"/>
        <v>418.27646360144979</v>
      </c>
      <c r="R857">
        <f t="shared" si="189"/>
        <v>4.182764636014498E-4</v>
      </c>
      <c r="S857">
        <f t="shared" si="190"/>
        <v>5.0193175632173969E-3</v>
      </c>
      <c r="T857">
        <f t="shared" si="191"/>
        <v>5019.317563217397</v>
      </c>
      <c r="U857">
        <v>0.26</v>
      </c>
      <c r="V857">
        <v>110</v>
      </c>
      <c r="W857">
        <f t="shared" si="185"/>
        <v>87.301587301587304</v>
      </c>
      <c r="X857">
        <f t="shared" si="179"/>
        <v>4.7911667648893337</v>
      </c>
      <c r="Y857">
        <f t="shared" si="186"/>
        <v>57.494001178672001</v>
      </c>
      <c r="Z857">
        <f>AVERAGE(Y857:Y859)</f>
        <v>54.317156315056764</v>
      </c>
      <c r="AA857">
        <f>_xlfn.STDEV.S(Y857:Y859)/SQRT(COUNT(Y857:Y859))</f>
        <v>1.6868471077783482</v>
      </c>
    </row>
    <row r="858" spans="1:27" x14ac:dyDescent="0.25">
      <c r="A858" s="3" t="s">
        <v>43</v>
      </c>
      <c r="B858" s="2" t="s">
        <v>51</v>
      </c>
      <c r="C858">
        <v>61</v>
      </c>
      <c r="D858">
        <v>23845.458000000002</v>
      </c>
      <c r="E858">
        <f t="shared" si="192"/>
        <v>22300.418000000001</v>
      </c>
      <c r="F858">
        <v>30</v>
      </c>
      <c r="G858">
        <f t="shared" si="182"/>
        <v>304.14999999999998</v>
      </c>
      <c r="H858">
        <v>98</v>
      </c>
      <c r="I858">
        <v>0.47299999999999998</v>
      </c>
      <c r="J858">
        <f t="shared" si="187"/>
        <v>6.5640291204200979E-2</v>
      </c>
      <c r="K858">
        <v>0.26</v>
      </c>
      <c r="L858">
        <v>110</v>
      </c>
      <c r="M858">
        <f t="shared" si="183"/>
        <v>87.301587301587304</v>
      </c>
      <c r="N858">
        <f t="shared" si="184"/>
        <v>0.40735970879579897</v>
      </c>
      <c r="O858">
        <v>8.3140000000000001</v>
      </c>
      <c r="P858">
        <f t="shared" si="188"/>
        <v>1.5787243453764224E-2</v>
      </c>
      <c r="Q858">
        <f t="shared" si="181"/>
        <v>376.4540507125098</v>
      </c>
      <c r="R858">
        <f t="shared" si="189"/>
        <v>3.7645405071250979E-4</v>
      </c>
      <c r="S858">
        <f t="shared" si="190"/>
        <v>4.5174486085501177E-3</v>
      </c>
      <c r="T858">
        <f t="shared" si="191"/>
        <v>4517.4486085501176</v>
      </c>
      <c r="U858">
        <v>0.26</v>
      </c>
      <c r="V858">
        <v>110</v>
      </c>
      <c r="W858">
        <f t="shared" si="185"/>
        <v>87.301587301587304</v>
      </c>
      <c r="X858">
        <f t="shared" si="179"/>
        <v>4.3121100354342028</v>
      </c>
      <c r="Y858">
        <f t="shared" si="186"/>
        <v>51.745320425210437</v>
      </c>
    </row>
    <row r="859" spans="1:27" x14ac:dyDescent="0.25">
      <c r="A859" s="3" t="s">
        <v>44</v>
      </c>
      <c r="B859" s="2" t="s">
        <v>51</v>
      </c>
      <c r="C859">
        <v>61</v>
      </c>
      <c r="D859">
        <v>24751.818000000003</v>
      </c>
      <c r="E859">
        <f t="shared" si="192"/>
        <v>23206.778000000002</v>
      </c>
      <c r="F859">
        <v>30</v>
      </c>
      <c r="G859">
        <f t="shared" si="182"/>
        <v>304.14999999999998</v>
      </c>
      <c r="H859">
        <v>98</v>
      </c>
      <c r="I859">
        <v>0.47299999999999998</v>
      </c>
      <c r="J859">
        <f t="shared" si="187"/>
        <v>6.5640291204200979E-2</v>
      </c>
      <c r="K859">
        <v>0.26</v>
      </c>
      <c r="L859">
        <v>110</v>
      </c>
      <c r="M859">
        <f t="shared" si="183"/>
        <v>87.301587301587304</v>
      </c>
      <c r="N859">
        <f t="shared" si="184"/>
        <v>0.40735970879579897</v>
      </c>
      <c r="O859">
        <v>8.3140000000000001</v>
      </c>
      <c r="P859">
        <f t="shared" si="188"/>
        <v>1.5787243453764224E-2</v>
      </c>
      <c r="Q859">
        <f t="shared" si="181"/>
        <v>390.7629766892635</v>
      </c>
      <c r="R859">
        <f t="shared" si="189"/>
        <v>3.9076297668926349E-4</v>
      </c>
      <c r="S859">
        <f t="shared" si="190"/>
        <v>4.6891557202711617E-3</v>
      </c>
      <c r="T859">
        <f t="shared" si="191"/>
        <v>4689.155720271162</v>
      </c>
      <c r="U859">
        <v>0.26</v>
      </c>
      <c r="V859">
        <v>110</v>
      </c>
      <c r="W859">
        <f t="shared" si="185"/>
        <v>87.301587301587304</v>
      </c>
      <c r="X859">
        <f t="shared" ref="X859:X922" si="193">Q859/W859</f>
        <v>4.4760122784406544</v>
      </c>
      <c r="Y859">
        <f t="shared" si="186"/>
        <v>53.712147341287853</v>
      </c>
    </row>
    <row r="860" spans="1:27" x14ac:dyDescent="0.25">
      <c r="A860" s="3" t="s">
        <v>45</v>
      </c>
      <c r="B860" s="2" t="s">
        <v>51</v>
      </c>
      <c r="C860">
        <v>61</v>
      </c>
      <c r="D860">
        <v>48783.969000000005</v>
      </c>
      <c r="E860">
        <f t="shared" si="192"/>
        <v>47238.929000000004</v>
      </c>
      <c r="F860">
        <v>30</v>
      </c>
      <c r="G860">
        <f t="shared" si="182"/>
        <v>304.14999999999998</v>
      </c>
      <c r="H860">
        <v>98</v>
      </c>
      <c r="I860">
        <v>0.47299999999999998</v>
      </c>
      <c r="J860">
        <f t="shared" si="187"/>
        <v>6.5640291204200979E-2</v>
      </c>
      <c r="K860">
        <v>0.26</v>
      </c>
      <c r="L860">
        <v>110</v>
      </c>
      <c r="M860">
        <f t="shared" si="183"/>
        <v>87.301587301587304</v>
      </c>
      <c r="N860">
        <f t="shared" si="184"/>
        <v>0.40735970879579897</v>
      </c>
      <c r="O860">
        <v>8.3140000000000001</v>
      </c>
      <c r="P860">
        <f t="shared" si="188"/>
        <v>1.5787243453764224E-2</v>
      </c>
      <c r="Q860">
        <f t="shared" si="181"/>
        <v>770.16439524388693</v>
      </c>
      <c r="R860">
        <f t="shared" si="189"/>
        <v>7.7016439524388693E-4</v>
      </c>
      <c r="S860">
        <f t="shared" si="190"/>
        <v>9.2419727429266432E-3</v>
      </c>
      <c r="T860">
        <f t="shared" si="191"/>
        <v>9241.9727429266441</v>
      </c>
      <c r="U860">
        <v>0.26</v>
      </c>
      <c r="V860">
        <v>110</v>
      </c>
      <c r="W860">
        <f t="shared" si="185"/>
        <v>87.301587301587304</v>
      </c>
      <c r="X860">
        <f t="shared" si="193"/>
        <v>8.8218830727936144</v>
      </c>
      <c r="Y860">
        <f t="shared" si="186"/>
        <v>105.86259687352337</v>
      </c>
      <c r="Z860">
        <f>AVERAGE(Y860:Y862)</f>
        <v>119.97181538023176</v>
      </c>
      <c r="AA860">
        <f>_xlfn.STDEV.S(Y860:Y862)/SQRT(COUNT(Y860:Y862))</f>
        <v>7.1328041886301001</v>
      </c>
    </row>
    <row r="861" spans="1:27" x14ac:dyDescent="0.25">
      <c r="A861" s="3" t="s">
        <v>46</v>
      </c>
      <c r="B861" s="2" t="s">
        <v>51</v>
      </c>
      <c r="C861">
        <v>61</v>
      </c>
      <c r="D861">
        <v>57696.066999999995</v>
      </c>
      <c r="E861">
        <f t="shared" si="192"/>
        <v>56151.026999999995</v>
      </c>
      <c r="F861">
        <v>30</v>
      </c>
      <c r="G861">
        <f t="shared" si="182"/>
        <v>304.14999999999998</v>
      </c>
      <c r="H861">
        <v>98</v>
      </c>
      <c r="I861">
        <v>0.47299999999999998</v>
      </c>
      <c r="J861">
        <f t="shared" si="187"/>
        <v>6.5640291204200979E-2</v>
      </c>
      <c r="K861">
        <v>0.26</v>
      </c>
      <c r="L861">
        <v>110</v>
      </c>
      <c r="M861">
        <f t="shared" si="183"/>
        <v>87.301587301587304</v>
      </c>
      <c r="N861">
        <f t="shared" si="184"/>
        <v>0.40735970879579897</v>
      </c>
      <c r="O861">
        <v>8.3140000000000001</v>
      </c>
      <c r="P861">
        <f t="shared" si="188"/>
        <v>1.5787243453764224E-2</v>
      </c>
      <c r="Q861">
        <f t="shared" si="181"/>
        <v>910.86185605369201</v>
      </c>
      <c r="R861">
        <f t="shared" si="189"/>
        <v>9.1086185605369202E-4</v>
      </c>
      <c r="S861">
        <f t="shared" si="190"/>
        <v>1.0930342272644302E-2</v>
      </c>
      <c r="T861">
        <f t="shared" si="191"/>
        <v>10930.342272644302</v>
      </c>
      <c r="U861">
        <v>0.26</v>
      </c>
      <c r="V861">
        <v>110</v>
      </c>
      <c r="W861">
        <f t="shared" si="185"/>
        <v>87.301587301587304</v>
      </c>
      <c r="X861">
        <f t="shared" si="193"/>
        <v>10.433508532978653</v>
      </c>
      <c r="Y861">
        <f t="shared" si="186"/>
        <v>125.20210239574382</v>
      </c>
    </row>
    <row r="862" spans="1:27" x14ac:dyDescent="0.25">
      <c r="A862" s="3" t="s">
        <v>47</v>
      </c>
      <c r="B862" s="3" t="s">
        <v>51</v>
      </c>
      <c r="C862">
        <v>61</v>
      </c>
      <c r="D862">
        <v>59377.448000000004</v>
      </c>
      <c r="E862">
        <f t="shared" si="192"/>
        <v>57832.408000000003</v>
      </c>
      <c r="F862">
        <v>30</v>
      </c>
      <c r="G862">
        <f t="shared" si="182"/>
        <v>304.14999999999998</v>
      </c>
      <c r="H862">
        <v>98</v>
      </c>
      <c r="I862">
        <v>0.47299999999999998</v>
      </c>
      <c r="J862">
        <f t="shared" si="187"/>
        <v>6.5640291204200979E-2</v>
      </c>
      <c r="K862">
        <v>0.26</v>
      </c>
      <c r="L862">
        <v>110</v>
      </c>
      <c r="M862">
        <f t="shared" si="183"/>
        <v>87.301587301587304</v>
      </c>
      <c r="N862">
        <f t="shared" si="184"/>
        <v>0.40735970879579897</v>
      </c>
      <c r="O862">
        <v>8.3140000000000001</v>
      </c>
      <c r="P862">
        <f t="shared" si="188"/>
        <v>1.5787243453764224E-2</v>
      </c>
      <c r="Q862">
        <f t="shared" si="181"/>
        <v>937.4062272392257</v>
      </c>
      <c r="R862">
        <f t="shared" si="189"/>
        <v>9.374062272392257E-4</v>
      </c>
      <c r="S862">
        <f t="shared" si="190"/>
        <v>1.1248874726870708E-2</v>
      </c>
      <c r="T862">
        <f t="shared" si="191"/>
        <v>11248.874726870708</v>
      </c>
      <c r="U862">
        <v>0.26</v>
      </c>
      <c r="V862">
        <v>110</v>
      </c>
      <c r="W862">
        <f t="shared" si="185"/>
        <v>87.301587301587304</v>
      </c>
      <c r="X862">
        <f t="shared" si="193"/>
        <v>10.737562239285676</v>
      </c>
      <c r="Y862">
        <f t="shared" si="186"/>
        <v>128.8507468714281</v>
      </c>
    </row>
    <row r="863" spans="1:27" x14ac:dyDescent="0.25">
      <c r="A863" s="3" t="s">
        <v>48</v>
      </c>
      <c r="B863" s="3" t="s">
        <v>51</v>
      </c>
      <c r="C863">
        <v>61</v>
      </c>
      <c r="D863">
        <v>30407.13</v>
      </c>
      <c r="E863">
        <f t="shared" si="192"/>
        <v>28862.09</v>
      </c>
      <c r="F863">
        <v>30</v>
      </c>
      <c r="G863">
        <f t="shared" si="182"/>
        <v>304.14999999999998</v>
      </c>
      <c r="H863">
        <v>98</v>
      </c>
      <c r="I863">
        <v>0.47299999999999998</v>
      </c>
      <c r="J863">
        <f t="shared" si="187"/>
        <v>6.5640291204200979E-2</v>
      </c>
      <c r="K863">
        <v>0.26</v>
      </c>
      <c r="L863">
        <v>110</v>
      </c>
      <c r="M863">
        <f t="shared" si="183"/>
        <v>87.301587301587304</v>
      </c>
      <c r="N863">
        <f t="shared" si="184"/>
        <v>0.40735970879579897</v>
      </c>
      <c r="O863">
        <v>8.3140000000000001</v>
      </c>
      <c r="P863">
        <f t="shared" si="188"/>
        <v>1.5787243453764224E-2</v>
      </c>
      <c r="Q863">
        <f t="shared" si="181"/>
        <v>480.04476404025775</v>
      </c>
      <c r="R863">
        <f t="shared" si="189"/>
        <v>4.8004476404025777E-4</v>
      </c>
      <c r="S863">
        <f t="shared" si="190"/>
        <v>5.7605371684830925E-3</v>
      </c>
      <c r="T863">
        <f t="shared" si="191"/>
        <v>5760.5371684830925</v>
      </c>
      <c r="U863">
        <v>0.26</v>
      </c>
      <c r="V863">
        <v>110</v>
      </c>
      <c r="W863">
        <f t="shared" si="185"/>
        <v>87.301587301587304</v>
      </c>
      <c r="X863">
        <f t="shared" si="193"/>
        <v>5.4986945699156795</v>
      </c>
      <c r="Y863">
        <f t="shared" si="186"/>
        <v>65.984334838988147</v>
      </c>
      <c r="Z863">
        <f>AVERAGE(Y863:Y865)</f>
        <v>60.108331287459599</v>
      </c>
      <c r="AA863">
        <f>_xlfn.STDEV.S(Y863:Y865)/SQRT(COUNT(Y863:Y865))</f>
        <v>3.2241783351332947</v>
      </c>
    </row>
    <row r="864" spans="1:27" x14ac:dyDescent="0.25">
      <c r="A864" s="3" t="s">
        <v>49</v>
      </c>
      <c r="B864" s="3" t="s">
        <v>51</v>
      </c>
      <c r="C864">
        <v>61</v>
      </c>
      <c r="D864">
        <v>25285.493999999999</v>
      </c>
      <c r="E864">
        <f t="shared" si="192"/>
        <v>23740.453999999998</v>
      </c>
      <c r="F864">
        <v>30</v>
      </c>
      <c r="G864">
        <f t="shared" si="182"/>
        <v>304.14999999999998</v>
      </c>
      <c r="H864">
        <v>98</v>
      </c>
      <c r="I864">
        <v>0.47299999999999998</v>
      </c>
      <c r="J864">
        <f t="shared" si="187"/>
        <v>6.5640291204200979E-2</v>
      </c>
      <c r="K864">
        <v>0.26</v>
      </c>
      <c r="L864">
        <v>110</v>
      </c>
      <c r="M864">
        <f t="shared" si="183"/>
        <v>87.301587301587304</v>
      </c>
      <c r="N864">
        <f t="shared" si="184"/>
        <v>0.40735970879579897</v>
      </c>
      <c r="O864">
        <v>8.3140000000000001</v>
      </c>
      <c r="P864">
        <f t="shared" si="188"/>
        <v>1.5787243453764224E-2</v>
      </c>
      <c r="Q864">
        <f t="shared" si="181"/>
        <v>399.18824962669453</v>
      </c>
      <c r="R864">
        <f t="shared" si="189"/>
        <v>3.9918824962669451E-4</v>
      </c>
      <c r="S864">
        <f t="shared" si="190"/>
        <v>4.7902589955203341E-3</v>
      </c>
      <c r="T864">
        <f t="shared" si="191"/>
        <v>4790.2589955203339</v>
      </c>
      <c r="U864">
        <v>0.26</v>
      </c>
      <c r="V864">
        <v>110</v>
      </c>
      <c r="W864">
        <f t="shared" si="185"/>
        <v>87.301587301587304</v>
      </c>
      <c r="X864">
        <f t="shared" si="193"/>
        <v>4.5725199502694096</v>
      </c>
      <c r="Y864">
        <f t="shared" si="186"/>
        <v>54.870239403232915</v>
      </c>
    </row>
    <row r="865" spans="1:27" x14ac:dyDescent="0.25">
      <c r="A865" s="3" t="s">
        <v>50</v>
      </c>
      <c r="B865" s="3" t="s">
        <v>51</v>
      </c>
      <c r="C865">
        <v>61</v>
      </c>
      <c r="D865">
        <v>27405.365000000002</v>
      </c>
      <c r="E865">
        <f t="shared" si="192"/>
        <v>25860.325000000001</v>
      </c>
      <c r="F865">
        <v>30</v>
      </c>
      <c r="G865">
        <f t="shared" si="182"/>
        <v>304.14999999999998</v>
      </c>
      <c r="H865">
        <v>98</v>
      </c>
      <c r="I865">
        <v>0.47299999999999998</v>
      </c>
      <c r="J865">
        <f t="shared" si="187"/>
        <v>6.5640291204200979E-2</v>
      </c>
      <c r="K865">
        <v>0.26</v>
      </c>
      <c r="L865">
        <v>110</v>
      </c>
      <c r="M865">
        <f t="shared" si="183"/>
        <v>87.301587301587304</v>
      </c>
      <c r="N865">
        <f t="shared" si="184"/>
        <v>0.40735970879579897</v>
      </c>
      <c r="O865">
        <v>8.3140000000000001</v>
      </c>
      <c r="P865">
        <f t="shared" si="188"/>
        <v>1.5787243453764224E-2</v>
      </c>
      <c r="Q865">
        <f t="shared" si="181"/>
        <v>432.65516919426921</v>
      </c>
      <c r="R865">
        <f t="shared" si="189"/>
        <v>4.3265516919426921E-4</v>
      </c>
      <c r="S865">
        <f t="shared" si="190"/>
        <v>5.1918620303312299E-3</v>
      </c>
      <c r="T865">
        <f t="shared" si="191"/>
        <v>5191.86203033123</v>
      </c>
      <c r="U865">
        <v>0.26</v>
      </c>
      <c r="V865">
        <v>110</v>
      </c>
      <c r="W865">
        <f t="shared" si="185"/>
        <v>87.301587301587304</v>
      </c>
      <c r="X865">
        <f t="shared" si="193"/>
        <v>4.9558683016798106</v>
      </c>
      <c r="Y865">
        <f t="shared" si="186"/>
        <v>59.47041962015772</v>
      </c>
    </row>
    <row r="866" spans="1:27" x14ac:dyDescent="0.25">
      <c r="A866" s="1" t="s">
        <v>26</v>
      </c>
      <c r="B866" s="1" t="s">
        <v>51</v>
      </c>
      <c r="C866">
        <v>68</v>
      </c>
      <c r="D866">
        <v>46723.014000000003</v>
      </c>
      <c r="E866">
        <f>D866-1345.47</f>
        <v>45377.544000000002</v>
      </c>
      <c r="F866">
        <v>30</v>
      </c>
      <c r="G866">
        <f t="shared" si="182"/>
        <v>304.14999999999998</v>
      </c>
      <c r="H866">
        <v>98</v>
      </c>
      <c r="I866">
        <v>0.47299999999999998</v>
      </c>
      <c r="J866">
        <f t="shared" si="187"/>
        <v>6.5640291204200979E-2</v>
      </c>
      <c r="K866">
        <v>0.26</v>
      </c>
      <c r="L866">
        <v>110</v>
      </c>
      <c r="M866">
        <f t="shared" si="183"/>
        <v>87.301587301587304</v>
      </c>
      <c r="N866">
        <f t="shared" si="184"/>
        <v>0.40735970879579897</v>
      </c>
      <c r="O866">
        <v>8.3140000000000001</v>
      </c>
      <c r="P866">
        <f t="shared" si="188"/>
        <v>1.5787243453764224E-2</v>
      </c>
      <c r="Q866">
        <f t="shared" si="181"/>
        <v>737.62759691163421</v>
      </c>
      <c r="R866">
        <f t="shared" si="189"/>
        <v>7.3762759691163419E-4</v>
      </c>
      <c r="S866">
        <f t="shared" si="190"/>
        <v>8.8515311629396107E-3</v>
      </c>
      <c r="T866">
        <f t="shared" si="191"/>
        <v>8851.531162939611</v>
      </c>
      <c r="U866">
        <v>0.26</v>
      </c>
      <c r="V866">
        <v>110</v>
      </c>
      <c r="W866">
        <f t="shared" si="185"/>
        <v>87.301587301587304</v>
      </c>
      <c r="X866">
        <f t="shared" si="193"/>
        <v>8.4491888373514463</v>
      </c>
      <c r="Y866">
        <f t="shared" si="186"/>
        <v>101.39026604821736</v>
      </c>
      <c r="Z866">
        <f>AVERAGE(Y866:Y868)</f>
        <v>92.826134062995038</v>
      </c>
      <c r="AA866">
        <f>_xlfn.STDEV.S(Y866:Y868)/SQRT(COUNT(Y866:Y868))</f>
        <v>8.09873569518032</v>
      </c>
    </row>
    <row r="867" spans="1:27" x14ac:dyDescent="0.25">
      <c r="A867" s="2" t="s">
        <v>28</v>
      </c>
      <c r="B867" s="3" t="s">
        <v>51</v>
      </c>
      <c r="C867">
        <v>68</v>
      </c>
      <c r="D867">
        <v>46289.892999999996</v>
      </c>
      <c r="E867">
        <f t="shared" ref="E867:E889" si="194">D867-1345.47</f>
        <v>44944.422999999995</v>
      </c>
      <c r="F867">
        <v>30</v>
      </c>
      <c r="G867">
        <f t="shared" si="182"/>
        <v>304.14999999999998</v>
      </c>
      <c r="H867">
        <v>98</v>
      </c>
      <c r="I867">
        <v>0.47299999999999998</v>
      </c>
      <c r="J867">
        <f t="shared" si="187"/>
        <v>6.5640291204200979E-2</v>
      </c>
      <c r="K867">
        <v>0.26</v>
      </c>
      <c r="L867">
        <v>110</v>
      </c>
      <c r="M867">
        <f t="shared" si="183"/>
        <v>87.301587301587304</v>
      </c>
      <c r="N867">
        <f t="shared" si="184"/>
        <v>0.40735970879579897</v>
      </c>
      <c r="O867">
        <v>8.3140000000000001</v>
      </c>
      <c r="P867">
        <f t="shared" si="188"/>
        <v>1.5787243453764224E-2</v>
      </c>
      <c r="Q867">
        <f t="shared" si="181"/>
        <v>730.78981023969629</v>
      </c>
      <c r="R867">
        <f t="shared" si="189"/>
        <v>7.3078981023969633E-4</v>
      </c>
      <c r="S867">
        <f t="shared" si="190"/>
        <v>8.7694777228763555E-3</v>
      </c>
      <c r="T867">
        <f t="shared" si="191"/>
        <v>8769.477722876356</v>
      </c>
      <c r="U867">
        <v>0.26</v>
      </c>
      <c r="V867">
        <v>110</v>
      </c>
      <c r="W867">
        <f t="shared" si="185"/>
        <v>87.301587301587304</v>
      </c>
      <c r="X867">
        <f t="shared" si="193"/>
        <v>8.370865099109249</v>
      </c>
      <c r="Y867">
        <f t="shared" si="186"/>
        <v>100.45038118931099</v>
      </c>
    </row>
    <row r="868" spans="1:27" x14ac:dyDescent="0.25">
      <c r="A868" s="2" t="s">
        <v>29</v>
      </c>
      <c r="B868" s="3" t="s">
        <v>51</v>
      </c>
      <c r="C868">
        <v>68</v>
      </c>
      <c r="D868">
        <v>35316.476000000002</v>
      </c>
      <c r="E868">
        <f t="shared" si="194"/>
        <v>33971.006000000001</v>
      </c>
      <c r="F868">
        <v>30</v>
      </c>
      <c r="G868">
        <f t="shared" si="182"/>
        <v>304.14999999999998</v>
      </c>
      <c r="H868">
        <v>98</v>
      </c>
      <c r="I868">
        <v>0.47299999999999998</v>
      </c>
      <c r="J868">
        <f t="shared" si="187"/>
        <v>6.5640291204200979E-2</v>
      </c>
      <c r="K868">
        <v>0.26</v>
      </c>
      <c r="L868">
        <v>110</v>
      </c>
      <c r="M868">
        <f t="shared" si="183"/>
        <v>87.301587301587304</v>
      </c>
      <c r="N868">
        <f t="shared" si="184"/>
        <v>0.40735970879579897</v>
      </c>
      <c r="O868">
        <v>8.3140000000000001</v>
      </c>
      <c r="P868">
        <f t="shared" si="188"/>
        <v>1.5787243453764224E-2</v>
      </c>
      <c r="Q868">
        <f t="shared" si="181"/>
        <v>557.54980454102133</v>
      </c>
      <c r="R868">
        <f t="shared" si="189"/>
        <v>5.5754980454102133E-4</v>
      </c>
      <c r="S868">
        <f t="shared" si="190"/>
        <v>6.690597654492255E-3</v>
      </c>
      <c r="T868">
        <f t="shared" si="191"/>
        <v>6690.5976544922551</v>
      </c>
      <c r="U868">
        <v>0.26</v>
      </c>
      <c r="V868">
        <v>110</v>
      </c>
      <c r="W868">
        <f t="shared" si="185"/>
        <v>87.301587301587304</v>
      </c>
      <c r="X868">
        <f t="shared" si="193"/>
        <v>6.3864795792880624</v>
      </c>
      <c r="Y868">
        <f t="shared" si="186"/>
        <v>76.637754951456742</v>
      </c>
    </row>
    <row r="869" spans="1:27" x14ac:dyDescent="0.25">
      <c r="A869" s="2" t="s">
        <v>30</v>
      </c>
      <c r="B869" s="3" t="s">
        <v>51</v>
      </c>
      <c r="C869">
        <v>68</v>
      </c>
      <c r="D869">
        <v>29451.214</v>
      </c>
      <c r="E869">
        <f t="shared" si="194"/>
        <v>28105.743999999999</v>
      </c>
      <c r="F869">
        <v>30</v>
      </c>
      <c r="G869">
        <f t="shared" si="182"/>
        <v>304.14999999999998</v>
      </c>
      <c r="H869">
        <v>98</v>
      </c>
      <c r="I869">
        <v>0.47299999999999998</v>
      </c>
      <c r="J869">
        <f t="shared" si="187"/>
        <v>6.5640291204200979E-2</v>
      </c>
      <c r="K869">
        <v>0.26</v>
      </c>
      <c r="L869">
        <v>110</v>
      </c>
      <c r="M869">
        <f t="shared" si="183"/>
        <v>87.301587301587304</v>
      </c>
      <c r="N869">
        <f t="shared" si="184"/>
        <v>0.40735970879579897</v>
      </c>
      <c r="O869">
        <v>8.3140000000000001</v>
      </c>
      <c r="P869">
        <f t="shared" si="188"/>
        <v>1.5787243453764224E-2</v>
      </c>
      <c r="Q869">
        <f t="shared" si="181"/>
        <v>464.95348542690925</v>
      </c>
      <c r="R869">
        <f t="shared" si="189"/>
        <v>4.6495348542690927E-4</v>
      </c>
      <c r="S869">
        <f t="shared" si="190"/>
        <v>5.5794418251229102E-3</v>
      </c>
      <c r="T869">
        <f t="shared" si="191"/>
        <v>5579.4418251229099</v>
      </c>
      <c r="U869">
        <v>0.26</v>
      </c>
      <c r="V869">
        <v>110</v>
      </c>
      <c r="W869">
        <f t="shared" si="185"/>
        <v>87.301587301587304</v>
      </c>
      <c r="X869">
        <f t="shared" si="193"/>
        <v>5.3258308330718691</v>
      </c>
      <c r="Y869">
        <f t="shared" si="186"/>
        <v>63.909969996862422</v>
      </c>
      <c r="Z869">
        <f>AVERAGE(Y869:Y871)</f>
        <v>60.890228677361286</v>
      </c>
      <c r="AA869">
        <f>_xlfn.STDEV.S(Y869:Y871)/SQRT(COUNT(Y869:Y871))</f>
        <v>2.4565798837949178</v>
      </c>
    </row>
    <row r="870" spans="1:27" x14ac:dyDescent="0.25">
      <c r="A870" s="2" t="s">
        <v>31</v>
      </c>
      <c r="B870" s="3" t="s">
        <v>51</v>
      </c>
      <c r="C870">
        <v>68</v>
      </c>
      <c r="D870">
        <v>25817.167999999998</v>
      </c>
      <c r="E870">
        <f t="shared" si="194"/>
        <v>24471.697999999997</v>
      </c>
      <c r="F870">
        <v>30</v>
      </c>
      <c r="G870">
        <f t="shared" si="182"/>
        <v>304.14999999999998</v>
      </c>
      <c r="H870">
        <v>98</v>
      </c>
      <c r="I870">
        <v>0.47299999999999998</v>
      </c>
      <c r="J870">
        <f t="shared" si="187"/>
        <v>6.5640291204200979E-2</v>
      </c>
      <c r="K870">
        <v>0.26</v>
      </c>
      <c r="L870">
        <v>110</v>
      </c>
      <c r="M870">
        <f t="shared" si="183"/>
        <v>87.301587301587304</v>
      </c>
      <c r="N870">
        <f t="shared" si="184"/>
        <v>0.40735970879579897</v>
      </c>
      <c r="O870">
        <v>8.3140000000000001</v>
      </c>
      <c r="P870">
        <f t="shared" si="188"/>
        <v>1.5787243453764224E-2</v>
      </c>
      <c r="Q870">
        <f t="shared" si="181"/>
        <v>407.58191650273113</v>
      </c>
      <c r="R870">
        <f t="shared" si="189"/>
        <v>4.0758191650273114E-4</v>
      </c>
      <c r="S870">
        <f t="shared" si="190"/>
        <v>4.8909829980327739E-3</v>
      </c>
      <c r="T870">
        <f t="shared" si="191"/>
        <v>4890.982998032774</v>
      </c>
      <c r="U870">
        <v>0.26</v>
      </c>
      <c r="V870">
        <v>110</v>
      </c>
      <c r="W870">
        <f t="shared" si="185"/>
        <v>87.301587301587304</v>
      </c>
      <c r="X870">
        <f t="shared" si="193"/>
        <v>4.668665589031284</v>
      </c>
      <c r="Y870">
        <f t="shared" si="186"/>
        <v>56.023987068375412</v>
      </c>
    </row>
    <row r="871" spans="1:27" x14ac:dyDescent="0.25">
      <c r="A871" s="2" t="s">
        <v>32</v>
      </c>
      <c r="B871" s="3" t="s">
        <v>51</v>
      </c>
      <c r="C871">
        <v>68</v>
      </c>
      <c r="D871">
        <v>28910.557000000001</v>
      </c>
      <c r="E871">
        <f t="shared" si="194"/>
        <v>27565.087</v>
      </c>
      <c r="F871">
        <v>30</v>
      </c>
      <c r="G871">
        <f t="shared" si="182"/>
        <v>304.14999999999998</v>
      </c>
      <c r="H871">
        <v>98</v>
      </c>
      <c r="I871">
        <v>0.47299999999999998</v>
      </c>
      <c r="J871">
        <f t="shared" si="187"/>
        <v>6.5640291204200979E-2</v>
      </c>
      <c r="K871">
        <v>0.26</v>
      </c>
      <c r="L871">
        <v>110</v>
      </c>
      <c r="M871">
        <f t="shared" si="183"/>
        <v>87.301587301587304</v>
      </c>
      <c r="N871">
        <f t="shared" si="184"/>
        <v>0.40735970879579897</v>
      </c>
      <c r="O871">
        <v>8.3140000000000001</v>
      </c>
      <c r="P871">
        <f t="shared" si="188"/>
        <v>1.5787243453764224E-2</v>
      </c>
      <c r="Q871">
        <f t="shared" si="181"/>
        <v>456.41800174292746</v>
      </c>
      <c r="R871">
        <f t="shared" si="189"/>
        <v>4.5641800174292746E-4</v>
      </c>
      <c r="S871">
        <f t="shared" si="190"/>
        <v>5.4770160209151294E-3</v>
      </c>
      <c r="T871">
        <f t="shared" si="191"/>
        <v>5477.016020915129</v>
      </c>
      <c r="U871">
        <v>0.26</v>
      </c>
      <c r="V871">
        <v>110</v>
      </c>
      <c r="W871">
        <f t="shared" si="185"/>
        <v>87.301587301587304</v>
      </c>
      <c r="X871">
        <f t="shared" si="193"/>
        <v>5.2280607472371692</v>
      </c>
      <c r="Y871">
        <f t="shared" si="186"/>
        <v>62.736728966846023</v>
      </c>
    </row>
    <row r="872" spans="1:27" x14ac:dyDescent="0.25">
      <c r="A872" s="2" t="s">
        <v>33</v>
      </c>
      <c r="B872" s="3" t="s">
        <v>51</v>
      </c>
      <c r="C872">
        <v>68</v>
      </c>
      <c r="D872">
        <v>60583.614000000009</v>
      </c>
      <c r="E872">
        <f t="shared" si="194"/>
        <v>59238.144000000008</v>
      </c>
      <c r="F872">
        <v>30</v>
      </c>
      <c r="G872">
        <f t="shared" si="182"/>
        <v>304.14999999999998</v>
      </c>
      <c r="H872">
        <v>98</v>
      </c>
      <c r="I872">
        <v>0.47299999999999998</v>
      </c>
      <c r="J872">
        <f t="shared" si="187"/>
        <v>6.5640291204200979E-2</v>
      </c>
      <c r="K872">
        <v>0.26</v>
      </c>
      <c r="L872">
        <v>110</v>
      </c>
      <c r="M872">
        <f t="shared" si="183"/>
        <v>87.301587301587304</v>
      </c>
      <c r="N872">
        <f t="shared" si="184"/>
        <v>0.40735970879579897</v>
      </c>
      <c r="O872">
        <v>8.3140000000000001</v>
      </c>
      <c r="P872">
        <f t="shared" si="188"/>
        <v>1.5787243453764224E-2</v>
      </c>
      <c r="Q872">
        <f t="shared" si="181"/>
        <v>956.44826352687869</v>
      </c>
      <c r="R872">
        <f t="shared" si="189"/>
        <v>9.5644826352687864E-4</v>
      </c>
      <c r="S872">
        <f t="shared" si="190"/>
        <v>1.1477379162322542E-2</v>
      </c>
      <c r="T872">
        <f t="shared" si="191"/>
        <v>11477.379162322542</v>
      </c>
      <c r="U872">
        <v>0.26</v>
      </c>
      <c r="V872">
        <v>110</v>
      </c>
      <c r="W872">
        <f t="shared" si="185"/>
        <v>87.301587301587304</v>
      </c>
      <c r="X872">
        <f t="shared" si="193"/>
        <v>10.955680109489702</v>
      </c>
      <c r="Y872">
        <f t="shared" si="186"/>
        <v>131.46816131387638</v>
      </c>
      <c r="Z872">
        <f>AVERAGE(Y872:Y874)</f>
        <v>123.15455621093622</v>
      </c>
      <c r="AA872">
        <f>_xlfn.STDEV.S(Y872:Y874)/SQRT(COUNT(Y872:Y874))</f>
        <v>4.3208612219314944</v>
      </c>
    </row>
    <row r="873" spans="1:27" x14ac:dyDescent="0.25">
      <c r="A873" s="2" t="s">
        <v>34</v>
      </c>
      <c r="B873" s="3" t="s">
        <v>51</v>
      </c>
      <c r="C873">
        <v>68</v>
      </c>
      <c r="D873">
        <v>55778.267999999996</v>
      </c>
      <c r="E873">
        <f t="shared" si="194"/>
        <v>54432.797999999995</v>
      </c>
      <c r="F873">
        <v>30</v>
      </c>
      <c r="G873">
        <f t="shared" si="182"/>
        <v>304.14999999999998</v>
      </c>
      <c r="H873">
        <v>98</v>
      </c>
      <c r="I873">
        <v>0.47299999999999998</v>
      </c>
      <c r="J873">
        <f t="shared" si="187"/>
        <v>6.5640291204200979E-2</v>
      </c>
      <c r="K873">
        <v>0.26</v>
      </c>
      <c r="L873">
        <v>110</v>
      </c>
      <c r="M873">
        <f t="shared" si="183"/>
        <v>87.301587301587304</v>
      </c>
      <c r="N873">
        <f t="shared" si="184"/>
        <v>0.40735970879579897</v>
      </c>
      <c r="O873">
        <v>8.3140000000000001</v>
      </c>
      <c r="P873">
        <f t="shared" si="188"/>
        <v>1.5787243453764224E-2</v>
      </c>
      <c r="Q873">
        <f t="shared" si="181"/>
        <v>880.5850963453064</v>
      </c>
      <c r="R873">
        <f t="shared" si="189"/>
        <v>8.8058509634530643E-4</v>
      </c>
      <c r="S873">
        <f t="shared" si="190"/>
        <v>1.0567021156143677E-2</v>
      </c>
      <c r="T873">
        <f t="shared" si="191"/>
        <v>10567.021156143677</v>
      </c>
      <c r="U873">
        <v>0.26</v>
      </c>
      <c r="V873">
        <v>110</v>
      </c>
      <c r="W873">
        <f t="shared" si="185"/>
        <v>87.301587301587304</v>
      </c>
      <c r="X873">
        <f t="shared" si="193"/>
        <v>10.086702012682601</v>
      </c>
      <c r="Y873">
        <f t="shared" si="186"/>
        <v>121.04042415219121</v>
      </c>
    </row>
    <row r="874" spans="1:27" x14ac:dyDescent="0.25">
      <c r="A874" s="2" t="s">
        <v>35</v>
      </c>
      <c r="B874" s="3" t="s">
        <v>51</v>
      </c>
      <c r="C874">
        <v>68</v>
      </c>
      <c r="D874">
        <v>53895.647000000012</v>
      </c>
      <c r="E874">
        <f t="shared" si="194"/>
        <v>52550.177000000011</v>
      </c>
      <c r="F874">
        <v>30</v>
      </c>
      <c r="G874">
        <f t="shared" si="182"/>
        <v>304.14999999999998</v>
      </c>
      <c r="H874">
        <v>98</v>
      </c>
      <c r="I874">
        <v>0.47299999999999998</v>
      </c>
      <c r="J874">
        <f t="shared" si="187"/>
        <v>6.5640291204200979E-2</v>
      </c>
      <c r="K874">
        <v>0.26</v>
      </c>
      <c r="L874">
        <v>110</v>
      </c>
      <c r="M874">
        <f t="shared" si="183"/>
        <v>87.301587301587304</v>
      </c>
      <c r="N874">
        <f t="shared" si="184"/>
        <v>0.40735970879579897</v>
      </c>
      <c r="O874">
        <v>8.3140000000000001</v>
      </c>
      <c r="P874">
        <f t="shared" si="188"/>
        <v>1.5787243453764224E-2</v>
      </c>
      <c r="Q874">
        <f t="shared" si="181"/>
        <v>850.86370028713759</v>
      </c>
      <c r="R874">
        <f t="shared" si="189"/>
        <v>8.5086370028713762E-4</v>
      </c>
      <c r="S874">
        <f t="shared" si="190"/>
        <v>1.0210364403445651E-2</v>
      </c>
      <c r="T874">
        <f t="shared" si="191"/>
        <v>10210.364403445652</v>
      </c>
      <c r="U874">
        <v>0.26</v>
      </c>
      <c r="V874">
        <v>110</v>
      </c>
      <c r="W874">
        <f t="shared" si="185"/>
        <v>87.301587301587304</v>
      </c>
      <c r="X874">
        <f t="shared" si="193"/>
        <v>9.7462569305617581</v>
      </c>
      <c r="Y874">
        <f t="shared" si="186"/>
        <v>116.9550831667411</v>
      </c>
    </row>
    <row r="875" spans="1:27" x14ac:dyDescent="0.25">
      <c r="A875" s="3" t="s">
        <v>36</v>
      </c>
      <c r="B875" s="2" t="s">
        <v>51</v>
      </c>
      <c r="C875">
        <v>68</v>
      </c>
      <c r="D875">
        <v>37383.879000000001</v>
      </c>
      <c r="E875">
        <f t="shared" si="194"/>
        <v>36038.409</v>
      </c>
      <c r="F875">
        <v>30</v>
      </c>
      <c r="G875">
        <f t="shared" si="182"/>
        <v>304.14999999999998</v>
      </c>
      <c r="H875">
        <v>98</v>
      </c>
      <c r="I875">
        <v>0.47299999999999998</v>
      </c>
      <c r="J875">
        <f t="shared" si="187"/>
        <v>6.5640291204200979E-2</v>
      </c>
      <c r="K875">
        <v>0.26</v>
      </c>
      <c r="L875">
        <v>110</v>
      </c>
      <c r="M875">
        <f t="shared" si="183"/>
        <v>87.301587301587304</v>
      </c>
      <c r="N875">
        <f t="shared" si="184"/>
        <v>0.40735970879579897</v>
      </c>
      <c r="O875">
        <v>8.3140000000000001</v>
      </c>
      <c r="P875">
        <f t="shared" si="188"/>
        <v>1.5787243453764224E-2</v>
      </c>
      <c r="Q875">
        <f t="shared" si="181"/>
        <v>590.18839901906381</v>
      </c>
      <c r="R875">
        <f t="shared" si="189"/>
        <v>5.9018839901906384E-4</v>
      </c>
      <c r="S875">
        <f t="shared" si="190"/>
        <v>7.0822607882287661E-3</v>
      </c>
      <c r="T875">
        <f t="shared" si="191"/>
        <v>7082.2607882287657</v>
      </c>
      <c r="U875">
        <v>0.26</v>
      </c>
      <c r="V875">
        <v>110</v>
      </c>
      <c r="W875">
        <f t="shared" si="185"/>
        <v>87.301587301587304</v>
      </c>
      <c r="X875">
        <f t="shared" si="193"/>
        <v>6.7603398433092758</v>
      </c>
      <c r="Y875">
        <f t="shared" si="186"/>
        <v>81.124078119711314</v>
      </c>
      <c r="Z875">
        <f>AVERAGE(Y875:Y877)</f>
        <v>87.747299114371174</v>
      </c>
      <c r="AA875">
        <f>_xlfn.STDEV.S(Y875:Y877)/SQRT(COUNT(Y875:Y877))</f>
        <v>4.4338062423541773</v>
      </c>
    </row>
    <row r="876" spans="1:27" x14ac:dyDescent="0.25">
      <c r="A876" s="3" t="s">
        <v>37</v>
      </c>
      <c r="B876" s="2" t="s">
        <v>51</v>
      </c>
      <c r="C876">
        <v>68</v>
      </c>
      <c r="D876">
        <v>39608.920000000013</v>
      </c>
      <c r="E876">
        <f t="shared" si="194"/>
        <v>38263.450000000012</v>
      </c>
      <c r="F876">
        <v>30</v>
      </c>
      <c r="G876">
        <f t="shared" si="182"/>
        <v>304.14999999999998</v>
      </c>
      <c r="H876">
        <v>98</v>
      </c>
      <c r="I876">
        <v>0.47299999999999998</v>
      </c>
      <c r="J876">
        <f t="shared" si="187"/>
        <v>6.5640291204200979E-2</v>
      </c>
      <c r="K876">
        <v>0.26</v>
      </c>
      <c r="L876">
        <v>110</v>
      </c>
      <c r="M876">
        <f t="shared" si="183"/>
        <v>87.301587301587304</v>
      </c>
      <c r="N876">
        <f t="shared" si="184"/>
        <v>0.40735970879579897</v>
      </c>
      <c r="O876">
        <v>8.3140000000000001</v>
      </c>
      <c r="P876">
        <f t="shared" si="188"/>
        <v>1.5787243453764224E-2</v>
      </c>
      <c r="Q876">
        <f t="shared" si="181"/>
        <v>625.31566298067105</v>
      </c>
      <c r="R876">
        <f t="shared" si="189"/>
        <v>6.25315662980671E-4</v>
      </c>
      <c r="S876">
        <f t="shared" si="190"/>
        <v>7.503787955768052E-3</v>
      </c>
      <c r="T876">
        <f t="shared" si="191"/>
        <v>7503.7879557680517</v>
      </c>
      <c r="U876">
        <v>0.26</v>
      </c>
      <c r="V876">
        <v>110</v>
      </c>
      <c r="W876">
        <f t="shared" si="185"/>
        <v>87.301587301587304</v>
      </c>
      <c r="X876">
        <f t="shared" si="193"/>
        <v>7.1627066850513224</v>
      </c>
      <c r="Y876">
        <f t="shared" si="186"/>
        <v>85.952480220615868</v>
      </c>
    </row>
    <row r="877" spans="1:27" x14ac:dyDescent="0.25">
      <c r="A877" s="3" t="s">
        <v>38</v>
      </c>
      <c r="B877" s="2" t="s">
        <v>51</v>
      </c>
      <c r="C877">
        <v>68</v>
      </c>
      <c r="D877">
        <v>44315.245000000003</v>
      </c>
      <c r="E877">
        <f t="shared" si="194"/>
        <v>42969.775000000001</v>
      </c>
      <c r="F877">
        <v>30</v>
      </c>
      <c r="G877">
        <f t="shared" si="182"/>
        <v>304.14999999999998</v>
      </c>
      <c r="H877">
        <v>98</v>
      </c>
      <c r="I877">
        <v>0.47299999999999998</v>
      </c>
      <c r="J877">
        <f t="shared" si="187"/>
        <v>6.5640291204200979E-2</v>
      </c>
      <c r="K877">
        <v>0.26</v>
      </c>
      <c r="L877">
        <v>110</v>
      </c>
      <c r="M877">
        <f t="shared" si="183"/>
        <v>87.301587301587304</v>
      </c>
      <c r="N877">
        <f t="shared" si="184"/>
        <v>0.40735970879579897</v>
      </c>
      <c r="O877">
        <v>8.3140000000000001</v>
      </c>
      <c r="P877">
        <f t="shared" si="188"/>
        <v>1.5787243453764224E-2</v>
      </c>
      <c r="Q877">
        <f t="shared" si="181"/>
        <v>699.61556152820776</v>
      </c>
      <c r="R877">
        <f t="shared" si="189"/>
        <v>6.9961556152820772E-4</v>
      </c>
      <c r="S877">
        <f t="shared" si="190"/>
        <v>8.3953867383384922E-3</v>
      </c>
      <c r="T877">
        <f t="shared" si="191"/>
        <v>8395.3867383384913</v>
      </c>
      <c r="U877">
        <v>0.26</v>
      </c>
      <c r="V877">
        <v>110</v>
      </c>
      <c r="W877">
        <f t="shared" si="185"/>
        <v>87.301587301587304</v>
      </c>
      <c r="X877">
        <f t="shared" si="193"/>
        <v>8.0137782502321979</v>
      </c>
      <c r="Y877">
        <f t="shared" si="186"/>
        <v>96.165339002786354</v>
      </c>
    </row>
    <row r="878" spans="1:27" x14ac:dyDescent="0.25">
      <c r="A878" s="3" t="s">
        <v>39</v>
      </c>
      <c r="B878" s="2" t="s">
        <v>51</v>
      </c>
      <c r="C878">
        <v>68</v>
      </c>
      <c r="D878">
        <v>47944.025999999998</v>
      </c>
      <c r="E878">
        <f t="shared" si="194"/>
        <v>46598.555999999997</v>
      </c>
      <c r="F878">
        <v>30</v>
      </c>
      <c r="G878">
        <f t="shared" si="182"/>
        <v>304.14999999999998</v>
      </c>
      <c r="H878">
        <v>98</v>
      </c>
      <c r="I878">
        <v>0.47299999999999998</v>
      </c>
      <c r="J878">
        <f t="shared" si="187"/>
        <v>6.5640291204200979E-2</v>
      </c>
      <c r="K878">
        <v>0.26</v>
      </c>
      <c r="L878">
        <v>110</v>
      </c>
      <c r="M878">
        <f t="shared" si="183"/>
        <v>87.301587301587304</v>
      </c>
      <c r="N878">
        <f t="shared" si="184"/>
        <v>0.40735970879579897</v>
      </c>
      <c r="O878">
        <v>8.3140000000000001</v>
      </c>
      <c r="P878">
        <f t="shared" si="188"/>
        <v>1.5787243453764224E-2</v>
      </c>
      <c r="Q878">
        <f t="shared" si="181"/>
        <v>756.90401061560169</v>
      </c>
      <c r="R878">
        <f t="shared" si="189"/>
        <v>7.5690401061560169E-4</v>
      </c>
      <c r="S878">
        <f t="shared" si="190"/>
        <v>9.0828481273872198E-3</v>
      </c>
      <c r="T878">
        <f t="shared" si="191"/>
        <v>9082.8481273872203</v>
      </c>
      <c r="U878">
        <v>0.26</v>
      </c>
      <c r="V878">
        <v>110</v>
      </c>
      <c r="W878">
        <f t="shared" si="185"/>
        <v>87.301587301587304</v>
      </c>
      <c r="X878">
        <f t="shared" si="193"/>
        <v>8.669991394324164</v>
      </c>
      <c r="Y878">
        <f t="shared" si="186"/>
        <v>104.03989673188998</v>
      </c>
      <c r="Z878">
        <f>AVERAGE(Y878:Y880)</f>
        <v>97.358524763578259</v>
      </c>
      <c r="AA878">
        <f>_xlfn.STDEV.S(Y878:Y880)/SQRT(COUNT(Y878:Y880))</f>
        <v>3.4157969523212204</v>
      </c>
    </row>
    <row r="879" spans="1:27" x14ac:dyDescent="0.25">
      <c r="A879" s="3" t="s">
        <v>40</v>
      </c>
      <c r="B879" s="2" t="s">
        <v>51</v>
      </c>
      <c r="C879">
        <v>68</v>
      </c>
      <c r="D879">
        <v>43894.226999999992</v>
      </c>
      <c r="E879">
        <f t="shared" si="194"/>
        <v>42548.756999999991</v>
      </c>
      <c r="F879">
        <v>30</v>
      </c>
      <c r="G879">
        <f t="shared" si="182"/>
        <v>304.14999999999998</v>
      </c>
      <c r="H879">
        <v>98</v>
      </c>
      <c r="I879">
        <v>0.47299999999999998</v>
      </c>
      <c r="J879">
        <f t="shared" si="187"/>
        <v>6.5640291204200979E-2</v>
      </c>
      <c r="K879">
        <v>0.26</v>
      </c>
      <c r="L879">
        <v>110</v>
      </c>
      <c r="M879">
        <f t="shared" si="183"/>
        <v>87.301587301587304</v>
      </c>
      <c r="N879">
        <f t="shared" si="184"/>
        <v>0.40735970879579897</v>
      </c>
      <c r="O879">
        <v>8.3140000000000001</v>
      </c>
      <c r="P879">
        <f t="shared" si="188"/>
        <v>1.5787243453764224E-2</v>
      </c>
      <c r="Q879">
        <f t="shared" si="181"/>
        <v>692.96884786379076</v>
      </c>
      <c r="R879">
        <f t="shared" si="189"/>
        <v>6.9296884786379076E-4</v>
      </c>
      <c r="S879">
        <f t="shared" si="190"/>
        <v>8.3156261743654886E-3</v>
      </c>
      <c r="T879">
        <f t="shared" si="191"/>
        <v>8315.6261743654886</v>
      </c>
      <c r="U879">
        <v>0.26</v>
      </c>
      <c r="V879">
        <v>110</v>
      </c>
      <c r="W879">
        <f t="shared" si="185"/>
        <v>87.301587301587304</v>
      </c>
      <c r="X879">
        <f t="shared" si="193"/>
        <v>7.9376431664397851</v>
      </c>
      <c r="Y879">
        <f t="shared" si="186"/>
        <v>95.25171799727741</v>
      </c>
    </row>
    <row r="880" spans="1:27" x14ac:dyDescent="0.25">
      <c r="A880" s="3" t="s">
        <v>41</v>
      </c>
      <c r="B880" s="2" t="s">
        <v>51</v>
      </c>
      <c r="C880">
        <v>68</v>
      </c>
      <c r="D880">
        <v>42757.025999999998</v>
      </c>
      <c r="E880">
        <f t="shared" si="194"/>
        <v>41411.555999999997</v>
      </c>
      <c r="F880">
        <v>30</v>
      </c>
      <c r="G880">
        <f t="shared" si="182"/>
        <v>304.14999999999998</v>
      </c>
      <c r="H880">
        <v>98</v>
      </c>
      <c r="I880">
        <v>0.47299999999999998</v>
      </c>
      <c r="J880">
        <f t="shared" si="187"/>
        <v>6.5640291204200979E-2</v>
      </c>
      <c r="K880">
        <v>0.26</v>
      </c>
      <c r="L880">
        <v>110</v>
      </c>
      <c r="M880">
        <f t="shared" si="183"/>
        <v>87.301587301587304</v>
      </c>
      <c r="N880">
        <f t="shared" si="184"/>
        <v>0.40735970879579897</v>
      </c>
      <c r="O880">
        <v>8.3140000000000001</v>
      </c>
      <c r="P880">
        <f t="shared" si="188"/>
        <v>1.5787243453764224E-2</v>
      </c>
      <c r="Q880">
        <f t="shared" si="181"/>
        <v>675.01557882092663</v>
      </c>
      <c r="R880">
        <f t="shared" si="189"/>
        <v>6.7501557882092668E-4</v>
      </c>
      <c r="S880">
        <f t="shared" si="190"/>
        <v>8.1001869458511202E-3</v>
      </c>
      <c r="T880">
        <f t="shared" si="191"/>
        <v>8100.1869458511201</v>
      </c>
      <c r="U880">
        <v>0.26</v>
      </c>
      <c r="V880">
        <v>110</v>
      </c>
      <c r="W880">
        <f t="shared" si="185"/>
        <v>87.301587301587304</v>
      </c>
      <c r="X880">
        <f t="shared" si="193"/>
        <v>7.731996630130614</v>
      </c>
      <c r="Y880">
        <f t="shared" si="186"/>
        <v>92.783959561567372</v>
      </c>
    </row>
    <row r="881" spans="1:27" x14ac:dyDescent="0.25">
      <c r="A881" s="3" t="s">
        <v>42</v>
      </c>
      <c r="B881" s="2" t="s">
        <v>51</v>
      </c>
      <c r="C881">
        <v>68</v>
      </c>
      <c r="D881">
        <v>28014.206999999999</v>
      </c>
      <c r="E881">
        <f t="shared" si="194"/>
        <v>26668.736999999997</v>
      </c>
      <c r="F881">
        <v>30</v>
      </c>
      <c r="G881">
        <f t="shared" si="182"/>
        <v>304.14999999999998</v>
      </c>
      <c r="H881">
        <v>98</v>
      </c>
      <c r="I881">
        <v>0.47299999999999998</v>
      </c>
      <c r="J881">
        <f t="shared" si="187"/>
        <v>6.5640291204200979E-2</v>
      </c>
      <c r="K881">
        <v>0.26</v>
      </c>
      <c r="L881">
        <v>110</v>
      </c>
      <c r="M881">
        <f t="shared" si="183"/>
        <v>87.301587301587304</v>
      </c>
      <c r="N881">
        <f t="shared" si="184"/>
        <v>0.40735970879579897</v>
      </c>
      <c r="O881">
        <v>8.3140000000000001</v>
      </c>
      <c r="P881">
        <f t="shared" si="188"/>
        <v>1.5787243453764224E-2</v>
      </c>
      <c r="Q881">
        <f t="shared" si="181"/>
        <v>442.26710607314584</v>
      </c>
      <c r="R881">
        <f t="shared" si="189"/>
        <v>4.4226710607314586E-4</v>
      </c>
      <c r="S881">
        <f t="shared" si="190"/>
        <v>5.3072052728777496E-3</v>
      </c>
      <c r="T881">
        <f t="shared" si="191"/>
        <v>5307.2052728777498</v>
      </c>
      <c r="U881">
        <v>0.26</v>
      </c>
      <c r="V881">
        <v>110</v>
      </c>
      <c r="W881">
        <f t="shared" si="185"/>
        <v>87.301587301587304</v>
      </c>
      <c r="X881">
        <f t="shared" si="193"/>
        <v>5.0659686695651249</v>
      </c>
      <c r="Y881">
        <f t="shared" si="186"/>
        <v>60.791624034781499</v>
      </c>
      <c r="Z881">
        <f>AVERAGE(Y881:Y883)</f>
        <v>58.301316110905681</v>
      </c>
      <c r="AA881">
        <f>_xlfn.STDEV.S(Y881:Y883)/SQRT(COUNT(Y881:Y883))</f>
        <v>1.3744161501127836</v>
      </c>
    </row>
    <row r="882" spans="1:27" x14ac:dyDescent="0.25">
      <c r="A882" s="3" t="s">
        <v>43</v>
      </c>
      <c r="B882" s="2" t="s">
        <v>51</v>
      </c>
      <c r="C882">
        <v>68</v>
      </c>
      <c r="D882">
        <v>25828.361000000004</v>
      </c>
      <c r="E882">
        <f t="shared" si="194"/>
        <v>24482.891000000003</v>
      </c>
      <c r="F882">
        <v>30</v>
      </c>
      <c r="G882">
        <f t="shared" si="182"/>
        <v>304.14999999999998</v>
      </c>
      <c r="H882">
        <v>98</v>
      </c>
      <c r="I882">
        <v>0.47299999999999998</v>
      </c>
      <c r="J882">
        <f t="shared" si="187"/>
        <v>6.5640291204200979E-2</v>
      </c>
      <c r="K882">
        <v>0.26</v>
      </c>
      <c r="L882">
        <v>110</v>
      </c>
      <c r="M882">
        <f t="shared" si="183"/>
        <v>87.301587301587304</v>
      </c>
      <c r="N882">
        <f t="shared" si="184"/>
        <v>0.40735970879579897</v>
      </c>
      <c r="O882">
        <v>8.3140000000000001</v>
      </c>
      <c r="P882">
        <f t="shared" si="188"/>
        <v>1.5787243453764224E-2</v>
      </c>
      <c r="Q882">
        <f t="shared" si="181"/>
        <v>407.75862311870924</v>
      </c>
      <c r="R882">
        <f t="shared" si="189"/>
        <v>4.0775862311870923E-4</v>
      </c>
      <c r="S882">
        <f t="shared" si="190"/>
        <v>4.8931034774245107E-3</v>
      </c>
      <c r="T882">
        <f t="shared" si="191"/>
        <v>4893.1034774245109</v>
      </c>
      <c r="U882">
        <v>0.26</v>
      </c>
      <c r="V882">
        <v>110</v>
      </c>
      <c r="W882">
        <f t="shared" si="185"/>
        <v>87.301587301587304</v>
      </c>
      <c r="X882">
        <f t="shared" si="193"/>
        <v>4.670689682996124</v>
      </c>
      <c r="Y882">
        <f t="shared" si="186"/>
        <v>56.048276195953484</v>
      </c>
    </row>
    <row r="883" spans="1:27" x14ac:dyDescent="0.25">
      <c r="A883" s="3" t="s">
        <v>44</v>
      </c>
      <c r="B883" s="2" t="s">
        <v>51</v>
      </c>
      <c r="C883">
        <v>68</v>
      </c>
      <c r="D883">
        <v>26757.276000000002</v>
      </c>
      <c r="E883">
        <f t="shared" si="194"/>
        <v>25411.806</v>
      </c>
      <c r="F883">
        <v>30</v>
      </c>
      <c r="G883">
        <f t="shared" si="182"/>
        <v>304.14999999999998</v>
      </c>
      <c r="H883">
        <v>98</v>
      </c>
      <c r="I883">
        <v>0.47299999999999998</v>
      </c>
      <c r="J883">
        <f t="shared" si="187"/>
        <v>6.5640291204200979E-2</v>
      </c>
      <c r="K883">
        <v>0.26</v>
      </c>
      <c r="L883">
        <v>110</v>
      </c>
      <c r="M883">
        <f t="shared" si="183"/>
        <v>87.301587301587304</v>
      </c>
      <c r="N883">
        <f t="shared" si="184"/>
        <v>0.40735970879579897</v>
      </c>
      <c r="O883">
        <v>8.3140000000000001</v>
      </c>
      <c r="P883">
        <f t="shared" si="188"/>
        <v>1.5787243453764224E-2</v>
      </c>
      <c r="Q883">
        <f t="shared" ref="Q883:Q946" si="195">P883*D883</f>
        <v>422.42363037156258</v>
      </c>
      <c r="R883">
        <f t="shared" si="189"/>
        <v>4.2242363037156257E-4</v>
      </c>
      <c r="S883">
        <f t="shared" si="190"/>
        <v>5.0690835644587508E-3</v>
      </c>
      <c r="T883">
        <f t="shared" si="191"/>
        <v>5069.0835644587505</v>
      </c>
      <c r="U883">
        <v>0.26</v>
      </c>
      <c r="V883">
        <v>110</v>
      </c>
      <c r="W883">
        <f t="shared" si="185"/>
        <v>87.301587301587304</v>
      </c>
      <c r="X883">
        <f t="shared" si="193"/>
        <v>4.8386706751651714</v>
      </c>
      <c r="Y883">
        <f t="shared" si="186"/>
        <v>58.064048101982053</v>
      </c>
    </row>
    <row r="884" spans="1:27" x14ac:dyDescent="0.25">
      <c r="A884" s="3" t="s">
        <v>45</v>
      </c>
      <c r="B884" s="2" t="s">
        <v>51</v>
      </c>
      <c r="C884">
        <v>68</v>
      </c>
      <c r="D884">
        <v>51108.200000000004</v>
      </c>
      <c r="E884">
        <f t="shared" si="194"/>
        <v>49762.73</v>
      </c>
      <c r="F884">
        <v>30</v>
      </c>
      <c r="G884">
        <f t="shared" si="182"/>
        <v>304.14999999999998</v>
      </c>
      <c r="H884">
        <v>98</v>
      </c>
      <c r="I884">
        <v>0.47299999999999998</v>
      </c>
      <c r="J884">
        <f t="shared" si="187"/>
        <v>6.5640291204200979E-2</v>
      </c>
      <c r="K884">
        <v>0.26</v>
      </c>
      <c r="L884">
        <v>110</v>
      </c>
      <c r="M884">
        <f t="shared" si="183"/>
        <v>87.301587301587304</v>
      </c>
      <c r="N884">
        <f t="shared" si="184"/>
        <v>0.40735970879579897</v>
      </c>
      <c r="O884">
        <v>8.3140000000000001</v>
      </c>
      <c r="P884">
        <f t="shared" si="188"/>
        <v>1.5787243453764224E-2</v>
      </c>
      <c r="Q884">
        <f t="shared" si="195"/>
        <v>806.85759588367273</v>
      </c>
      <c r="R884">
        <f t="shared" si="189"/>
        <v>8.0685759588367272E-4</v>
      </c>
      <c r="S884">
        <f t="shared" si="190"/>
        <v>9.6822911506040717E-3</v>
      </c>
      <c r="T884">
        <f t="shared" si="191"/>
        <v>9682.2911506040709</v>
      </c>
      <c r="U884">
        <v>0.26</v>
      </c>
      <c r="V884">
        <v>110</v>
      </c>
      <c r="W884">
        <f t="shared" si="185"/>
        <v>87.301587301587304</v>
      </c>
      <c r="X884">
        <f t="shared" si="193"/>
        <v>9.2421870073947971</v>
      </c>
      <c r="Y884">
        <f t="shared" si="186"/>
        <v>110.90624408873754</v>
      </c>
      <c r="Z884">
        <f>AVERAGE(Y884:Y886)</f>
        <v>125.22349525878685</v>
      </c>
      <c r="AA884">
        <f>_xlfn.STDEV.S(Y884:Y886)/SQRT(COUNT(Y884:Y886))</f>
        <v>7.204972602192159</v>
      </c>
    </row>
    <row r="885" spans="1:27" x14ac:dyDescent="0.25">
      <c r="A885" s="3" t="s">
        <v>46</v>
      </c>
      <c r="B885" s="2" t="s">
        <v>51</v>
      </c>
      <c r="C885">
        <v>68</v>
      </c>
      <c r="D885">
        <v>60353.552999999993</v>
      </c>
      <c r="E885">
        <f t="shared" si="194"/>
        <v>59008.082999999991</v>
      </c>
      <c r="F885">
        <v>30</v>
      </c>
      <c r="G885">
        <f t="shared" si="182"/>
        <v>304.14999999999998</v>
      </c>
      <c r="H885">
        <v>98</v>
      </c>
      <c r="I885">
        <v>0.47299999999999998</v>
      </c>
      <c r="J885">
        <f t="shared" si="187"/>
        <v>6.5640291204200979E-2</v>
      </c>
      <c r="K885">
        <v>0.26</v>
      </c>
      <c r="L885">
        <v>110</v>
      </c>
      <c r="M885">
        <f t="shared" si="183"/>
        <v>87.301587301587304</v>
      </c>
      <c r="N885">
        <f t="shared" si="184"/>
        <v>0.40735970879579897</v>
      </c>
      <c r="O885">
        <v>8.3140000000000001</v>
      </c>
      <c r="P885">
        <f t="shared" si="188"/>
        <v>1.5787243453764224E-2</v>
      </c>
      <c r="Q885">
        <f t="shared" si="195"/>
        <v>952.81623451066196</v>
      </c>
      <c r="R885">
        <f t="shared" si="189"/>
        <v>9.5281623451066197E-4</v>
      </c>
      <c r="S885">
        <f t="shared" si="190"/>
        <v>1.1433794814127943E-2</v>
      </c>
      <c r="T885">
        <f t="shared" si="191"/>
        <v>11433.794814127943</v>
      </c>
      <c r="U885">
        <v>0.26</v>
      </c>
      <c r="V885">
        <v>110</v>
      </c>
      <c r="W885">
        <f t="shared" si="185"/>
        <v>87.301587301587304</v>
      </c>
      <c r="X885">
        <f t="shared" si="193"/>
        <v>10.914076868031218</v>
      </c>
      <c r="Y885">
        <f t="shared" si="186"/>
        <v>130.96892241637462</v>
      </c>
    </row>
    <row r="886" spans="1:27" x14ac:dyDescent="0.25">
      <c r="A886" s="3" t="s">
        <v>47</v>
      </c>
      <c r="B886" s="3" t="s">
        <v>51</v>
      </c>
      <c r="C886">
        <v>68</v>
      </c>
      <c r="D886">
        <v>61656.023000000001</v>
      </c>
      <c r="E886">
        <f t="shared" si="194"/>
        <v>60310.553</v>
      </c>
      <c r="F886">
        <v>30</v>
      </c>
      <c r="G886">
        <f t="shared" si="182"/>
        <v>304.14999999999998</v>
      </c>
      <c r="H886">
        <v>98</v>
      </c>
      <c r="I886">
        <v>0.47299999999999998</v>
      </c>
      <c r="J886">
        <f t="shared" si="187"/>
        <v>6.5640291204200979E-2</v>
      </c>
      <c r="K886">
        <v>0.26</v>
      </c>
      <c r="L886">
        <v>110</v>
      </c>
      <c r="M886">
        <f t="shared" si="183"/>
        <v>87.301587301587304</v>
      </c>
      <c r="N886">
        <f t="shared" si="184"/>
        <v>0.40735970879579897</v>
      </c>
      <c r="O886">
        <v>8.3140000000000001</v>
      </c>
      <c r="P886">
        <f t="shared" si="188"/>
        <v>1.5787243453764224E-2</v>
      </c>
      <c r="Q886">
        <f t="shared" si="195"/>
        <v>973.37864549188646</v>
      </c>
      <c r="R886">
        <f t="shared" si="189"/>
        <v>9.7337864549188651E-4</v>
      </c>
      <c r="S886">
        <f t="shared" si="190"/>
        <v>1.1680543745902638E-2</v>
      </c>
      <c r="T886">
        <f t="shared" si="191"/>
        <v>11680.543745902638</v>
      </c>
      <c r="U886">
        <v>0.26</v>
      </c>
      <c r="V886">
        <v>110</v>
      </c>
      <c r="W886">
        <f t="shared" si="185"/>
        <v>87.301587301587304</v>
      </c>
      <c r="X886">
        <f t="shared" si="193"/>
        <v>11.149609939270698</v>
      </c>
      <c r="Y886">
        <f t="shared" si="186"/>
        <v>133.79531927124839</v>
      </c>
    </row>
    <row r="887" spans="1:27" x14ac:dyDescent="0.25">
      <c r="A887" s="3" t="s">
        <v>48</v>
      </c>
      <c r="B887" s="3" t="s">
        <v>51</v>
      </c>
      <c r="C887">
        <v>68</v>
      </c>
      <c r="D887">
        <v>31550.324000000001</v>
      </c>
      <c r="E887">
        <f t="shared" si="194"/>
        <v>30204.853999999999</v>
      </c>
      <c r="F887">
        <v>30</v>
      </c>
      <c r="G887">
        <f t="shared" si="182"/>
        <v>304.14999999999998</v>
      </c>
      <c r="H887">
        <v>98</v>
      </c>
      <c r="I887">
        <v>0.47299999999999998</v>
      </c>
      <c r="J887">
        <f t="shared" si="187"/>
        <v>6.5640291204200979E-2</v>
      </c>
      <c r="K887">
        <v>0.26</v>
      </c>
      <c r="L887">
        <v>110</v>
      </c>
      <c r="M887">
        <f t="shared" si="183"/>
        <v>87.301587301587304</v>
      </c>
      <c r="N887">
        <f t="shared" si="184"/>
        <v>0.40735970879579897</v>
      </c>
      <c r="O887">
        <v>8.3140000000000001</v>
      </c>
      <c r="P887">
        <f t="shared" si="188"/>
        <v>1.5787243453764224E-2</v>
      </c>
      <c r="Q887">
        <f t="shared" si="195"/>
        <v>498.09264603314028</v>
      </c>
      <c r="R887">
        <f t="shared" si="189"/>
        <v>4.9809264603314029E-4</v>
      </c>
      <c r="S887">
        <f t="shared" si="190"/>
        <v>5.9771117523976826E-3</v>
      </c>
      <c r="T887">
        <f t="shared" si="191"/>
        <v>5977.1117523976827</v>
      </c>
      <c r="U887">
        <v>0.26</v>
      </c>
      <c r="V887">
        <v>110</v>
      </c>
      <c r="W887">
        <f t="shared" si="185"/>
        <v>87.301587301587304</v>
      </c>
      <c r="X887">
        <f t="shared" si="193"/>
        <v>5.705424854561425</v>
      </c>
      <c r="Y887">
        <f t="shared" si="186"/>
        <v>68.465098254737086</v>
      </c>
      <c r="Z887">
        <f>AVERAGE(Y887:Y889)</f>
        <v>62.184360541347338</v>
      </c>
      <c r="AA887">
        <f>_xlfn.STDEV.S(Y887:Y889)/SQRT(COUNT(Y887:Y889))</f>
        <v>3.4047154101979142</v>
      </c>
    </row>
    <row r="888" spans="1:27" x14ac:dyDescent="0.25">
      <c r="A888" s="3" t="s">
        <v>49</v>
      </c>
      <c r="B888" s="3" t="s">
        <v>51</v>
      </c>
      <c r="C888">
        <v>68</v>
      </c>
      <c r="D888">
        <v>26158.976999999999</v>
      </c>
      <c r="E888">
        <f t="shared" si="194"/>
        <v>24813.506999999998</v>
      </c>
      <c r="F888">
        <v>30</v>
      </c>
      <c r="G888">
        <f t="shared" si="182"/>
        <v>304.14999999999998</v>
      </c>
      <c r="H888">
        <v>98</v>
      </c>
      <c r="I888">
        <v>0.47299999999999998</v>
      </c>
      <c r="J888">
        <f t="shared" si="187"/>
        <v>6.5640291204200979E-2</v>
      </c>
      <c r="K888">
        <v>0.26</v>
      </c>
      <c r="L888">
        <v>110</v>
      </c>
      <c r="M888">
        <f t="shared" si="183"/>
        <v>87.301587301587304</v>
      </c>
      <c r="N888">
        <f t="shared" si="184"/>
        <v>0.40735970879579897</v>
      </c>
      <c r="O888">
        <v>8.3140000000000001</v>
      </c>
      <c r="P888">
        <f t="shared" si="188"/>
        <v>1.5787243453764224E-2</v>
      </c>
      <c r="Q888">
        <f t="shared" si="195"/>
        <v>412.97813840041886</v>
      </c>
      <c r="R888">
        <f t="shared" si="189"/>
        <v>4.1297813840041888E-4</v>
      </c>
      <c r="S888">
        <f t="shared" si="190"/>
        <v>4.9557376608050261E-3</v>
      </c>
      <c r="T888">
        <f t="shared" si="191"/>
        <v>4955.7376608050263</v>
      </c>
      <c r="U888">
        <v>0.26</v>
      </c>
      <c r="V888">
        <v>110</v>
      </c>
      <c r="W888">
        <f t="shared" si="185"/>
        <v>87.301587301587304</v>
      </c>
      <c r="X888">
        <f t="shared" si="193"/>
        <v>4.7304768580411611</v>
      </c>
      <c r="Y888">
        <f t="shared" si="186"/>
        <v>56.765722296493934</v>
      </c>
    </row>
    <row r="889" spans="1:27" x14ac:dyDescent="0.25">
      <c r="A889" s="3" t="s">
        <v>50</v>
      </c>
      <c r="B889" s="3" t="s">
        <v>51</v>
      </c>
      <c r="C889">
        <v>68</v>
      </c>
      <c r="D889">
        <v>28258.737000000001</v>
      </c>
      <c r="E889">
        <f t="shared" si="194"/>
        <v>26913.267</v>
      </c>
      <c r="F889">
        <v>30</v>
      </c>
      <c r="G889">
        <f t="shared" si="182"/>
        <v>304.14999999999998</v>
      </c>
      <c r="H889">
        <v>98</v>
      </c>
      <c r="I889">
        <v>0.47299999999999998</v>
      </c>
      <c r="J889">
        <f t="shared" si="187"/>
        <v>6.5640291204200979E-2</v>
      </c>
      <c r="K889">
        <v>0.26</v>
      </c>
      <c r="L889">
        <v>110</v>
      </c>
      <c r="M889">
        <f t="shared" si="183"/>
        <v>87.301587301587304</v>
      </c>
      <c r="N889">
        <f t="shared" si="184"/>
        <v>0.40735970879579897</v>
      </c>
      <c r="O889">
        <v>8.3140000000000001</v>
      </c>
      <c r="P889">
        <f t="shared" si="188"/>
        <v>1.5787243453764224E-2</v>
      </c>
      <c r="Q889">
        <f t="shared" si="195"/>
        <v>446.12756071489486</v>
      </c>
      <c r="R889">
        <f t="shared" si="189"/>
        <v>4.4612756071489486E-4</v>
      </c>
      <c r="S889">
        <f t="shared" si="190"/>
        <v>5.3535307285787386E-3</v>
      </c>
      <c r="T889">
        <f t="shared" si="191"/>
        <v>5353.5307285787385</v>
      </c>
      <c r="U889">
        <v>0.26</v>
      </c>
      <c r="V889">
        <v>110</v>
      </c>
      <c r="W889">
        <f t="shared" si="185"/>
        <v>87.301587301587304</v>
      </c>
      <c r="X889">
        <f t="shared" si="193"/>
        <v>5.1101884227342502</v>
      </c>
      <c r="Y889">
        <f t="shared" si="186"/>
        <v>61.322261072811003</v>
      </c>
    </row>
    <row r="890" spans="1:27" x14ac:dyDescent="0.25">
      <c r="A890" s="1" t="s">
        <v>26</v>
      </c>
      <c r="B890" s="1" t="s">
        <v>51</v>
      </c>
      <c r="C890">
        <v>75</v>
      </c>
      <c r="D890">
        <v>48578.569000000003</v>
      </c>
      <c r="E890">
        <f>D890-2603.84</f>
        <v>45974.729000000007</v>
      </c>
      <c r="F890">
        <v>30</v>
      </c>
      <c r="G890">
        <f t="shared" si="182"/>
        <v>304.14999999999998</v>
      </c>
      <c r="H890">
        <v>98</v>
      </c>
      <c r="I890">
        <v>0.47299999999999998</v>
      </c>
      <c r="J890">
        <f t="shared" si="187"/>
        <v>6.5640291204200979E-2</v>
      </c>
      <c r="K890">
        <v>0.26</v>
      </c>
      <c r="L890">
        <v>110</v>
      </c>
      <c r="M890">
        <f t="shared" si="183"/>
        <v>87.301587301587304</v>
      </c>
      <c r="N890">
        <f t="shared" si="184"/>
        <v>0.40735970879579897</v>
      </c>
      <c r="O890">
        <v>8.3140000000000001</v>
      </c>
      <c r="P890">
        <f t="shared" si="188"/>
        <v>1.5787243453764224E-2</v>
      </c>
      <c r="Q890">
        <f t="shared" si="195"/>
        <v>766.92169543848365</v>
      </c>
      <c r="R890">
        <f t="shared" si="189"/>
        <v>7.6692169543848365E-4</v>
      </c>
      <c r="S890">
        <f t="shared" si="190"/>
        <v>9.2030603452618025E-3</v>
      </c>
      <c r="T890">
        <f t="shared" si="191"/>
        <v>9203.0603452618034</v>
      </c>
      <c r="U890">
        <v>0.26</v>
      </c>
      <c r="V890">
        <v>110</v>
      </c>
      <c r="W890">
        <f t="shared" si="185"/>
        <v>87.301587301587304</v>
      </c>
      <c r="X890">
        <f t="shared" si="193"/>
        <v>8.7847394204771767</v>
      </c>
      <c r="Y890">
        <f t="shared" si="186"/>
        <v>105.41687304572611</v>
      </c>
      <c r="Z890">
        <f>AVERAGE(Y890:Y892)</f>
        <v>96.475530815181898</v>
      </c>
      <c r="AA890">
        <f>_xlfn.STDEV.S(Y890:Y892)/SQRT(COUNT(Y890:Y892))</f>
        <v>8.1319545904088404</v>
      </c>
    </row>
    <row r="891" spans="1:27" x14ac:dyDescent="0.25">
      <c r="A891" s="2" t="s">
        <v>28</v>
      </c>
      <c r="B891" s="3" t="s">
        <v>51</v>
      </c>
      <c r="C891">
        <v>75</v>
      </c>
      <c r="D891">
        <v>47819.784999999996</v>
      </c>
      <c r="E891">
        <f t="shared" ref="E891:E913" si="196">D891-2603.84</f>
        <v>45215.944999999992</v>
      </c>
      <c r="F891">
        <v>30</v>
      </c>
      <c r="G891">
        <f t="shared" si="182"/>
        <v>304.14999999999998</v>
      </c>
      <c r="H891">
        <v>98</v>
      </c>
      <c r="I891">
        <v>0.47299999999999998</v>
      </c>
      <c r="J891">
        <f t="shared" si="187"/>
        <v>6.5640291204200979E-2</v>
      </c>
      <c r="K891">
        <v>0.26</v>
      </c>
      <c r="L891">
        <v>110</v>
      </c>
      <c r="M891">
        <f t="shared" si="183"/>
        <v>87.301587301587304</v>
      </c>
      <c r="N891">
        <f t="shared" si="184"/>
        <v>0.40735970879579897</v>
      </c>
      <c r="O891">
        <v>8.3140000000000001</v>
      </c>
      <c r="P891">
        <f t="shared" si="188"/>
        <v>1.5787243453764224E-2</v>
      </c>
      <c r="Q891">
        <f t="shared" si="195"/>
        <v>754.94258770166255</v>
      </c>
      <c r="R891">
        <f t="shared" si="189"/>
        <v>7.549425877016626E-4</v>
      </c>
      <c r="S891">
        <f t="shared" si="190"/>
        <v>9.0593110524199508E-3</v>
      </c>
      <c r="T891">
        <f t="shared" si="191"/>
        <v>9059.311052419951</v>
      </c>
      <c r="U891">
        <v>0.26</v>
      </c>
      <c r="V891">
        <v>110</v>
      </c>
      <c r="W891">
        <f t="shared" si="185"/>
        <v>87.301587301587304</v>
      </c>
      <c r="X891">
        <f t="shared" si="193"/>
        <v>8.6475241864008616</v>
      </c>
      <c r="Y891">
        <f t="shared" si="186"/>
        <v>103.77029023681034</v>
      </c>
    </row>
    <row r="892" spans="1:27" x14ac:dyDescent="0.25">
      <c r="A892" s="2" t="s">
        <v>29</v>
      </c>
      <c r="B892" s="3" t="s">
        <v>51</v>
      </c>
      <c r="C892">
        <v>75</v>
      </c>
      <c r="D892">
        <v>36976.212</v>
      </c>
      <c r="E892">
        <f t="shared" si="196"/>
        <v>34372.372000000003</v>
      </c>
      <c r="F892">
        <v>30</v>
      </c>
      <c r="G892">
        <f t="shared" si="182"/>
        <v>304.14999999999998</v>
      </c>
      <c r="H892">
        <v>98</v>
      </c>
      <c r="I892">
        <v>0.47299999999999998</v>
      </c>
      <c r="J892">
        <f t="shared" si="187"/>
        <v>6.5640291204200979E-2</v>
      </c>
      <c r="K892">
        <v>0.26</v>
      </c>
      <c r="L892">
        <v>110</v>
      </c>
      <c r="M892">
        <f t="shared" si="183"/>
        <v>87.301587301587304</v>
      </c>
      <c r="N892">
        <f t="shared" si="184"/>
        <v>0.40735970879579897</v>
      </c>
      <c r="O892">
        <v>8.3140000000000001</v>
      </c>
      <c r="P892">
        <f t="shared" si="188"/>
        <v>1.5787243453764224E-2</v>
      </c>
      <c r="Q892">
        <f t="shared" si="195"/>
        <v>583.75246084199807</v>
      </c>
      <c r="R892">
        <f t="shared" si="189"/>
        <v>5.8375246084199812E-4</v>
      </c>
      <c r="S892">
        <f t="shared" si="190"/>
        <v>7.0050295301039766E-3</v>
      </c>
      <c r="T892">
        <f t="shared" si="191"/>
        <v>7005.0295301039769</v>
      </c>
      <c r="U892">
        <v>0.26</v>
      </c>
      <c r="V892">
        <v>110</v>
      </c>
      <c r="W892">
        <f t="shared" si="185"/>
        <v>87.301587301587304</v>
      </c>
      <c r="X892">
        <f t="shared" si="193"/>
        <v>6.6866190969174326</v>
      </c>
      <c r="Y892">
        <f t="shared" si="186"/>
        <v>80.239429163009191</v>
      </c>
    </row>
    <row r="893" spans="1:27" x14ac:dyDescent="0.25">
      <c r="A893" s="2" t="s">
        <v>30</v>
      </c>
      <c r="B893" s="3" t="s">
        <v>51</v>
      </c>
      <c r="C893">
        <v>75</v>
      </c>
      <c r="D893">
        <v>31201.040000000001</v>
      </c>
      <c r="E893">
        <f t="shared" si="196"/>
        <v>28597.200000000001</v>
      </c>
      <c r="F893">
        <v>30</v>
      </c>
      <c r="G893">
        <f t="shared" si="182"/>
        <v>304.14999999999998</v>
      </c>
      <c r="H893">
        <v>98</v>
      </c>
      <c r="I893">
        <v>0.47299999999999998</v>
      </c>
      <c r="J893">
        <f t="shared" si="187"/>
        <v>6.5640291204200979E-2</v>
      </c>
      <c r="K893">
        <v>0.26</v>
      </c>
      <c r="L893">
        <v>110</v>
      </c>
      <c r="M893">
        <f t="shared" si="183"/>
        <v>87.301587301587304</v>
      </c>
      <c r="N893">
        <f t="shared" si="184"/>
        <v>0.40735970879579897</v>
      </c>
      <c r="O893">
        <v>8.3140000000000001</v>
      </c>
      <c r="P893">
        <f t="shared" si="188"/>
        <v>1.5787243453764224E-2</v>
      </c>
      <c r="Q893">
        <f t="shared" si="195"/>
        <v>492.57841449063568</v>
      </c>
      <c r="R893">
        <f t="shared" si="189"/>
        <v>4.9257841449063563E-4</v>
      </c>
      <c r="S893">
        <f t="shared" si="190"/>
        <v>5.9109409738876267E-3</v>
      </c>
      <c r="T893">
        <f t="shared" si="191"/>
        <v>5910.9409738876266</v>
      </c>
      <c r="U893">
        <v>0.26</v>
      </c>
      <c r="V893">
        <v>110</v>
      </c>
      <c r="W893">
        <f t="shared" si="185"/>
        <v>87.301587301587304</v>
      </c>
      <c r="X893">
        <f t="shared" si="193"/>
        <v>5.642261838710918</v>
      </c>
      <c r="Y893">
        <f t="shared" si="186"/>
        <v>67.707142064530998</v>
      </c>
      <c r="Z893">
        <f>AVERAGE(Y893:Y895)</f>
        <v>64.757522318529524</v>
      </c>
      <c r="AA893">
        <f>_xlfn.STDEV.S(Y893:Y895)/SQRT(COUNT(Y893:Y895))</f>
        <v>2.2713831733886676</v>
      </c>
    </row>
    <row r="894" spans="1:27" x14ac:dyDescent="0.25">
      <c r="A894" s="2" t="s">
        <v>31</v>
      </c>
      <c r="B894" s="3" t="s">
        <v>51</v>
      </c>
      <c r="C894">
        <v>75</v>
      </c>
      <c r="D894">
        <v>27783.352999999996</v>
      </c>
      <c r="E894">
        <f t="shared" si="196"/>
        <v>25179.512999999995</v>
      </c>
      <c r="F894">
        <v>30</v>
      </c>
      <c r="G894">
        <f t="shared" si="182"/>
        <v>304.14999999999998</v>
      </c>
      <c r="H894">
        <v>98</v>
      </c>
      <c r="I894">
        <v>0.47299999999999998</v>
      </c>
      <c r="J894">
        <f t="shared" si="187"/>
        <v>6.5640291204200979E-2</v>
      </c>
      <c r="K894">
        <v>0.26</v>
      </c>
      <c r="L894">
        <v>110</v>
      </c>
      <c r="M894">
        <f t="shared" si="183"/>
        <v>87.301587301587304</v>
      </c>
      <c r="N894">
        <f t="shared" si="184"/>
        <v>0.40735970879579897</v>
      </c>
      <c r="O894">
        <v>8.3140000000000001</v>
      </c>
      <c r="P894">
        <f t="shared" si="188"/>
        <v>1.5787243453764224E-2</v>
      </c>
      <c r="Q894">
        <f t="shared" si="195"/>
        <v>438.62255777287055</v>
      </c>
      <c r="R894">
        <f t="shared" si="189"/>
        <v>4.3862255777287054E-4</v>
      </c>
      <c r="S894">
        <f t="shared" si="190"/>
        <v>5.2634706932744458E-3</v>
      </c>
      <c r="T894">
        <f t="shared" si="191"/>
        <v>5263.4706932744457</v>
      </c>
      <c r="U894">
        <v>0.26</v>
      </c>
      <c r="V894">
        <v>110</v>
      </c>
      <c r="W894">
        <f t="shared" si="185"/>
        <v>87.301587301587304</v>
      </c>
      <c r="X894">
        <f t="shared" si="193"/>
        <v>5.024222025398335</v>
      </c>
      <c r="Y894">
        <f t="shared" si="186"/>
        <v>60.290664304780016</v>
      </c>
    </row>
    <row r="895" spans="1:27" x14ac:dyDescent="0.25">
      <c r="A895" s="2" t="s">
        <v>32</v>
      </c>
      <c r="B895" s="3" t="s">
        <v>51</v>
      </c>
      <c r="C895">
        <v>75</v>
      </c>
      <c r="D895">
        <v>30540.965</v>
      </c>
      <c r="E895">
        <f t="shared" si="196"/>
        <v>27937.125</v>
      </c>
      <c r="F895">
        <v>30</v>
      </c>
      <c r="G895">
        <f t="shared" si="182"/>
        <v>304.14999999999998</v>
      </c>
      <c r="H895">
        <v>98</v>
      </c>
      <c r="I895">
        <v>0.47299999999999998</v>
      </c>
      <c r="J895">
        <f t="shared" si="187"/>
        <v>6.5640291204200979E-2</v>
      </c>
      <c r="K895">
        <v>0.26</v>
      </c>
      <c r="L895">
        <v>110</v>
      </c>
      <c r="M895">
        <f t="shared" si="183"/>
        <v>87.301587301587304</v>
      </c>
      <c r="N895">
        <f t="shared" si="184"/>
        <v>0.40735970879579897</v>
      </c>
      <c r="O895">
        <v>8.3140000000000001</v>
      </c>
      <c r="P895">
        <f t="shared" si="188"/>
        <v>1.5787243453764224E-2</v>
      </c>
      <c r="Q895">
        <f t="shared" si="195"/>
        <v>482.15764976789228</v>
      </c>
      <c r="R895">
        <f t="shared" si="189"/>
        <v>4.8215764976789225E-4</v>
      </c>
      <c r="S895">
        <f t="shared" si="190"/>
        <v>5.7858917972147062E-3</v>
      </c>
      <c r="T895">
        <f t="shared" si="191"/>
        <v>5785.8917972147065</v>
      </c>
      <c r="U895">
        <v>0.26</v>
      </c>
      <c r="V895">
        <v>110</v>
      </c>
      <c r="W895">
        <f t="shared" si="185"/>
        <v>87.301587301587304</v>
      </c>
      <c r="X895">
        <f t="shared" si="193"/>
        <v>5.5228967155231299</v>
      </c>
      <c r="Y895">
        <f t="shared" si="186"/>
        <v>66.274760586277552</v>
      </c>
    </row>
    <row r="896" spans="1:27" x14ac:dyDescent="0.25">
      <c r="A896" s="2" t="s">
        <v>33</v>
      </c>
      <c r="B896" s="3" t="s">
        <v>51</v>
      </c>
      <c r="C896">
        <v>75</v>
      </c>
      <c r="D896">
        <v>62218.312000000005</v>
      </c>
      <c r="E896">
        <f t="shared" si="196"/>
        <v>59614.472000000009</v>
      </c>
      <c r="F896">
        <v>30</v>
      </c>
      <c r="G896">
        <f t="shared" si="182"/>
        <v>304.14999999999998</v>
      </c>
      <c r="H896">
        <v>98</v>
      </c>
      <c r="I896">
        <v>0.47299999999999998</v>
      </c>
      <c r="J896">
        <f t="shared" si="187"/>
        <v>6.5640291204200979E-2</v>
      </c>
      <c r="K896">
        <v>0.26</v>
      </c>
      <c r="L896">
        <v>110</v>
      </c>
      <c r="M896">
        <f t="shared" si="183"/>
        <v>87.301587301587304</v>
      </c>
      <c r="N896">
        <f t="shared" si="184"/>
        <v>0.40735970879579897</v>
      </c>
      <c r="O896">
        <v>8.3140000000000001</v>
      </c>
      <c r="P896">
        <f t="shared" si="188"/>
        <v>1.5787243453764224E-2</v>
      </c>
      <c r="Q896">
        <f t="shared" si="195"/>
        <v>982.25563882626011</v>
      </c>
      <c r="R896">
        <f t="shared" si="189"/>
        <v>9.8225563882626014E-4</v>
      </c>
      <c r="S896">
        <f t="shared" si="190"/>
        <v>1.178706766591512E-2</v>
      </c>
      <c r="T896">
        <f t="shared" si="191"/>
        <v>11787.06766591512</v>
      </c>
      <c r="U896">
        <v>0.26</v>
      </c>
      <c r="V896">
        <v>110</v>
      </c>
      <c r="W896">
        <f t="shared" si="185"/>
        <v>87.301587301587304</v>
      </c>
      <c r="X896">
        <f t="shared" si="193"/>
        <v>11.251291862918979</v>
      </c>
      <c r="Y896">
        <f t="shared" si="186"/>
        <v>135.01550235502773</v>
      </c>
      <c r="Z896">
        <f>AVERAGE(Y896:Y898)</f>
        <v>126.95390047700609</v>
      </c>
      <c r="AA896">
        <f>_xlfn.STDEV.S(Y896:Y898)/SQRT(COUNT(Y896:Y898))</f>
        <v>4.1115735908352429</v>
      </c>
    </row>
    <row r="897" spans="1:27" x14ac:dyDescent="0.25">
      <c r="A897" s="2" t="s">
        <v>34</v>
      </c>
      <c r="B897" s="3" t="s">
        <v>51</v>
      </c>
      <c r="C897">
        <v>75</v>
      </c>
      <c r="D897">
        <v>57293.144999999997</v>
      </c>
      <c r="E897">
        <f t="shared" si="196"/>
        <v>54689.304999999993</v>
      </c>
      <c r="F897">
        <v>30</v>
      </c>
      <c r="G897">
        <f t="shared" si="182"/>
        <v>304.14999999999998</v>
      </c>
      <c r="H897">
        <v>98</v>
      </c>
      <c r="I897">
        <v>0.47299999999999998</v>
      </c>
      <c r="J897">
        <f t="shared" si="187"/>
        <v>6.5640291204200979E-2</v>
      </c>
      <c r="K897">
        <v>0.26</v>
      </c>
      <c r="L897">
        <v>110</v>
      </c>
      <c r="M897">
        <f t="shared" si="183"/>
        <v>87.301587301587304</v>
      </c>
      <c r="N897">
        <f t="shared" si="184"/>
        <v>0.40735970879579897</v>
      </c>
      <c r="O897">
        <v>8.3140000000000001</v>
      </c>
      <c r="P897">
        <f t="shared" si="188"/>
        <v>1.5787243453764224E-2</v>
      </c>
      <c r="Q897">
        <f t="shared" si="195"/>
        <v>904.50082834681439</v>
      </c>
      <c r="R897">
        <f t="shared" si="189"/>
        <v>9.0450082834681435E-4</v>
      </c>
      <c r="S897">
        <f t="shared" si="190"/>
        <v>1.0854009940161771E-2</v>
      </c>
      <c r="T897">
        <f t="shared" si="191"/>
        <v>10854.009940161772</v>
      </c>
      <c r="U897">
        <v>0.26</v>
      </c>
      <c r="V897">
        <v>110</v>
      </c>
      <c r="W897">
        <f t="shared" si="185"/>
        <v>87.301587301587304</v>
      </c>
      <c r="X897">
        <f t="shared" si="193"/>
        <v>10.360645851972601</v>
      </c>
      <c r="Y897">
        <f t="shared" si="186"/>
        <v>124.3277502236712</v>
      </c>
    </row>
    <row r="898" spans="1:27" x14ac:dyDescent="0.25">
      <c r="A898" s="2" t="s">
        <v>35</v>
      </c>
      <c r="B898" s="3" t="s">
        <v>51</v>
      </c>
      <c r="C898">
        <v>75</v>
      </c>
      <c r="D898">
        <v>55998.553000000014</v>
      </c>
      <c r="E898">
        <f t="shared" si="196"/>
        <v>53394.713000000018</v>
      </c>
      <c r="F898">
        <v>30</v>
      </c>
      <c r="G898">
        <f t="shared" ref="G898:G961" si="197">F898+274.15</f>
        <v>304.14999999999998</v>
      </c>
      <c r="H898">
        <v>98</v>
      </c>
      <c r="I898">
        <v>0.47299999999999998</v>
      </c>
      <c r="J898">
        <f t="shared" si="187"/>
        <v>6.5640291204200979E-2</v>
      </c>
      <c r="K898">
        <v>0.26</v>
      </c>
      <c r="L898">
        <v>110</v>
      </c>
      <c r="M898">
        <f t="shared" ref="M898:M961" si="198">L898/(1+K898)</f>
        <v>87.301587301587304</v>
      </c>
      <c r="N898">
        <f t="shared" ref="N898:N961" si="199">I898-J898</f>
        <v>0.40735970879579897</v>
      </c>
      <c r="O898">
        <v>8.3140000000000001</v>
      </c>
      <c r="P898">
        <f t="shared" si="188"/>
        <v>1.5787243453764224E-2</v>
      </c>
      <c r="Q898">
        <f t="shared" si="195"/>
        <v>884.06278926951916</v>
      </c>
      <c r="R898">
        <f t="shared" si="189"/>
        <v>8.8406278926951912E-4</v>
      </c>
      <c r="S898">
        <f t="shared" si="190"/>
        <v>1.0608753471234227E-2</v>
      </c>
      <c r="T898">
        <f t="shared" si="191"/>
        <v>10608.753471234228</v>
      </c>
      <c r="U898">
        <v>0.26</v>
      </c>
      <c r="V898">
        <v>110</v>
      </c>
      <c r="W898">
        <f t="shared" ref="W898:W961" si="200">V898/(1+U898)</f>
        <v>87.301587301587304</v>
      </c>
      <c r="X898">
        <f t="shared" si="193"/>
        <v>10.126537404359947</v>
      </c>
      <c r="Y898">
        <f t="shared" ref="Y898:Y961" si="201">T898/W898</f>
        <v>121.51844885231934</v>
      </c>
    </row>
    <row r="899" spans="1:27" x14ac:dyDescent="0.25">
      <c r="A899" s="3" t="s">
        <v>36</v>
      </c>
      <c r="B899" s="2" t="s">
        <v>51</v>
      </c>
      <c r="C899">
        <v>75</v>
      </c>
      <c r="D899">
        <v>38715.755000000005</v>
      </c>
      <c r="E899">
        <f t="shared" si="196"/>
        <v>36111.915000000008</v>
      </c>
      <c r="F899">
        <v>30</v>
      </c>
      <c r="G899">
        <f t="shared" si="197"/>
        <v>304.14999999999998</v>
      </c>
      <c r="H899">
        <v>98</v>
      </c>
      <c r="I899">
        <v>0.47299999999999998</v>
      </c>
      <c r="J899">
        <f t="shared" ref="J899:J962" si="202">(M899/(1.33))/1000</f>
        <v>6.5640291204200979E-2</v>
      </c>
      <c r="K899">
        <v>0.26</v>
      </c>
      <c r="L899">
        <v>110</v>
      </c>
      <c r="M899">
        <f t="shared" si="198"/>
        <v>87.301587301587304</v>
      </c>
      <c r="N899">
        <f t="shared" si="199"/>
        <v>0.40735970879579897</v>
      </c>
      <c r="O899">
        <v>8.3140000000000001</v>
      </c>
      <c r="P899">
        <f t="shared" ref="P899:P962" si="203">(H899*N899)/(O899*G899)</f>
        <v>1.5787243453764224E-2</v>
      </c>
      <c r="Q899">
        <f t="shared" si="195"/>
        <v>611.21504968128954</v>
      </c>
      <c r="R899">
        <f t="shared" ref="R899:R962" si="204">Q899/1000000</f>
        <v>6.1121504968128959E-4</v>
      </c>
      <c r="S899">
        <f t="shared" ref="S899:S962" si="205">R899*(44/1)*(12/44)</f>
        <v>7.3345805961754738E-3</v>
      </c>
      <c r="T899">
        <f t="shared" ref="T899:T962" si="206">S899*1000000</f>
        <v>7334.5805961754741</v>
      </c>
      <c r="U899">
        <v>0.26</v>
      </c>
      <c r="V899">
        <v>110</v>
      </c>
      <c r="W899">
        <f t="shared" si="200"/>
        <v>87.301587301587304</v>
      </c>
      <c r="X899">
        <f t="shared" si="193"/>
        <v>7.0011905690765888</v>
      </c>
      <c r="Y899">
        <f t="shared" si="201"/>
        <v>84.014286828919069</v>
      </c>
      <c r="Z899">
        <f>AVERAGE(Y899:Y901)</f>
        <v>91.267370132302858</v>
      </c>
      <c r="AA899">
        <f>_xlfn.STDEV.S(Y899:Y901)/SQRT(COUNT(Y899:Y901))</f>
        <v>4.7424428711653874</v>
      </c>
    </row>
    <row r="900" spans="1:27" x14ac:dyDescent="0.25">
      <c r="A900" s="3" t="s">
        <v>37</v>
      </c>
      <c r="B900" s="2" t="s">
        <v>51</v>
      </c>
      <c r="C900">
        <v>75</v>
      </c>
      <c r="D900">
        <v>41290.15800000001</v>
      </c>
      <c r="E900">
        <f t="shared" si="196"/>
        <v>38686.318000000014</v>
      </c>
      <c r="F900">
        <v>30</v>
      </c>
      <c r="G900">
        <f t="shared" si="197"/>
        <v>304.14999999999998</v>
      </c>
      <c r="H900">
        <v>98</v>
      </c>
      <c r="I900">
        <v>0.47299999999999998</v>
      </c>
      <c r="J900">
        <f t="shared" si="202"/>
        <v>6.5640291204200979E-2</v>
      </c>
      <c r="K900">
        <v>0.26</v>
      </c>
      <c r="L900">
        <v>110</v>
      </c>
      <c r="M900">
        <f t="shared" si="198"/>
        <v>87.301587301587304</v>
      </c>
      <c r="N900">
        <f t="shared" si="199"/>
        <v>0.40735970879579897</v>
      </c>
      <c r="O900">
        <v>8.3140000000000001</v>
      </c>
      <c r="P900">
        <f t="shared" si="203"/>
        <v>1.5787243453764224E-2</v>
      </c>
      <c r="Q900">
        <f t="shared" si="195"/>
        <v>651.8577765903907</v>
      </c>
      <c r="R900">
        <f t="shared" si="204"/>
        <v>6.5185777659039067E-4</v>
      </c>
      <c r="S900">
        <f t="shared" si="205"/>
        <v>7.8222933190846868E-3</v>
      </c>
      <c r="T900">
        <f t="shared" si="206"/>
        <v>7822.293319084687</v>
      </c>
      <c r="U900">
        <v>0.26</v>
      </c>
      <c r="V900">
        <v>110</v>
      </c>
      <c r="W900">
        <f t="shared" si="200"/>
        <v>87.301587301587304</v>
      </c>
      <c r="X900">
        <f t="shared" si="193"/>
        <v>7.4667345318535663</v>
      </c>
      <c r="Y900">
        <f t="shared" si="201"/>
        <v>89.600814382242774</v>
      </c>
    </row>
    <row r="901" spans="1:27" x14ac:dyDescent="0.25">
      <c r="A901" s="3" t="s">
        <v>38</v>
      </c>
      <c r="B901" s="2" t="s">
        <v>51</v>
      </c>
      <c r="C901">
        <v>75</v>
      </c>
      <c r="D901">
        <v>46168.525000000001</v>
      </c>
      <c r="E901">
        <f t="shared" si="196"/>
        <v>43564.684999999998</v>
      </c>
      <c r="F901">
        <v>30</v>
      </c>
      <c r="G901">
        <f t="shared" si="197"/>
        <v>304.14999999999998</v>
      </c>
      <c r="H901">
        <v>98</v>
      </c>
      <c r="I901">
        <v>0.47299999999999998</v>
      </c>
      <c r="J901">
        <f t="shared" si="202"/>
        <v>6.5640291204200979E-2</v>
      </c>
      <c r="K901">
        <v>0.26</v>
      </c>
      <c r="L901">
        <v>110</v>
      </c>
      <c r="M901">
        <f t="shared" si="198"/>
        <v>87.301587301587304</v>
      </c>
      <c r="N901">
        <f t="shared" si="199"/>
        <v>0.40735970879579897</v>
      </c>
      <c r="O901">
        <v>8.3140000000000001</v>
      </c>
      <c r="P901">
        <f t="shared" si="203"/>
        <v>1.5787243453764224E-2</v>
      </c>
      <c r="Q901">
        <f t="shared" si="195"/>
        <v>728.87374407619996</v>
      </c>
      <c r="R901">
        <f t="shared" si="204"/>
        <v>7.2887374407619996E-4</v>
      </c>
      <c r="S901">
        <f t="shared" si="205"/>
        <v>8.7464849289143991E-3</v>
      </c>
      <c r="T901">
        <f t="shared" si="206"/>
        <v>8746.4849289143986</v>
      </c>
      <c r="U901">
        <v>0.26</v>
      </c>
      <c r="V901">
        <v>110</v>
      </c>
      <c r="W901">
        <f t="shared" si="200"/>
        <v>87.301587301587304</v>
      </c>
      <c r="X901">
        <f t="shared" si="193"/>
        <v>8.3489174321455621</v>
      </c>
      <c r="Y901">
        <f t="shared" si="201"/>
        <v>100.18700918574675</v>
      </c>
    </row>
    <row r="902" spans="1:27" x14ac:dyDescent="0.25">
      <c r="A902" s="3" t="s">
        <v>39</v>
      </c>
      <c r="B902" s="2" t="s">
        <v>51</v>
      </c>
      <c r="C902">
        <v>75</v>
      </c>
      <c r="D902">
        <v>49596.494999999995</v>
      </c>
      <c r="E902">
        <f t="shared" si="196"/>
        <v>46992.654999999999</v>
      </c>
      <c r="F902">
        <v>30</v>
      </c>
      <c r="G902">
        <f t="shared" si="197"/>
        <v>304.14999999999998</v>
      </c>
      <c r="H902">
        <v>98</v>
      </c>
      <c r="I902">
        <v>0.47299999999999998</v>
      </c>
      <c r="J902">
        <f t="shared" si="202"/>
        <v>6.5640291204200979E-2</v>
      </c>
      <c r="K902">
        <v>0.26</v>
      </c>
      <c r="L902">
        <v>110</v>
      </c>
      <c r="M902">
        <f t="shared" si="198"/>
        <v>87.301587301587304</v>
      </c>
      <c r="N902">
        <f t="shared" si="199"/>
        <v>0.40735970879579897</v>
      </c>
      <c r="O902">
        <v>8.3140000000000001</v>
      </c>
      <c r="P902">
        <f t="shared" si="203"/>
        <v>1.5787243453764224E-2</v>
      </c>
      <c r="Q902">
        <f t="shared" si="195"/>
        <v>782.99194101839998</v>
      </c>
      <c r="R902">
        <f t="shared" si="204"/>
        <v>7.8299194101839995E-4</v>
      </c>
      <c r="S902">
        <f t="shared" si="205"/>
        <v>9.3959032922207985E-3</v>
      </c>
      <c r="T902">
        <f t="shared" si="206"/>
        <v>9395.9032922207989</v>
      </c>
      <c r="U902">
        <v>0.26</v>
      </c>
      <c r="V902">
        <v>110</v>
      </c>
      <c r="W902">
        <f t="shared" si="200"/>
        <v>87.301587301587304</v>
      </c>
      <c r="X902">
        <f t="shared" si="193"/>
        <v>8.9688167789380362</v>
      </c>
      <c r="Y902">
        <f t="shared" si="201"/>
        <v>107.62580134725643</v>
      </c>
      <c r="Z902">
        <f>AVERAGE(Y902:Y904)</f>
        <v>100.89902008855582</v>
      </c>
      <c r="AA902">
        <f>_xlfn.STDEV.S(Y902:Y904)/SQRT(COUNT(Y902:Y904))</f>
        <v>3.4731532151055862</v>
      </c>
    </row>
    <row r="903" spans="1:27" x14ac:dyDescent="0.25">
      <c r="A903" s="3" t="s">
        <v>40</v>
      </c>
      <c r="B903" s="2" t="s">
        <v>51</v>
      </c>
      <c r="C903">
        <v>75</v>
      </c>
      <c r="D903">
        <v>45638.124999999993</v>
      </c>
      <c r="E903">
        <f t="shared" si="196"/>
        <v>43034.284999999989</v>
      </c>
      <c r="F903">
        <v>30</v>
      </c>
      <c r="G903">
        <f t="shared" si="197"/>
        <v>304.14999999999998</v>
      </c>
      <c r="H903">
        <v>98</v>
      </c>
      <c r="I903">
        <v>0.47299999999999998</v>
      </c>
      <c r="J903">
        <f t="shared" si="202"/>
        <v>6.5640291204200979E-2</v>
      </c>
      <c r="K903">
        <v>0.26</v>
      </c>
      <c r="L903">
        <v>110</v>
      </c>
      <c r="M903">
        <f t="shared" si="198"/>
        <v>87.301587301587304</v>
      </c>
      <c r="N903">
        <f t="shared" si="199"/>
        <v>0.40735970879579897</v>
      </c>
      <c r="O903">
        <v>8.3140000000000001</v>
      </c>
      <c r="P903">
        <f t="shared" si="203"/>
        <v>1.5787243453764224E-2</v>
      </c>
      <c r="Q903">
        <f t="shared" si="195"/>
        <v>720.50019014832321</v>
      </c>
      <c r="R903">
        <f t="shared" si="204"/>
        <v>7.205001901483232E-4</v>
      </c>
      <c r="S903">
        <f t="shared" si="205"/>
        <v>8.6460022817798788E-3</v>
      </c>
      <c r="T903">
        <f t="shared" si="206"/>
        <v>8646.0022817798781</v>
      </c>
      <c r="U903">
        <v>0.26</v>
      </c>
      <c r="V903">
        <v>110</v>
      </c>
      <c r="W903">
        <f t="shared" si="200"/>
        <v>87.301587301587304</v>
      </c>
      <c r="X903">
        <f t="shared" si="193"/>
        <v>8.2530021780626104</v>
      </c>
      <c r="Y903">
        <f t="shared" si="201"/>
        <v>99.036026136751332</v>
      </c>
    </row>
    <row r="904" spans="1:27" x14ac:dyDescent="0.25">
      <c r="A904" s="3" t="s">
        <v>41</v>
      </c>
      <c r="B904" s="2" t="s">
        <v>51</v>
      </c>
      <c r="C904">
        <v>75</v>
      </c>
      <c r="D904">
        <v>44255.288999999997</v>
      </c>
      <c r="E904">
        <f t="shared" si="196"/>
        <v>41651.448999999993</v>
      </c>
      <c r="F904">
        <v>30</v>
      </c>
      <c r="G904">
        <f t="shared" si="197"/>
        <v>304.14999999999998</v>
      </c>
      <c r="H904">
        <v>98</v>
      </c>
      <c r="I904">
        <v>0.47299999999999998</v>
      </c>
      <c r="J904">
        <f t="shared" si="202"/>
        <v>6.5640291204200979E-2</v>
      </c>
      <c r="K904">
        <v>0.26</v>
      </c>
      <c r="L904">
        <v>110</v>
      </c>
      <c r="M904">
        <f t="shared" si="198"/>
        <v>87.301587301587304</v>
      </c>
      <c r="N904">
        <f t="shared" si="199"/>
        <v>0.40735970879579897</v>
      </c>
      <c r="O904">
        <v>8.3140000000000001</v>
      </c>
      <c r="P904">
        <f t="shared" si="203"/>
        <v>1.5787243453764224E-2</v>
      </c>
      <c r="Q904">
        <f t="shared" si="195"/>
        <v>698.66902155969376</v>
      </c>
      <c r="R904">
        <f t="shared" si="204"/>
        <v>6.9866902155969377E-4</v>
      </c>
      <c r="S904">
        <f t="shared" si="205"/>
        <v>8.3840282587163244E-3</v>
      </c>
      <c r="T904">
        <f t="shared" si="206"/>
        <v>8384.0282587163238</v>
      </c>
      <c r="U904">
        <v>0.26</v>
      </c>
      <c r="V904">
        <v>110</v>
      </c>
      <c r="W904">
        <f t="shared" si="200"/>
        <v>87.301587301587304</v>
      </c>
      <c r="X904">
        <f t="shared" si="193"/>
        <v>8.0029360651383108</v>
      </c>
      <c r="Y904">
        <f t="shared" si="201"/>
        <v>96.035232781659701</v>
      </c>
    </row>
    <row r="905" spans="1:27" x14ac:dyDescent="0.25">
      <c r="A905" s="3" t="s">
        <v>42</v>
      </c>
      <c r="B905" s="2" t="s">
        <v>51</v>
      </c>
      <c r="C905">
        <v>75</v>
      </c>
      <c r="D905">
        <v>29306.575999999997</v>
      </c>
      <c r="E905">
        <f t="shared" si="196"/>
        <v>26702.735999999997</v>
      </c>
      <c r="F905">
        <v>30</v>
      </c>
      <c r="G905">
        <f t="shared" si="197"/>
        <v>304.14999999999998</v>
      </c>
      <c r="H905">
        <v>98</v>
      </c>
      <c r="I905">
        <v>0.47299999999999998</v>
      </c>
      <c r="J905">
        <f t="shared" si="202"/>
        <v>6.5640291204200979E-2</v>
      </c>
      <c r="K905">
        <v>0.26</v>
      </c>
      <c r="L905">
        <v>110</v>
      </c>
      <c r="M905">
        <f t="shared" si="198"/>
        <v>87.301587301587304</v>
      </c>
      <c r="N905">
        <f t="shared" si="199"/>
        <v>0.40735970879579897</v>
      </c>
      <c r="O905">
        <v>8.3140000000000001</v>
      </c>
      <c r="P905">
        <f t="shared" si="203"/>
        <v>1.5787243453764224E-2</v>
      </c>
      <c r="Q905">
        <f t="shared" si="195"/>
        <v>462.67005010824369</v>
      </c>
      <c r="R905">
        <f t="shared" si="204"/>
        <v>4.6267005010824371E-4</v>
      </c>
      <c r="S905">
        <f t="shared" si="205"/>
        <v>5.5520406012989241E-3</v>
      </c>
      <c r="T905">
        <f t="shared" si="206"/>
        <v>5552.0406012989242</v>
      </c>
      <c r="U905">
        <v>0.26</v>
      </c>
      <c r="V905">
        <v>110</v>
      </c>
      <c r="W905">
        <f t="shared" si="200"/>
        <v>87.301587301587304</v>
      </c>
      <c r="X905">
        <f t="shared" si="193"/>
        <v>5.2996751194217007</v>
      </c>
      <c r="Y905">
        <f t="shared" si="201"/>
        <v>63.596101433060404</v>
      </c>
      <c r="Z905">
        <f>AVERAGE(Y905:Y907)</f>
        <v>62.171073457619968</v>
      </c>
      <c r="AA905">
        <f>_xlfn.STDEV.S(Y905:Y907)/SQRT(COUNT(Y905:Y907))</f>
        <v>1.5287339357538432</v>
      </c>
    </row>
    <row r="906" spans="1:27" x14ac:dyDescent="0.25">
      <c r="A906" s="3" t="s">
        <v>43</v>
      </c>
      <c r="B906" s="2" t="s">
        <v>51</v>
      </c>
      <c r="C906">
        <v>75</v>
      </c>
      <c r="D906">
        <v>27241.994000000006</v>
      </c>
      <c r="E906">
        <f t="shared" si="196"/>
        <v>24638.154000000006</v>
      </c>
      <c r="F906">
        <v>30</v>
      </c>
      <c r="G906">
        <f t="shared" si="197"/>
        <v>304.14999999999998</v>
      </c>
      <c r="H906">
        <v>98</v>
      </c>
      <c r="I906">
        <v>0.47299999999999998</v>
      </c>
      <c r="J906">
        <f t="shared" si="202"/>
        <v>6.5640291204200979E-2</v>
      </c>
      <c r="K906">
        <v>0.26</v>
      </c>
      <c r="L906">
        <v>110</v>
      </c>
      <c r="M906">
        <f t="shared" si="198"/>
        <v>87.301587301587304</v>
      </c>
      <c r="N906">
        <f t="shared" si="199"/>
        <v>0.40735970879579897</v>
      </c>
      <c r="O906">
        <v>8.3140000000000001</v>
      </c>
      <c r="P906">
        <f t="shared" si="203"/>
        <v>1.5787243453764224E-2</v>
      </c>
      <c r="Q906">
        <f t="shared" si="195"/>
        <v>430.07599144398438</v>
      </c>
      <c r="R906">
        <f t="shared" si="204"/>
        <v>4.300759914439844E-4</v>
      </c>
      <c r="S906">
        <f t="shared" si="205"/>
        <v>5.1609118973278117E-3</v>
      </c>
      <c r="T906">
        <f t="shared" si="206"/>
        <v>5160.9118973278119</v>
      </c>
      <c r="U906">
        <v>0.26</v>
      </c>
      <c r="V906">
        <v>110</v>
      </c>
      <c r="W906">
        <f t="shared" si="200"/>
        <v>87.301587301587304</v>
      </c>
      <c r="X906">
        <f t="shared" si="193"/>
        <v>4.9263249929038206</v>
      </c>
      <c r="Y906">
        <f t="shared" si="201"/>
        <v>59.115899914845841</v>
      </c>
    </row>
    <row r="907" spans="1:27" x14ac:dyDescent="0.25">
      <c r="A907" s="3" t="s">
        <v>44</v>
      </c>
      <c r="B907" s="2" t="s">
        <v>51</v>
      </c>
      <c r="C907">
        <v>75</v>
      </c>
      <c r="D907">
        <v>29401.099000000002</v>
      </c>
      <c r="E907">
        <f t="shared" si="196"/>
        <v>26797.259000000002</v>
      </c>
      <c r="F907">
        <v>30</v>
      </c>
      <c r="G907">
        <f t="shared" si="197"/>
        <v>304.14999999999998</v>
      </c>
      <c r="H907">
        <v>98</v>
      </c>
      <c r="I907">
        <v>0.47299999999999998</v>
      </c>
      <c r="J907">
        <f t="shared" si="202"/>
        <v>6.5640291204200979E-2</v>
      </c>
      <c r="K907">
        <v>0.26</v>
      </c>
      <c r="L907">
        <v>110</v>
      </c>
      <c r="M907">
        <f t="shared" si="198"/>
        <v>87.301587301587304</v>
      </c>
      <c r="N907">
        <f t="shared" si="199"/>
        <v>0.40735970879579897</v>
      </c>
      <c r="O907">
        <v>8.3140000000000001</v>
      </c>
      <c r="P907">
        <f t="shared" si="203"/>
        <v>1.5787243453764224E-2</v>
      </c>
      <c r="Q907">
        <f t="shared" si="195"/>
        <v>464.1623077212239</v>
      </c>
      <c r="R907">
        <f t="shared" si="204"/>
        <v>4.6416230772122389E-4</v>
      </c>
      <c r="S907">
        <f t="shared" si="205"/>
        <v>5.5699476926546858E-3</v>
      </c>
      <c r="T907">
        <f t="shared" si="206"/>
        <v>5569.9476926546859</v>
      </c>
      <c r="U907">
        <v>0.26</v>
      </c>
      <c r="V907">
        <v>110</v>
      </c>
      <c r="W907">
        <f t="shared" si="200"/>
        <v>87.301587301587304</v>
      </c>
      <c r="X907">
        <f t="shared" si="193"/>
        <v>5.3167682520794735</v>
      </c>
      <c r="Y907">
        <f t="shared" si="201"/>
        <v>63.801219024953674</v>
      </c>
    </row>
    <row r="908" spans="1:27" x14ac:dyDescent="0.25">
      <c r="A908" s="3" t="s">
        <v>45</v>
      </c>
      <c r="B908" s="2" t="s">
        <v>51</v>
      </c>
      <c r="C908">
        <v>75</v>
      </c>
      <c r="D908">
        <v>53443.728000000003</v>
      </c>
      <c r="E908">
        <f t="shared" si="196"/>
        <v>50839.888000000006</v>
      </c>
      <c r="F908">
        <v>30</v>
      </c>
      <c r="G908">
        <f t="shared" si="197"/>
        <v>304.14999999999998</v>
      </c>
      <c r="H908">
        <v>98</v>
      </c>
      <c r="I908">
        <v>0.47299999999999998</v>
      </c>
      <c r="J908">
        <f t="shared" si="202"/>
        <v>6.5640291204200979E-2</v>
      </c>
      <c r="K908">
        <v>0.26</v>
      </c>
      <c r="L908">
        <v>110</v>
      </c>
      <c r="M908">
        <f t="shared" si="198"/>
        <v>87.301587301587304</v>
      </c>
      <c r="N908">
        <f t="shared" si="199"/>
        <v>0.40735970879579897</v>
      </c>
      <c r="O908">
        <v>8.3140000000000001</v>
      </c>
      <c r="P908">
        <f t="shared" si="203"/>
        <v>1.5787243453764224E-2</v>
      </c>
      <c r="Q908">
        <f t="shared" si="195"/>
        <v>843.72914501275579</v>
      </c>
      <c r="R908">
        <f t="shared" si="204"/>
        <v>8.437291450127558E-4</v>
      </c>
      <c r="S908">
        <f t="shared" si="205"/>
        <v>1.0124749740153068E-2</v>
      </c>
      <c r="T908">
        <f t="shared" si="206"/>
        <v>10124.749740153067</v>
      </c>
      <c r="U908">
        <v>0.26</v>
      </c>
      <c r="V908">
        <v>110</v>
      </c>
      <c r="W908">
        <f t="shared" si="200"/>
        <v>87.301587301587304</v>
      </c>
      <c r="X908">
        <f t="shared" si="193"/>
        <v>9.664533842873384</v>
      </c>
      <c r="Y908">
        <f t="shared" si="201"/>
        <v>115.97440611448059</v>
      </c>
      <c r="Z908">
        <f>AVERAGE(Y908:Y910)</f>
        <v>130.27353682427324</v>
      </c>
      <c r="AA908">
        <f>_xlfn.STDEV.S(Y908:Y910)/SQRT(COUNT(Y908:Y910))</f>
        <v>7.1657821162924673</v>
      </c>
    </row>
    <row r="909" spans="1:27" x14ac:dyDescent="0.25">
      <c r="A909" s="3" t="s">
        <v>46</v>
      </c>
      <c r="B909" s="2" t="s">
        <v>51</v>
      </c>
      <c r="C909">
        <v>75</v>
      </c>
      <c r="D909">
        <v>62943.217999999993</v>
      </c>
      <c r="E909">
        <f t="shared" si="196"/>
        <v>60339.377999999997</v>
      </c>
      <c r="F909">
        <v>30</v>
      </c>
      <c r="G909">
        <f t="shared" si="197"/>
        <v>304.14999999999998</v>
      </c>
      <c r="H909">
        <v>98</v>
      </c>
      <c r="I909">
        <v>0.47299999999999998</v>
      </c>
      <c r="J909">
        <f t="shared" si="202"/>
        <v>6.5640291204200979E-2</v>
      </c>
      <c r="K909">
        <v>0.26</v>
      </c>
      <c r="L909">
        <v>110</v>
      </c>
      <c r="M909">
        <f t="shared" si="198"/>
        <v>87.301587301587304</v>
      </c>
      <c r="N909">
        <f t="shared" si="199"/>
        <v>0.40735970879579897</v>
      </c>
      <c r="O909">
        <v>8.3140000000000001</v>
      </c>
      <c r="P909">
        <f t="shared" si="203"/>
        <v>1.5787243453764224E-2</v>
      </c>
      <c r="Q909">
        <f t="shared" si="195"/>
        <v>993.69990632935435</v>
      </c>
      <c r="R909">
        <f t="shared" si="204"/>
        <v>9.9369990632935425E-4</v>
      </c>
      <c r="S909">
        <f t="shared" si="205"/>
        <v>1.1924398875952249E-2</v>
      </c>
      <c r="T909">
        <f t="shared" si="206"/>
        <v>11924.398875952249</v>
      </c>
      <c r="U909">
        <v>0.26</v>
      </c>
      <c r="V909">
        <v>110</v>
      </c>
      <c r="W909">
        <f t="shared" si="200"/>
        <v>87.301587301587304</v>
      </c>
      <c r="X909">
        <f t="shared" si="193"/>
        <v>11.382380745227149</v>
      </c>
      <c r="Y909">
        <f t="shared" si="201"/>
        <v>136.58856894272574</v>
      </c>
    </row>
    <row r="910" spans="1:27" x14ac:dyDescent="0.25">
      <c r="A910" s="3" t="s">
        <v>47</v>
      </c>
      <c r="B910" s="3" t="s">
        <v>51</v>
      </c>
      <c r="C910">
        <v>75</v>
      </c>
      <c r="D910">
        <v>63712.362999999998</v>
      </c>
      <c r="E910">
        <f t="shared" si="196"/>
        <v>61108.523000000001</v>
      </c>
      <c r="F910">
        <v>30</v>
      </c>
      <c r="G910">
        <f t="shared" si="197"/>
        <v>304.14999999999998</v>
      </c>
      <c r="H910">
        <v>98</v>
      </c>
      <c r="I910">
        <v>0.47299999999999998</v>
      </c>
      <c r="J910">
        <f t="shared" si="202"/>
        <v>6.5640291204200979E-2</v>
      </c>
      <c r="K910">
        <v>0.26</v>
      </c>
      <c r="L910">
        <v>110</v>
      </c>
      <c r="M910">
        <f t="shared" si="198"/>
        <v>87.301587301587304</v>
      </c>
      <c r="N910">
        <f t="shared" si="199"/>
        <v>0.40735970879579897</v>
      </c>
      <c r="O910">
        <v>8.3140000000000001</v>
      </c>
      <c r="P910">
        <f t="shared" si="203"/>
        <v>1.5787243453764224E-2</v>
      </c>
      <c r="Q910">
        <f t="shared" si="195"/>
        <v>1005.8425856955998</v>
      </c>
      <c r="R910">
        <f t="shared" si="204"/>
        <v>1.0058425856955999E-3</v>
      </c>
      <c r="S910">
        <f t="shared" si="205"/>
        <v>1.2070111028347199E-2</v>
      </c>
      <c r="T910">
        <f t="shared" si="206"/>
        <v>12070.111028347199</v>
      </c>
      <c r="U910">
        <v>0.26</v>
      </c>
      <c r="V910">
        <v>110</v>
      </c>
      <c r="W910">
        <f t="shared" si="200"/>
        <v>87.301587301587304</v>
      </c>
      <c r="X910">
        <f t="shared" si="193"/>
        <v>11.52146961796778</v>
      </c>
      <c r="Y910">
        <f t="shared" si="201"/>
        <v>138.25763541561338</v>
      </c>
    </row>
    <row r="911" spans="1:27" x14ac:dyDescent="0.25">
      <c r="A911" s="3" t="s">
        <v>48</v>
      </c>
      <c r="B911" s="3" t="s">
        <v>51</v>
      </c>
      <c r="C911">
        <v>75</v>
      </c>
      <c r="D911">
        <v>34710.455000000002</v>
      </c>
      <c r="E911">
        <f t="shared" si="196"/>
        <v>32106.615000000002</v>
      </c>
      <c r="F911">
        <v>30</v>
      </c>
      <c r="G911">
        <f t="shared" si="197"/>
        <v>304.14999999999998</v>
      </c>
      <c r="H911">
        <v>98</v>
      </c>
      <c r="I911">
        <v>0.47299999999999998</v>
      </c>
      <c r="J911">
        <f t="shared" si="202"/>
        <v>6.5640291204200979E-2</v>
      </c>
      <c r="K911">
        <v>0.26</v>
      </c>
      <c r="L911">
        <v>110</v>
      </c>
      <c r="M911">
        <f t="shared" si="198"/>
        <v>87.301587301587304</v>
      </c>
      <c r="N911">
        <f t="shared" si="199"/>
        <v>0.40735970879579897</v>
      </c>
      <c r="O911">
        <v>8.3140000000000001</v>
      </c>
      <c r="P911">
        <f t="shared" si="203"/>
        <v>1.5787243453764224E-2</v>
      </c>
      <c r="Q911">
        <f t="shared" si="195"/>
        <v>547.98240347592764</v>
      </c>
      <c r="R911">
        <f t="shared" si="204"/>
        <v>5.4798240347592761E-4</v>
      </c>
      <c r="S911">
        <f t="shared" si="205"/>
        <v>6.5757888417111304E-3</v>
      </c>
      <c r="T911">
        <f t="shared" si="206"/>
        <v>6575.7888417111308</v>
      </c>
      <c r="U911">
        <v>0.26</v>
      </c>
      <c r="V911">
        <v>110</v>
      </c>
      <c r="W911">
        <f t="shared" si="200"/>
        <v>87.301587301587304</v>
      </c>
      <c r="X911">
        <f t="shared" si="193"/>
        <v>6.2768893489060797</v>
      </c>
      <c r="Y911">
        <f t="shared" si="201"/>
        <v>75.32267218687295</v>
      </c>
      <c r="Z911">
        <f>AVERAGE(Y911:Y913)</f>
        <v>66.977546698473375</v>
      </c>
      <c r="AA911">
        <f>_xlfn.STDEV.S(Y911:Y913)/SQRT(COUNT(Y911:Y913))</f>
        <v>4.343438615827103</v>
      </c>
    </row>
    <row r="912" spans="1:27" x14ac:dyDescent="0.25">
      <c r="A912" s="3" t="s">
        <v>49</v>
      </c>
      <c r="B912" s="3" t="s">
        <v>51</v>
      </c>
      <c r="C912">
        <v>75</v>
      </c>
      <c r="D912">
        <v>27979.171999999999</v>
      </c>
      <c r="E912">
        <f t="shared" si="196"/>
        <v>25375.331999999999</v>
      </c>
      <c r="F912">
        <v>30</v>
      </c>
      <c r="G912">
        <f t="shared" si="197"/>
        <v>304.14999999999998</v>
      </c>
      <c r="H912">
        <v>98</v>
      </c>
      <c r="I912">
        <v>0.47299999999999998</v>
      </c>
      <c r="J912">
        <f t="shared" si="202"/>
        <v>6.5640291204200979E-2</v>
      </c>
      <c r="K912">
        <v>0.26</v>
      </c>
      <c r="L912">
        <v>110</v>
      </c>
      <c r="M912">
        <f t="shared" si="198"/>
        <v>87.301587301587304</v>
      </c>
      <c r="N912">
        <f t="shared" si="199"/>
        <v>0.40735970879579897</v>
      </c>
      <c r="O912">
        <v>8.3140000000000001</v>
      </c>
      <c r="P912">
        <f t="shared" si="203"/>
        <v>1.5787243453764224E-2</v>
      </c>
      <c r="Q912">
        <f t="shared" si="195"/>
        <v>441.71399999874325</v>
      </c>
      <c r="R912">
        <f t="shared" si="204"/>
        <v>4.4171399999874325E-4</v>
      </c>
      <c r="S912">
        <f t="shared" si="205"/>
        <v>5.3005679999849186E-3</v>
      </c>
      <c r="T912">
        <f t="shared" si="206"/>
        <v>5300.567999984919</v>
      </c>
      <c r="U912">
        <v>0.26</v>
      </c>
      <c r="V912">
        <v>110</v>
      </c>
      <c r="W912">
        <f t="shared" si="200"/>
        <v>87.301587301587304</v>
      </c>
      <c r="X912">
        <f t="shared" si="193"/>
        <v>5.0596330908946952</v>
      </c>
      <c r="Y912">
        <f t="shared" si="201"/>
        <v>60.715597090736345</v>
      </c>
    </row>
    <row r="913" spans="1:27" x14ac:dyDescent="0.25">
      <c r="A913" s="3" t="s">
        <v>50</v>
      </c>
      <c r="B913" s="3" t="s">
        <v>51</v>
      </c>
      <c r="C913">
        <v>75</v>
      </c>
      <c r="D913">
        <v>29904.849000000002</v>
      </c>
      <c r="E913">
        <f t="shared" si="196"/>
        <v>27301.009000000002</v>
      </c>
      <c r="F913">
        <v>30</v>
      </c>
      <c r="G913">
        <f t="shared" si="197"/>
        <v>304.14999999999998</v>
      </c>
      <c r="H913">
        <v>98</v>
      </c>
      <c r="I913">
        <v>0.47299999999999998</v>
      </c>
      <c r="J913">
        <f t="shared" si="202"/>
        <v>6.5640291204200979E-2</v>
      </c>
      <c r="K913">
        <v>0.26</v>
      </c>
      <c r="L913">
        <v>110</v>
      </c>
      <c r="M913">
        <f t="shared" si="198"/>
        <v>87.301587301587304</v>
      </c>
      <c r="N913">
        <f t="shared" si="199"/>
        <v>0.40735970879579897</v>
      </c>
      <c r="O913">
        <v>8.3140000000000001</v>
      </c>
      <c r="P913">
        <f t="shared" si="203"/>
        <v>1.5787243453764224E-2</v>
      </c>
      <c r="Q913">
        <f t="shared" si="195"/>
        <v>472.11513161105762</v>
      </c>
      <c r="R913">
        <f t="shared" si="204"/>
        <v>4.7211513161105761E-4</v>
      </c>
      <c r="S913">
        <f t="shared" si="205"/>
        <v>5.6653815793326909E-3</v>
      </c>
      <c r="T913">
        <f t="shared" si="206"/>
        <v>5665.3815793326912</v>
      </c>
      <c r="U913">
        <v>0.26</v>
      </c>
      <c r="V913">
        <v>110</v>
      </c>
      <c r="W913">
        <f t="shared" si="200"/>
        <v>87.301587301587304</v>
      </c>
      <c r="X913">
        <f t="shared" si="193"/>
        <v>5.4078642348175689</v>
      </c>
      <c r="Y913">
        <f t="shared" si="201"/>
        <v>64.894370817810824</v>
      </c>
    </row>
    <row r="914" spans="1:27" x14ac:dyDescent="0.25">
      <c r="A914" s="1" t="s">
        <v>26</v>
      </c>
      <c r="B914" s="1" t="s">
        <v>51</v>
      </c>
      <c r="C914">
        <v>82</v>
      </c>
      <c r="D914">
        <v>49972.377</v>
      </c>
      <c r="E914">
        <f>D914-2877.29</f>
        <v>47095.087</v>
      </c>
      <c r="F914">
        <v>30</v>
      </c>
      <c r="G914">
        <f t="shared" si="197"/>
        <v>304.14999999999998</v>
      </c>
      <c r="H914">
        <v>98</v>
      </c>
      <c r="I914">
        <v>0.47299999999999998</v>
      </c>
      <c r="J914">
        <f t="shared" si="202"/>
        <v>6.5640291204200979E-2</v>
      </c>
      <c r="K914">
        <v>0.26</v>
      </c>
      <c r="L914">
        <v>110</v>
      </c>
      <c r="M914">
        <f t="shared" si="198"/>
        <v>87.301587301587304</v>
      </c>
      <c r="N914">
        <f t="shared" si="199"/>
        <v>0.40735970879579897</v>
      </c>
      <c r="O914">
        <v>8.3140000000000001</v>
      </c>
      <c r="P914">
        <f t="shared" si="203"/>
        <v>1.5787243453764224E-2</v>
      </c>
      <c r="Q914">
        <f t="shared" si="195"/>
        <v>788.92608166228786</v>
      </c>
      <c r="R914">
        <f t="shared" si="204"/>
        <v>7.8892608166228784E-4</v>
      </c>
      <c r="S914">
        <f t="shared" si="205"/>
        <v>9.4671129799474528E-3</v>
      </c>
      <c r="T914">
        <f t="shared" si="206"/>
        <v>9467.1129799474529</v>
      </c>
      <c r="U914">
        <v>0.26</v>
      </c>
      <c r="V914">
        <v>110</v>
      </c>
      <c r="W914">
        <f t="shared" si="200"/>
        <v>87.301587301587304</v>
      </c>
      <c r="X914">
        <f t="shared" si="193"/>
        <v>9.0367896626771156</v>
      </c>
      <c r="Y914">
        <f t="shared" si="201"/>
        <v>108.44147595212537</v>
      </c>
      <c r="Z914">
        <f>AVERAGE(Y914:Y916)</f>
        <v>99.592804783246592</v>
      </c>
      <c r="AA914">
        <f>_xlfn.STDEV.S(Y914:Y916)/SQRT(COUNT(Y914:Y916))</f>
        <v>7.6963967538871501</v>
      </c>
    </row>
    <row r="915" spans="1:27" x14ac:dyDescent="0.25">
      <c r="A915" s="2" t="s">
        <v>28</v>
      </c>
      <c r="B915" s="3" t="s">
        <v>51</v>
      </c>
      <c r="C915">
        <v>82</v>
      </c>
      <c r="D915">
        <v>48882.417999999998</v>
      </c>
      <c r="E915">
        <f t="shared" ref="E915:E937" si="207">D915-2877.29</f>
        <v>46005.127999999997</v>
      </c>
      <c r="F915">
        <v>30</v>
      </c>
      <c r="G915">
        <f t="shared" si="197"/>
        <v>304.14999999999998</v>
      </c>
      <c r="H915">
        <v>98</v>
      </c>
      <c r="I915">
        <v>0.47299999999999998</v>
      </c>
      <c r="J915">
        <f t="shared" si="202"/>
        <v>6.5640291204200979E-2</v>
      </c>
      <c r="K915">
        <v>0.26</v>
      </c>
      <c r="L915">
        <v>110</v>
      </c>
      <c r="M915">
        <f t="shared" si="198"/>
        <v>87.301587301587304</v>
      </c>
      <c r="N915">
        <f t="shared" si="199"/>
        <v>0.40735970879579897</v>
      </c>
      <c r="O915">
        <v>8.3140000000000001</v>
      </c>
      <c r="P915">
        <f t="shared" si="203"/>
        <v>1.5787243453764224E-2</v>
      </c>
      <c r="Q915">
        <f t="shared" si="195"/>
        <v>771.71863357466646</v>
      </c>
      <c r="R915">
        <f t="shared" si="204"/>
        <v>7.7171863357466649E-4</v>
      </c>
      <c r="S915">
        <f t="shared" si="205"/>
        <v>9.2606236028959978E-3</v>
      </c>
      <c r="T915">
        <f t="shared" si="206"/>
        <v>9260.6236028959975</v>
      </c>
      <c r="U915">
        <v>0.26</v>
      </c>
      <c r="V915">
        <v>110</v>
      </c>
      <c r="W915">
        <f t="shared" si="200"/>
        <v>87.301587301587304</v>
      </c>
      <c r="X915">
        <f t="shared" si="193"/>
        <v>8.8396861664007247</v>
      </c>
      <c r="Y915">
        <f t="shared" si="201"/>
        <v>106.0762339968087</v>
      </c>
    </row>
    <row r="916" spans="1:27" x14ac:dyDescent="0.25">
      <c r="A916" s="2" t="s">
        <v>29</v>
      </c>
      <c r="B916" s="3" t="s">
        <v>51</v>
      </c>
      <c r="C916">
        <v>82</v>
      </c>
      <c r="D916">
        <v>38829.31</v>
      </c>
      <c r="E916">
        <f t="shared" si="207"/>
        <v>35952.019999999997</v>
      </c>
      <c r="F916">
        <v>30</v>
      </c>
      <c r="G916">
        <f t="shared" si="197"/>
        <v>304.14999999999998</v>
      </c>
      <c r="H916">
        <v>98</v>
      </c>
      <c r="I916">
        <v>0.47299999999999998</v>
      </c>
      <c r="J916">
        <f t="shared" si="202"/>
        <v>6.5640291204200979E-2</v>
      </c>
      <c r="K916">
        <v>0.26</v>
      </c>
      <c r="L916">
        <v>110</v>
      </c>
      <c r="M916">
        <f t="shared" si="198"/>
        <v>87.301587301587304</v>
      </c>
      <c r="N916">
        <f t="shared" si="199"/>
        <v>0.40735970879579897</v>
      </c>
      <c r="O916">
        <v>8.3140000000000001</v>
      </c>
      <c r="P916">
        <f t="shared" si="203"/>
        <v>1.5787243453764224E-2</v>
      </c>
      <c r="Q916">
        <f t="shared" si="195"/>
        <v>613.00777011168168</v>
      </c>
      <c r="R916">
        <f t="shared" si="204"/>
        <v>6.1300777011168172E-4</v>
      </c>
      <c r="S916">
        <f t="shared" si="205"/>
        <v>7.3560932413401807E-3</v>
      </c>
      <c r="T916">
        <f t="shared" si="206"/>
        <v>7356.0932413401806</v>
      </c>
      <c r="U916">
        <v>0.26</v>
      </c>
      <c r="V916">
        <v>110</v>
      </c>
      <c r="W916">
        <f t="shared" si="200"/>
        <v>87.301587301587304</v>
      </c>
      <c r="X916">
        <f t="shared" si="193"/>
        <v>7.0217253667338078</v>
      </c>
      <c r="Y916">
        <f t="shared" si="201"/>
        <v>84.260704400805707</v>
      </c>
    </row>
    <row r="917" spans="1:27" x14ac:dyDescent="0.25">
      <c r="A917" s="2" t="s">
        <v>30</v>
      </c>
      <c r="B917" s="3" t="s">
        <v>51</v>
      </c>
      <c r="C917">
        <v>82</v>
      </c>
      <c r="D917">
        <v>32072.508000000002</v>
      </c>
      <c r="E917">
        <f t="shared" si="207"/>
        <v>29195.218000000001</v>
      </c>
      <c r="F917">
        <v>30</v>
      </c>
      <c r="G917">
        <f t="shared" si="197"/>
        <v>304.14999999999998</v>
      </c>
      <c r="H917">
        <v>98</v>
      </c>
      <c r="I917">
        <v>0.47299999999999998</v>
      </c>
      <c r="J917">
        <f t="shared" si="202"/>
        <v>6.5640291204200979E-2</v>
      </c>
      <c r="K917">
        <v>0.26</v>
      </c>
      <c r="L917">
        <v>110</v>
      </c>
      <c r="M917">
        <f t="shared" si="198"/>
        <v>87.301587301587304</v>
      </c>
      <c r="N917">
        <f t="shared" si="199"/>
        <v>0.40735970879579897</v>
      </c>
      <c r="O917">
        <v>8.3140000000000001</v>
      </c>
      <c r="P917">
        <f t="shared" si="203"/>
        <v>1.5787243453764224E-2</v>
      </c>
      <c r="Q917">
        <f t="shared" si="195"/>
        <v>506.33649196880071</v>
      </c>
      <c r="R917">
        <f t="shared" si="204"/>
        <v>5.0633649196880068E-4</v>
      </c>
      <c r="S917">
        <f t="shared" si="205"/>
        <v>6.0760379036256078E-3</v>
      </c>
      <c r="T917">
        <f t="shared" si="206"/>
        <v>6076.0379036256081</v>
      </c>
      <c r="U917">
        <v>0.26</v>
      </c>
      <c r="V917">
        <v>110</v>
      </c>
      <c r="W917">
        <f t="shared" si="200"/>
        <v>87.301587301587304</v>
      </c>
      <c r="X917">
        <f t="shared" si="193"/>
        <v>5.7998543625517174</v>
      </c>
      <c r="Y917">
        <f t="shared" si="201"/>
        <v>69.598252350620598</v>
      </c>
      <c r="Z917">
        <f>AVERAGE(Y917:Y919)</f>
        <v>66.872829809309863</v>
      </c>
      <c r="AA917">
        <f>_xlfn.STDEV.S(Y917:Y919)/SQRT(COUNT(Y917:Y919))</f>
        <v>1.9228129743119216</v>
      </c>
    </row>
    <row r="918" spans="1:27" x14ac:dyDescent="0.25">
      <c r="A918" s="2" t="s">
        <v>31</v>
      </c>
      <c r="B918" s="3" t="s">
        <v>51</v>
      </c>
      <c r="C918">
        <v>82</v>
      </c>
      <c r="D918">
        <v>29105.842999999993</v>
      </c>
      <c r="E918">
        <f t="shared" si="207"/>
        <v>26228.552999999993</v>
      </c>
      <c r="F918">
        <v>30</v>
      </c>
      <c r="G918">
        <f t="shared" si="197"/>
        <v>304.14999999999998</v>
      </c>
      <c r="H918">
        <v>98</v>
      </c>
      <c r="I918">
        <v>0.47299999999999998</v>
      </c>
      <c r="J918">
        <f t="shared" si="202"/>
        <v>6.5640291204200979E-2</v>
      </c>
      <c r="K918">
        <v>0.26</v>
      </c>
      <c r="L918">
        <v>110</v>
      </c>
      <c r="M918">
        <f t="shared" si="198"/>
        <v>87.301587301587304</v>
      </c>
      <c r="N918">
        <f t="shared" si="199"/>
        <v>0.40735970879579897</v>
      </c>
      <c r="O918">
        <v>8.3140000000000001</v>
      </c>
      <c r="P918">
        <f t="shared" si="203"/>
        <v>1.5787243453764224E-2</v>
      </c>
      <c r="Q918">
        <f t="shared" si="195"/>
        <v>459.50102936803916</v>
      </c>
      <c r="R918">
        <f t="shared" si="204"/>
        <v>4.5950102936803916E-4</v>
      </c>
      <c r="S918">
        <f t="shared" si="205"/>
        <v>5.5140123524164697E-3</v>
      </c>
      <c r="T918">
        <f t="shared" si="206"/>
        <v>5514.0123524164701</v>
      </c>
      <c r="U918">
        <v>0.26</v>
      </c>
      <c r="V918">
        <v>110</v>
      </c>
      <c r="W918">
        <f t="shared" si="200"/>
        <v>87.301587301587304</v>
      </c>
      <c r="X918">
        <f t="shared" si="193"/>
        <v>5.26337542730663</v>
      </c>
      <c r="Y918">
        <f t="shared" si="201"/>
        <v>63.160505127679563</v>
      </c>
    </row>
    <row r="919" spans="1:27" x14ac:dyDescent="0.25">
      <c r="A919" s="2" t="s">
        <v>32</v>
      </c>
      <c r="B919" s="3" t="s">
        <v>51</v>
      </c>
      <c r="C919">
        <v>82</v>
      </c>
      <c r="D919">
        <v>31271.357</v>
      </c>
      <c r="E919">
        <f t="shared" si="207"/>
        <v>28394.066999999999</v>
      </c>
      <c r="F919">
        <v>30</v>
      </c>
      <c r="G919">
        <f t="shared" si="197"/>
        <v>304.14999999999998</v>
      </c>
      <c r="H919">
        <v>98</v>
      </c>
      <c r="I919">
        <v>0.47299999999999998</v>
      </c>
      <c r="J919">
        <f t="shared" si="202"/>
        <v>6.5640291204200979E-2</v>
      </c>
      <c r="K919">
        <v>0.26</v>
      </c>
      <c r="L919">
        <v>110</v>
      </c>
      <c r="M919">
        <f t="shared" si="198"/>
        <v>87.301587301587304</v>
      </c>
      <c r="N919">
        <f t="shared" si="199"/>
        <v>0.40735970879579897</v>
      </c>
      <c r="O919">
        <v>8.3140000000000001</v>
      </c>
      <c r="P919">
        <f t="shared" si="203"/>
        <v>1.5787243453764224E-2</v>
      </c>
      <c r="Q919">
        <f t="shared" si="195"/>
        <v>493.68852608857401</v>
      </c>
      <c r="R919">
        <f t="shared" si="204"/>
        <v>4.9368852608857401E-4</v>
      </c>
      <c r="S919">
        <f t="shared" si="205"/>
        <v>5.9242623130628877E-3</v>
      </c>
      <c r="T919">
        <f t="shared" si="206"/>
        <v>5924.2623130628881</v>
      </c>
      <c r="U919">
        <v>0.26</v>
      </c>
      <c r="V919">
        <v>110</v>
      </c>
      <c r="W919">
        <f t="shared" si="200"/>
        <v>87.301587301587304</v>
      </c>
      <c r="X919">
        <f t="shared" si="193"/>
        <v>5.6549776624691201</v>
      </c>
      <c r="Y919">
        <f t="shared" si="201"/>
        <v>67.859731949629449</v>
      </c>
    </row>
    <row r="920" spans="1:27" x14ac:dyDescent="0.25">
      <c r="A920" s="2" t="s">
        <v>33</v>
      </c>
      <c r="B920" s="3" t="s">
        <v>51</v>
      </c>
      <c r="C920">
        <v>82</v>
      </c>
      <c r="D920">
        <v>64035.127000000008</v>
      </c>
      <c r="E920">
        <f t="shared" si="207"/>
        <v>61157.837000000007</v>
      </c>
      <c r="F920">
        <v>30</v>
      </c>
      <c r="G920">
        <f t="shared" si="197"/>
        <v>304.14999999999998</v>
      </c>
      <c r="H920">
        <v>98</v>
      </c>
      <c r="I920">
        <v>0.47299999999999998</v>
      </c>
      <c r="J920">
        <f t="shared" si="202"/>
        <v>6.5640291204200979E-2</v>
      </c>
      <c r="K920">
        <v>0.26</v>
      </c>
      <c r="L920">
        <v>110</v>
      </c>
      <c r="M920">
        <f t="shared" si="198"/>
        <v>87.301587301587304</v>
      </c>
      <c r="N920">
        <f t="shared" si="199"/>
        <v>0.40735970879579897</v>
      </c>
      <c r="O920">
        <v>8.3140000000000001</v>
      </c>
      <c r="P920">
        <f t="shared" si="203"/>
        <v>1.5787243453764224E-2</v>
      </c>
      <c r="Q920">
        <f t="shared" si="195"/>
        <v>1010.9381395417108</v>
      </c>
      <c r="R920">
        <f t="shared" si="204"/>
        <v>1.0109381395417107E-3</v>
      </c>
      <c r="S920">
        <f t="shared" si="205"/>
        <v>1.2131257674500528E-2</v>
      </c>
      <c r="T920">
        <f t="shared" si="206"/>
        <v>12131.257674500528</v>
      </c>
      <c r="U920">
        <v>0.26</v>
      </c>
      <c r="V920">
        <v>110</v>
      </c>
      <c r="W920">
        <f t="shared" si="200"/>
        <v>87.301587301587304</v>
      </c>
      <c r="X920">
        <f t="shared" si="193"/>
        <v>11.579836871114141</v>
      </c>
      <c r="Y920">
        <f t="shared" si="201"/>
        <v>138.95804245336967</v>
      </c>
      <c r="Z920">
        <f>AVERAGE(Y920:Y922)</f>
        <v>130.85136040592906</v>
      </c>
      <c r="AA920">
        <f>_xlfn.STDEV.S(Y920:Y922)/SQRT(COUNT(Y920:Y922))</f>
        <v>4.1280803224177269</v>
      </c>
    </row>
    <row r="921" spans="1:27" x14ac:dyDescent="0.25">
      <c r="A921" s="2" t="s">
        <v>34</v>
      </c>
      <c r="B921" s="3" t="s">
        <v>51</v>
      </c>
      <c r="C921">
        <v>82</v>
      </c>
      <c r="D921">
        <v>59055.645999999993</v>
      </c>
      <c r="E921">
        <f t="shared" si="207"/>
        <v>56178.355999999992</v>
      </c>
      <c r="F921">
        <v>30</v>
      </c>
      <c r="G921">
        <f t="shared" si="197"/>
        <v>304.14999999999998</v>
      </c>
      <c r="H921">
        <v>98</v>
      </c>
      <c r="I921">
        <v>0.47299999999999998</v>
      </c>
      <c r="J921">
        <f t="shared" si="202"/>
        <v>6.5640291204200979E-2</v>
      </c>
      <c r="K921">
        <v>0.26</v>
      </c>
      <c r="L921">
        <v>110</v>
      </c>
      <c r="M921">
        <f t="shared" si="198"/>
        <v>87.301587301587304</v>
      </c>
      <c r="N921">
        <f t="shared" si="199"/>
        <v>0.40735970879579897</v>
      </c>
      <c r="O921">
        <v>8.3140000000000001</v>
      </c>
      <c r="P921">
        <f t="shared" si="203"/>
        <v>1.5787243453764224E-2</v>
      </c>
      <c r="Q921">
        <f t="shared" si="195"/>
        <v>932.32586072131721</v>
      </c>
      <c r="R921">
        <f t="shared" si="204"/>
        <v>9.3232586072131726E-4</v>
      </c>
      <c r="S921">
        <f t="shared" si="205"/>
        <v>1.1187910328655806E-2</v>
      </c>
      <c r="T921">
        <f t="shared" si="206"/>
        <v>11187.910328655806</v>
      </c>
      <c r="U921">
        <v>0.26</v>
      </c>
      <c r="V921">
        <v>110</v>
      </c>
      <c r="W921">
        <f t="shared" si="200"/>
        <v>87.301587301587304</v>
      </c>
      <c r="X921">
        <f t="shared" si="193"/>
        <v>10.679368950080542</v>
      </c>
      <c r="Y921">
        <f t="shared" si="201"/>
        <v>128.1524274009665</v>
      </c>
    </row>
    <row r="922" spans="1:27" x14ac:dyDescent="0.25">
      <c r="A922" s="2" t="s">
        <v>35</v>
      </c>
      <c r="B922" s="3" t="s">
        <v>51</v>
      </c>
      <c r="C922">
        <v>82</v>
      </c>
      <c r="D922">
        <v>57807.360000000015</v>
      </c>
      <c r="E922">
        <f t="shared" si="207"/>
        <v>54930.070000000014</v>
      </c>
      <c r="F922">
        <v>30</v>
      </c>
      <c r="G922">
        <f t="shared" si="197"/>
        <v>304.14999999999998</v>
      </c>
      <c r="H922">
        <v>98</v>
      </c>
      <c r="I922">
        <v>0.47299999999999998</v>
      </c>
      <c r="J922">
        <f t="shared" si="202"/>
        <v>6.5640291204200979E-2</v>
      </c>
      <c r="K922">
        <v>0.26</v>
      </c>
      <c r="L922">
        <v>110</v>
      </c>
      <c r="M922">
        <f t="shared" si="198"/>
        <v>87.301587301587304</v>
      </c>
      <c r="N922">
        <f t="shared" si="199"/>
        <v>0.40735970879579897</v>
      </c>
      <c r="O922">
        <v>8.3140000000000001</v>
      </c>
      <c r="P922">
        <f t="shared" si="203"/>
        <v>1.5787243453764224E-2</v>
      </c>
      <c r="Q922">
        <f t="shared" si="195"/>
        <v>912.61886573939205</v>
      </c>
      <c r="R922">
        <f t="shared" si="204"/>
        <v>9.1261886573939209E-4</v>
      </c>
      <c r="S922">
        <f t="shared" si="205"/>
        <v>1.0951426388872705E-2</v>
      </c>
      <c r="T922">
        <f t="shared" si="206"/>
        <v>10951.426388872706</v>
      </c>
      <c r="U922">
        <v>0.26</v>
      </c>
      <c r="V922">
        <v>110</v>
      </c>
      <c r="W922">
        <f t="shared" si="200"/>
        <v>87.301587301587304</v>
      </c>
      <c r="X922">
        <f t="shared" si="193"/>
        <v>10.453634280287581</v>
      </c>
      <c r="Y922">
        <f t="shared" si="201"/>
        <v>125.44361136345098</v>
      </c>
    </row>
    <row r="923" spans="1:27" x14ac:dyDescent="0.25">
      <c r="A923" s="3" t="s">
        <v>36</v>
      </c>
      <c r="B923" s="2" t="s">
        <v>51</v>
      </c>
      <c r="C923">
        <v>82</v>
      </c>
      <c r="D923">
        <v>39561.236000000004</v>
      </c>
      <c r="E923">
        <f t="shared" si="207"/>
        <v>36683.946000000004</v>
      </c>
      <c r="F923">
        <v>30</v>
      </c>
      <c r="G923">
        <f t="shared" si="197"/>
        <v>304.14999999999998</v>
      </c>
      <c r="H923">
        <v>98</v>
      </c>
      <c r="I923">
        <v>0.47299999999999998</v>
      </c>
      <c r="J923">
        <f t="shared" si="202"/>
        <v>6.5640291204200979E-2</v>
      </c>
      <c r="K923">
        <v>0.26</v>
      </c>
      <c r="L923">
        <v>110</v>
      </c>
      <c r="M923">
        <f t="shared" si="198"/>
        <v>87.301587301587304</v>
      </c>
      <c r="N923">
        <f t="shared" si="199"/>
        <v>0.40735970879579897</v>
      </c>
      <c r="O923">
        <v>8.3140000000000001</v>
      </c>
      <c r="P923">
        <f t="shared" si="203"/>
        <v>1.5787243453764224E-2</v>
      </c>
      <c r="Q923">
        <f t="shared" si="195"/>
        <v>624.56286406382162</v>
      </c>
      <c r="R923">
        <f t="shared" si="204"/>
        <v>6.2456286406382163E-4</v>
      </c>
      <c r="S923">
        <f t="shared" si="205"/>
        <v>7.4947543687658592E-3</v>
      </c>
      <c r="T923">
        <f t="shared" si="206"/>
        <v>7494.754368765859</v>
      </c>
      <c r="U923">
        <v>0.26</v>
      </c>
      <c r="V923">
        <v>110</v>
      </c>
      <c r="W923">
        <f t="shared" si="200"/>
        <v>87.301587301587304</v>
      </c>
      <c r="X923">
        <f t="shared" ref="X923:X986" si="208">Q923/W923</f>
        <v>7.1540837156401382</v>
      </c>
      <c r="Y923">
        <f t="shared" si="201"/>
        <v>85.849004587681648</v>
      </c>
      <c r="Z923">
        <f>AVERAGE(Y923:Y925)</f>
        <v>93.681303184251078</v>
      </c>
      <c r="AA923">
        <f>_xlfn.STDEV.S(Y923:Y925)/SQRT(COUNT(Y923:Y925))</f>
        <v>5.1869626507903943</v>
      </c>
    </row>
    <row r="924" spans="1:27" x14ac:dyDescent="0.25">
      <c r="A924" s="3" t="s">
        <v>37</v>
      </c>
      <c r="B924" s="2" t="s">
        <v>51</v>
      </c>
      <c r="C924">
        <v>82</v>
      </c>
      <c r="D924">
        <v>42260.439000000013</v>
      </c>
      <c r="E924">
        <f t="shared" si="207"/>
        <v>39383.149000000012</v>
      </c>
      <c r="F924">
        <v>30</v>
      </c>
      <c r="G924">
        <f t="shared" si="197"/>
        <v>304.14999999999998</v>
      </c>
      <c r="H924">
        <v>98</v>
      </c>
      <c r="I924">
        <v>0.47299999999999998</v>
      </c>
      <c r="J924">
        <f t="shared" si="202"/>
        <v>6.5640291204200979E-2</v>
      </c>
      <c r="K924">
        <v>0.26</v>
      </c>
      <c r="L924">
        <v>110</v>
      </c>
      <c r="M924">
        <f t="shared" si="198"/>
        <v>87.301587301587304</v>
      </c>
      <c r="N924">
        <f t="shared" si="199"/>
        <v>0.40735970879579897</v>
      </c>
      <c r="O924">
        <v>8.3140000000000001</v>
      </c>
      <c r="P924">
        <f t="shared" si="203"/>
        <v>1.5787243453764224E-2</v>
      </c>
      <c r="Q924">
        <f t="shared" si="195"/>
        <v>667.17583895595249</v>
      </c>
      <c r="R924">
        <f t="shared" si="204"/>
        <v>6.6717583895595245E-4</v>
      </c>
      <c r="S924">
        <f t="shared" si="205"/>
        <v>8.0061100674714281E-3</v>
      </c>
      <c r="T924">
        <f t="shared" si="206"/>
        <v>8006.110067471428</v>
      </c>
      <c r="U924">
        <v>0.26</v>
      </c>
      <c r="V924">
        <v>110</v>
      </c>
      <c r="W924">
        <f t="shared" si="200"/>
        <v>87.301587301587304</v>
      </c>
      <c r="X924">
        <f t="shared" si="208"/>
        <v>7.6421959734954559</v>
      </c>
      <c r="Y924">
        <f t="shared" si="201"/>
        <v>91.706351681945449</v>
      </c>
    </row>
    <row r="925" spans="1:27" x14ac:dyDescent="0.25">
      <c r="A925" s="3" t="s">
        <v>38</v>
      </c>
      <c r="B925" s="2" t="s">
        <v>51</v>
      </c>
      <c r="C925">
        <v>82</v>
      </c>
      <c r="D925">
        <v>47689.953999999998</v>
      </c>
      <c r="E925">
        <f t="shared" si="207"/>
        <v>44812.663999999997</v>
      </c>
      <c r="F925">
        <v>30</v>
      </c>
      <c r="G925">
        <f t="shared" si="197"/>
        <v>304.14999999999998</v>
      </c>
      <c r="H925">
        <v>98</v>
      </c>
      <c r="I925">
        <v>0.47299999999999998</v>
      </c>
      <c r="J925">
        <f t="shared" si="202"/>
        <v>6.5640291204200979E-2</v>
      </c>
      <c r="K925">
        <v>0.26</v>
      </c>
      <c r="L925">
        <v>110</v>
      </c>
      <c r="M925">
        <f t="shared" si="198"/>
        <v>87.301587301587304</v>
      </c>
      <c r="N925">
        <f t="shared" si="199"/>
        <v>0.40735970879579897</v>
      </c>
      <c r="O925">
        <v>8.3140000000000001</v>
      </c>
      <c r="P925">
        <f t="shared" si="203"/>
        <v>1.5787243453764224E-2</v>
      </c>
      <c r="Q925">
        <f t="shared" si="195"/>
        <v>752.89291409681687</v>
      </c>
      <c r="R925">
        <f t="shared" si="204"/>
        <v>7.5289291409681692E-4</v>
      </c>
      <c r="S925">
        <f t="shared" si="205"/>
        <v>9.0347149691618039E-3</v>
      </c>
      <c r="T925">
        <f t="shared" si="206"/>
        <v>9034.7149691618033</v>
      </c>
      <c r="U925">
        <v>0.26</v>
      </c>
      <c r="V925">
        <v>110</v>
      </c>
      <c r="W925">
        <f t="shared" si="200"/>
        <v>87.301587301587304</v>
      </c>
      <c r="X925">
        <f t="shared" si="208"/>
        <v>8.6240461069271745</v>
      </c>
      <c r="Y925">
        <f t="shared" si="201"/>
        <v>103.48855328312611</v>
      </c>
    </row>
    <row r="926" spans="1:27" x14ac:dyDescent="0.25">
      <c r="A926" s="3" t="s">
        <v>39</v>
      </c>
      <c r="B926" s="2" t="s">
        <v>51</v>
      </c>
      <c r="C926">
        <v>82</v>
      </c>
      <c r="D926">
        <v>52342.120999999992</v>
      </c>
      <c r="E926">
        <f t="shared" si="207"/>
        <v>49464.830999999991</v>
      </c>
      <c r="F926">
        <v>30</v>
      </c>
      <c r="G926">
        <f t="shared" si="197"/>
        <v>304.14999999999998</v>
      </c>
      <c r="H926">
        <v>98</v>
      </c>
      <c r="I926">
        <v>0.47299999999999998</v>
      </c>
      <c r="J926">
        <f t="shared" si="202"/>
        <v>6.5640291204200979E-2</v>
      </c>
      <c r="K926">
        <v>0.26</v>
      </c>
      <c r="L926">
        <v>110</v>
      </c>
      <c r="M926">
        <f t="shared" si="198"/>
        <v>87.301587301587304</v>
      </c>
      <c r="N926">
        <f t="shared" si="199"/>
        <v>0.40735970879579897</v>
      </c>
      <c r="O926">
        <v>8.3140000000000001</v>
      </c>
      <c r="P926">
        <f t="shared" si="203"/>
        <v>1.5787243453764224E-2</v>
      </c>
      <c r="Q926">
        <f t="shared" si="195"/>
        <v>826.33780711338477</v>
      </c>
      <c r="R926">
        <f t="shared" si="204"/>
        <v>8.2633780711338482E-4</v>
      </c>
      <c r="S926">
        <f t="shared" si="205"/>
        <v>9.9160536853606183E-3</v>
      </c>
      <c r="T926">
        <f t="shared" si="206"/>
        <v>9916.0536853606191</v>
      </c>
      <c r="U926">
        <v>0.26</v>
      </c>
      <c r="V926">
        <v>110</v>
      </c>
      <c r="W926">
        <f t="shared" si="200"/>
        <v>87.301587301587304</v>
      </c>
      <c r="X926">
        <f t="shared" si="208"/>
        <v>9.4653239723896796</v>
      </c>
      <c r="Y926">
        <f t="shared" si="201"/>
        <v>113.58388766867618</v>
      </c>
      <c r="Z926">
        <f>AVERAGE(Y926:Y928)</f>
        <v>106.27523934211824</v>
      </c>
      <c r="AA926">
        <f>_xlfn.STDEV.S(Y926:Y928)/SQRT(COUNT(Y926:Y928))</f>
        <v>3.6544798351540968</v>
      </c>
    </row>
    <row r="927" spans="1:27" x14ac:dyDescent="0.25">
      <c r="A927" s="3" t="s">
        <v>40</v>
      </c>
      <c r="B927" s="2" t="s">
        <v>51</v>
      </c>
      <c r="C927">
        <v>82</v>
      </c>
      <c r="D927">
        <v>47263.202999999994</v>
      </c>
      <c r="E927">
        <f t="shared" si="207"/>
        <v>44385.912999999993</v>
      </c>
      <c r="F927">
        <v>30</v>
      </c>
      <c r="G927">
        <f t="shared" si="197"/>
        <v>304.14999999999998</v>
      </c>
      <c r="H927">
        <v>98</v>
      </c>
      <c r="I927">
        <v>0.47299999999999998</v>
      </c>
      <c r="J927">
        <f t="shared" si="202"/>
        <v>6.5640291204200979E-2</v>
      </c>
      <c r="K927">
        <v>0.26</v>
      </c>
      <c r="L927">
        <v>110</v>
      </c>
      <c r="M927">
        <f t="shared" si="198"/>
        <v>87.301587301587304</v>
      </c>
      <c r="N927">
        <f t="shared" si="199"/>
        <v>0.40735970879579897</v>
      </c>
      <c r="O927">
        <v>8.3140000000000001</v>
      </c>
      <c r="P927">
        <f t="shared" si="203"/>
        <v>1.5787243453764224E-2</v>
      </c>
      <c r="Q927">
        <f t="shared" si="195"/>
        <v>746.15569216567951</v>
      </c>
      <c r="R927">
        <f t="shared" si="204"/>
        <v>7.4615569216567956E-4</v>
      </c>
      <c r="S927">
        <f t="shared" si="205"/>
        <v>8.9538683059881535E-3</v>
      </c>
      <c r="T927">
        <f t="shared" si="206"/>
        <v>8953.8683059881532</v>
      </c>
      <c r="U927">
        <v>0.26</v>
      </c>
      <c r="V927">
        <v>110</v>
      </c>
      <c r="W927">
        <f t="shared" si="200"/>
        <v>87.301587301587304</v>
      </c>
      <c r="X927">
        <f t="shared" si="208"/>
        <v>8.5468742920796021</v>
      </c>
      <c r="Y927">
        <f t="shared" si="201"/>
        <v>102.5624915049552</v>
      </c>
    </row>
    <row r="928" spans="1:27" x14ac:dyDescent="0.25">
      <c r="A928" s="3" t="s">
        <v>41</v>
      </c>
      <c r="B928" s="2" t="s">
        <v>51</v>
      </c>
      <c r="C928">
        <v>82</v>
      </c>
      <c r="D928">
        <v>47317.048999999999</v>
      </c>
      <c r="E928">
        <f t="shared" si="207"/>
        <v>44439.758999999998</v>
      </c>
      <c r="F928">
        <v>30</v>
      </c>
      <c r="G928">
        <f t="shared" si="197"/>
        <v>304.14999999999998</v>
      </c>
      <c r="H928">
        <v>98</v>
      </c>
      <c r="I928">
        <v>0.47299999999999998</v>
      </c>
      <c r="J928">
        <f t="shared" si="202"/>
        <v>6.5640291204200979E-2</v>
      </c>
      <c r="K928">
        <v>0.26</v>
      </c>
      <c r="L928">
        <v>110</v>
      </c>
      <c r="M928">
        <f t="shared" si="198"/>
        <v>87.301587301587304</v>
      </c>
      <c r="N928">
        <f t="shared" si="199"/>
        <v>0.40735970879579897</v>
      </c>
      <c r="O928">
        <v>8.3140000000000001</v>
      </c>
      <c r="P928">
        <f t="shared" si="203"/>
        <v>1.5787243453764224E-2</v>
      </c>
      <c r="Q928">
        <f t="shared" si="195"/>
        <v>747.00577207669096</v>
      </c>
      <c r="R928">
        <f t="shared" si="204"/>
        <v>7.4700577207669101E-4</v>
      </c>
      <c r="S928">
        <f t="shared" si="205"/>
        <v>8.9640692649202922E-3</v>
      </c>
      <c r="T928">
        <f t="shared" si="206"/>
        <v>8964.069264920292</v>
      </c>
      <c r="U928">
        <v>0.26</v>
      </c>
      <c r="V928">
        <v>110</v>
      </c>
      <c r="W928">
        <f t="shared" si="200"/>
        <v>87.301587301587304</v>
      </c>
      <c r="X928">
        <f t="shared" si="208"/>
        <v>8.5566115710602784</v>
      </c>
      <c r="Y928">
        <f t="shared" si="201"/>
        <v>102.67933885272335</v>
      </c>
    </row>
    <row r="929" spans="1:27" x14ac:dyDescent="0.25">
      <c r="A929" s="3" t="s">
        <v>42</v>
      </c>
      <c r="B929" s="2" t="s">
        <v>51</v>
      </c>
      <c r="C929">
        <v>82</v>
      </c>
      <c r="D929">
        <v>30914.545999999998</v>
      </c>
      <c r="E929">
        <f t="shared" si="207"/>
        <v>28037.255999999998</v>
      </c>
      <c r="F929">
        <v>30</v>
      </c>
      <c r="G929">
        <f t="shared" si="197"/>
        <v>304.14999999999998</v>
      </c>
      <c r="H929">
        <v>98</v>
      </c>
      <c r="I929">
        <v>0.47299999999999998</v>
      </c>
      <c r="J929">
        <f t="shared" si="202"/>
        <v>6.5640291204200979E-2</v>
      </c>
      <c r="K929">
        <v>0.26</v>
      </c>
      <c r="L929">
        <v>110</v>
      </c>
      <c r="M929">
        <f t="shared" si="198"/>
        <v>87.301587301587304</v>
      </c>
      <c r="N929">
        <f t="shared" si="199"/>
        <v>0.40735970879579897</v>
      </c>
      <c r="O929">
        <v>8.3140000000000001</v>
      </c>
      <c r="P929">
        <f t="shared" si="203"/>
        <v>1.5787243453764224E-2</v>
      </c>
      <c r="Q929">
        <f t="shared" si="195"/>
        <v>488.05546396459295</v>
      </c>
      <c r="R929">
        <f t="shared" si="204"/>
        <v>4.8805546396459297E-4</v>
      </c>
      <c r="S929">
        <f t="shared" si="205"/>
        <v>5.856665567575115E-3</v>
      </c>
      <c r="T929">
        <f t="shared" si="206"/>
        <v>5856.6655675751153</v>
      </c>
      <c r="U929">
        <v>0.26</v>
      </c>
      <c r="V929">
        <v>110</v>
      </c>
      <c r="W929">
        <f t="shared" si="200"/>
        <v>87.301587301587304</v>
      </c>
      <c r="X929">
        <f t="shared" si="208"/>
        <v>5.5904534963217012</v>
      </c>
      <c r="Y929">
        <f t="shared" si="201"/>
        <v>67.085441955860404</v>
      </c>
      <c r="Z929">
        <f>AVERAGE(Y929:Y931)</f>
        <v>65.411927648151163</v>
      </c>
      <c r="AA929">
        <f>_xlfn.STDEV.S(Y929:Y931)/SQRT(COUNT(Y929:Y931))</f>
        <v>1.4928370928591592</v>
      </c>
    </row>
    <row r="930" spans="1:27" x14ac:dyDescent="0.25">
      <c r="A930" s="3" t="s">
        <v>43</v>
      </c>
      <c r="B930" s="2" t="s">
        <v>51</v>
      </c>
      <c r="C930">
        <v>82</v>
      </c>
      <c r="D930">
        <v>28770.989000000005</v>
      </c>
      <c r="E930">
        <f t="shared" si="207"/>
        <v>25893.699000000004</v>
      </c>
      <c r="F930">
        <v>30</v>
      </c>
      <c r="G930">
        <f t="shared" si="197"/>
        <v>304.14999999999998</v>
      </c>
      <c r="H930">
        <v>98</v>
      </c>
      <c r="I930">
        <v>0.47299999999999998</v>
      </c>
      <c r="J930">
        <f t="shared" si="202"/>
        <v>6.5640291204200979E-2</v>
      </c>
      <c r="K930">
        <v>0.26</v>
      </c>
      <c r="L930">
        <v>110</v>
      </c>
      <c r="M930">
        <f t="shared" si="198"/>
        <v>87.301587301587304</v>
      </c>
      <c r="N930">
        <f t="shared" si="199"/>
        <v>0.40735970879579897</v>
      </c>
      <c r="O930">
        <v>8.3140000000000001</v>
      </c>
      <c r="P930">
        <f t="shared" si="203"/>
        <v>1.5787243453764224E-2</v>
      </c>
      <c r="Q930">
        <f t="shared" si="195"/>
        <v>454.21460774857258</v>
      </c>
      <c r="R930">
        <f t="shared" si="204"/>
        <v>4.5421460774857259E-4</v>
      </c>
      <c r="S930">
        <f t="shared" si="205"/>
        <v>5.4505752929828706E-3</v>
      </c>
      <c r="T930">
        <f t="shared" si="206"/>
        <v>5450.5752929828705</v>
      </c>
      <c r="U930">
        <v>0.26</v>
      </c>
      <c r="V930">
        <v>110</v>
      </c>
      <c r="W930">
        <f t="shared" si="200"/>
        <v>87.301587301587304</v>
      </c>
      <c r="X930">
        <f t="shared" si="208"/>
        <v>5.2028218705745584</v>
      </c>
      <c r="Y930">
        <f t="shared" si="201"/>
        <v>62.433862446894693</v>
      </c>
    </row>
    <row r="931" spans="1:27" x14ac:dyDescent="0.25">
      <c r="A931" s="3" t="s">
        <v>44</v>
      </c>
      <c r="B931" s="2" t="s">
        <v>51</v>
      </c>
      <c r="C931">
        <v>82</v>
      </c>
      <c r="D931">
        <v>30744.519</v>
      </c>
      <c r="E931">
        <f t="shared" si="207"/>
        <v>27867.228999999999</v>
      </c>
      <c r="F931">
        <v>30</v>
      </c>
      <c r="G931">
        <f t="shared" si="197"/>
        <v>304.14999999999998</v>
      </c>
      <c r="H931">
        <v>98</v>
      </c>
      <c r="I931">
        <v>0.47299999999999998</v>
      </c>
      <c r="J931">
        <f t="shared" si="202"/>
        <v>6.5640291204200979E-2</v>
      </c>
      <c r="K931">
        <v>0.26</v>
      </c>
      <c r="L931">
        <v>110</v>
      </c>
      <c r="M931">
        <f t="shared" si="198"/>
        <v>87.301587301587304</v>
      </c>
      <c r="N931">
        <f t="shared" si="199"/>
        <v>0.40735970879579897</v>
      </c>
      <c r="O931">
        <v>8.3140000000000001</v>
      </c>
      <c r="P931">
        <f t="shared" si="203"/>
        <v>1.5787243453764224E-2</v>
      </c>
      <c r="Q931">
        <f t="shared" si="195"/>
        <v>485.37120632187981</v>
      </c>
      <c r="R931">
        <f t="shared" si="204"/>
        <v>4.8537120632187979E-4</v>
      </c>
      <c r="S931">
        <f t="shared" si="205"/>
        <v>5.8244544758625574E-3</v>
      </c>
      <c r="T931">
        <f t="shared" si="206"/>
        <v>5824.454475862557</v>
      </c>
      <c r="U931">
        <v>0.26</v>
      </c>
      <c r="V931">
        <v>110</v>
      </c>
      <c r="W931">
        <f t="shared" si="200"/>
        <v>87.301587301587304</v>
      </c>
      <c r="X931">
        <f t="shared" si="208"/>
        <v>5.5597065451415322</v>
      </c>
      <c r="Y931">
        <f t="shared" si="201"/>
        <v>66.716478541698379</v>
      </c>
    </row>
    <row r="932" spans="1:27" x14ac:dyDescent="0.25">
      <c r="A932" s="3" t="s">
        <v>45</v>
      </c>
      <c r="B932" s="2" t="s">
        <v>51</v>
      </c>
      <c r="C932">
        <v>82</v>
      </c>
      <c r="D932">
        <v>55857.256000000001</v>
      </c>
      <c r="E932">
        <f t="shared" si="207"/>
        <v>52979.966</v>
      </c>
      <c r="F932">
        <v>30</v>
      </c>
      <c r="G932">
        <f t="shared" si="197"/>
        <v>304.14999999999998</v>
      </c>
      <c r="H932">
        <v>98</v>
      </c>
      <c r="I932">
        <v>0.47299999999999998</v>
      </c>
      <c r="J932">
        <f t="shared" si="202"/>
        <v>6.5640291204200979E-2</v>
      </c>
      <c r="K932">
        <v>0.26</v>
      </c>
      <c r="L932">
        <v>110</v>
      </c>
      <c r="M932">
        <f t="shared" si="198"/>
        <v>87.301587301587304</v>
      </c>
      <c r="N932">
        <f t="shared" si="199"/>
        <v>0.40735970879579897</v>
      </c>
      <c r="O932">
        <v>8.3140000000000001</v>
      </c>
      <c r="P932">
        <f t="shared" si="203"/>
        <v>1.5787243453764224E-2</v>
      </c>
      <c r="Q932">
        <f t="shared" si="195"/>
        <v>881.83209913123244</v>
      </c>
      <c r="R932">
        <f t="shared" si="204"/>
        <v>8.8183209913123245E-4</v>
      </c>
      <c r="S932">
        <f t="shared" si="205"/>
        <v>1.0581985189574789E-2</v>
      </c>
      <c r="T932">
        <f t="shared" si="206"/>
        <v>10581.985189574789</v>
      </c>
      <c r="U932">
        <v>0.26</v>
      </c>
      <c r="V932">
        <v>110</v>
      </c>
      <c r="W932">
        <f t="shared" si="200"/>
        <v>87.301587301587304</v>
      </c>
      <c r="X932">
        <f t="shared" si="208"/>
        <v>10.100985862775936</v>
      </c>
      <c r="Y932">
        <f t="shared" si="201"/>
        <v>121.21183035331121</v>
      </c>
      <c r="Z932">
        <f>AVERAGE(Y932:Y934)</f>
        <v>136.54887695375677</v>
      </c>
      <c r="AA932">
        <f>_xlfn.STDEV.S(Y932:Y934)/SQRT(COUNT(Y932:Y934))</f>
        <v>7.6693903775683445</v>
      </c>
    </row>
    <row r="933" spans="1:27" x14ac:dyDescent="0.25">
      <c r="A933" s="3" t="s">
        <v>46</v>
      </c>
      <c r="B933" s="2" t="s">
        <v>51</v>
      </c>
      <c r="C933">
        <v>82</v>
      </c>
      <c r="D933">
        <v>66550.808999999994</v>
      </c>
      <c r="E933">
        <f t="shared" si="207"/>
        <v>63673.518999999993</v>
      </c>
      <c r="F933">
        <v>30</v>
      </c>
      <c r="G933">
        <f t="shared" si="197"/>
        <v>304.14999999999998</v>
      </c>
      <c r="H933">
        <v>98</v>
      </c>
      <c r="I933">
        <v>0.47299999999999998</v>
      </c>
      <c r="J933">
        <f t="shared" si="202"/>
        <v>6.5640291204200979E-2</v>
      </c>
      <c r="K933">
        <v>0.26</v>
      </c>
      <c r="L933">
        <v>110</v>
      </c>
      <c r="M933">
        <f t="shared" si="198"/>
        <v>87.301587301587304</v>
      </c>
      <c r="N933">
        <f t="shared" si="199"/>
        <v>0.40735970879579897</v>
      </c>
      <c r="O933">
        <v>8.3140000000000001</v>
      </c>
      <c r="P933">
        <f t="shared" si="203"/>
        <v>1.5787243453764224E-2</v>
      </c>
      <c r="Q933">
        <f t="shared" si="195"/>
        <v>1050.6538237279631</v>
      </c>
      <c r="R933">
        <f t="shared" si="204"/>
        <v>1.0506538237279631E-3</v>
      </c>
      <c r="S933">
        <f t="shared" si="205"/>
        <v>1.2607845884735557E-2</v>
      </c>
      <c r="T933">
        <f t="shared" si="206"/>
        <v>12607.845884735556</v>
      </c>
      <c r="U933">
        <v>0.26</v>
      </c>
      <c r="V933">
        <v>110</v>
      </c>
      <c r="W933">
        <f t="shared" si="200"/>
        <v>87.301587301587304</v>
      </c>
      <c r="X933">
        <f t="shared" si="208"/>
        <v>12.034761980883941</v>
      </c>
      <c r="Y933">
        <f t="shared" si="201"/>
        <v>144.41714377060728</v>
      </c>
    </row>
    <row r="934" spans="1:27" x14ac:dyDescent="0.25">
      <c r="A934" s="3" t="s">
        <v>47</v>
      </c>
      <c r="B934" s="3" t="s">
        <v>51</v>
      </c>
      <c r="C934">
        <v>82</v>
      </c>
      <c r="D934">
        <v>66366.716</v>
      </c>
      <c r="E934">
        <f t="shared" si="207"/>
        <v>63489.425999999999</v>
      </c>
      <c r="F934">
        <v>30</v>
      </c>
      <c r="G934">
        <f t="shared" si="197"/>
        <v>304.14999999999998</v>
      </c>
      <c r="H934">
        <v>98</v>
      </c>
      <c r="I934">
        <v>0.47299999999999998</v>
      </c>
      <c r="J934">
        <f t="shared" si="202"/>
        <v>6.5640291204200979E-2</v>
      </c>
      <c r="K934">
        <v>0.26</v>
      </c>
      <c r="L934">
        <v>110</v>
      </c>
      <c r="M934">
        <f t="shared" si="198"/>
        <v>87.301587301587304</v>
      </c>
      <c r="N934">
        <f t="shared" si="199"/>
        <v>0.40735970879579897</v>
      </c>
      <c r="O934">
        <v>8.3140000000000001</v>
      </c>
      <c r="P934">
        <f t="shared" si="203"/>
        <v>1.5787243453764224E-2</v>
      </c>
      <c r="Q934">
        <f t="shared" si="195"/>
        <v>1047.7475027188293</v>
      </c>
      <c r="R934">
        <f t="shared" si="204"/>
        <v>1.0477475027188294E-3</v>
      </c>
      <c r="S934">
        <f t="shared" si="205"/>
        <v>1.2572970032625952E-2</v>
      </c>
      <c r="T934">
        <f t="shared" si="206"/>
        <v>12572.970032625952</v>
      </c>
      <c r="U934">
        <v>0.26</v>
      </c>
      <c r="V934">
        <v>110</v>
      </c>
      <c r="W934">
        <f t="shared" si="200"/>
        <v>87.301587301587304</v>
      </c>
      <c r="X934">
        <f t="shared" si="208"/>
        <v>12.001471394779317</v>
      </c>
      <c r="Y934">
        <f t="shared" si="201"/>
        <v>144.01765673735181</v>
      </c>
    </row>
    <row r="935" spans="1:27" x14ac:dyDescent="0.25">
      <c r="A935" s="3" t="s">
        <v>48</v>
      </c>
      <c r="B935" s="3" t="s">
        <v>51</v>
      </c>
      <c r="C935">
        <v>82</v>
      </c>
      <c r="D935">
        <v>36502.856</v>
      </c>
      <c r="E935">
        <f t="shared" si="207"/>
        <v>33625.565999999999</v>
      </c>
      <c r="F935">
        <v>30</v>
      </c>
      <c r="G935">
        <f t="shared" si="197"/>
        <v>304.14999999999998</v>
      </c>
      <c r="H935">
        <v>98</v>
      </c>
      <c r="I935">
        <v>0.47299999999999998</v>
      </c>
      <c r="J935">
        <f t="shared" si="202"/>
        <v>6.5640291204200979E-2</v>
      </c>
      <c r="K935">
        <v>0.26</v>
      </c>
      <c r="L935">
        <v>110</v>
      </c>
      <c r="M935">
        <f t="shared" si="198"/>
        <v>87.301587301587304</v>
      </c>
      <c r="N935">
        <f t="shared" si="199"/>
        <v>0.40735970879579897</v>
      </c>
      <c r="O935">
        <v>8.3140000000000001</v>
      </c>
      <c r="P935">
        <f t="shared" si="203"/>
        <v>1.5787243453764224E-2</v>
      </c>
      <c r="Q935">
        <f t="shared" si="195"/>
        <v>576.2794744296981</v>
      </c>
      <c r="R935">
        <f t="shared" si="204"/>
        <v>5.7627947442969807E-4</v>
      </c>
      <c r="S935">
        <f t="shared" si="205"/>
        <v>6.9153536931563769E-3</v>
      </c>
      <c r="T935">
        <f t="shared" si="206"/>
        <v>6915.3536931563767</v>
      </c>
      <c r="U935">
        <v>0.26</v>
      </c>
      <c r="V935">
        <v>110</v>
      </c>
      <c r="W935">
        <f t="shared" si="200"/>
        <v>87.301587301587304</v>
      </c>
      <c r="X935">
        <f t="shared" si="208"/>
        <v>6.6010194343765418</v>
      </c>
      <c r="Y935">
        <f t="shared" si="201"/>
        <v>79.212233212518498</v>
      </c>
      <c r="Z935">
        <f>AVERAGE(Y935:Y937)</f>
        <v>70.969878097831909</v>
      </c>
      <c r="AA935">
        <f>_xlfn.STDEV.S(Y935:Y937)/SQRT(COUNT(Y935:Y937))</f>
        <v>4.2354981462458738</v>
      </c>
    </row>
    <row r="936" spans="1:27" x14ac:dyDescent="0.25">
      <c r="A936" s="3" t="s">
        <v>49</v>
      </c>
      <c r="B936" s="3" t="s">
        <v>51</v>
      </c>
      <c r="C936">
        <v>82</v>
      </c>
      <c r="D936">
        <v>30025.306999999997</v>
      </c>
      <c r="E936">
        <f t="shared" si="207"/>
        <v>27148.016999999996</v>
      </c>
      <c r="F936">
        <v>30</v>
      </c>
      <c r="G936">
        <f t="shared" si="197"/>
        <v>304.14999999999998</v>
      </c>
      <c r="H936">
        <v>98</v>
      </c>
      <c r="I936">
        <v>0.47299999999999998</v>
      </c>
      <c r="J936">
        <f t="shared" si="202"/>
        <v>6.5640291204200979E-2</v>
      </c>
      <c r="K936">
        <v>0.26</v>
      </c>
      <c r="L936">
        <v>110</v>
      </c>
      <c r="M936">
        <f t="shared" si="198"/>
        <v>87.301587301587304</v>
      </c>
      <c r="N936">
        <f t="shared" si="199"/>
        <v>0.40735970879579897</v>
      </c>
      <c r="O936">
        <v>8.3140000000000001</v>
      </c>
      <c r="P936">
        <f t="shared" si="203"/>
        <v>1.5787243453764224E-2</v>
      </c>
      <c r="Q936">
        <f t="shared" si="195"/>
        <v>474.01683138301109</v>
      </c>
      <c r="R936">
        <f t="shared" si="204"/>
        <v>4.7401683138301111E-4</v>
      </c>
      <c r="S936">
        <f t="shared" si="205"/>
        <v>5.6882019765961333E-3</v>
      </c>
      <c r="T936">
        <f t="shared" si="206"/>
        <v>5688.2019765961331</v>
      </c>
      <c r="U936">
        <v>0.26</v>
      </c>
      <c r="V936">
        <v>110</v>
      </c>
      <c r="W936">
        <f t="shared" si="200"/>
        <v>87.301587301587304</v>
      </c>
      <c r="X936">
        <f t="shared" si="208"/>
        <v>5.4296473412963087</v>
      </c>
      <c r="Y936">
        <f t="shared" si="201"/>
        <v>65.1557680955557</v>
      </c>
    </row>
    <row r="937" spans="1:27" x14ac:dyDescent="0.25">
      <c r="A937" s="3" t="s">
        <v>50</v>
      </c>
      <c r="B937" s="3" t="s">
        <v>51</v>
      </c>
      <c r="C937">
        <v>82</v>
      </c>
      <c r="D937">
        <v>31585.593000000001</v>
      </c>
      <c r="E937">
        <f t="shared" si="207"/>
        <v>28708.303</v>
      </c>
      <c r="F937">
        <v>30</v>
      </c>
      <c r="G937">
        <f t="shared" si="197"/>
        <v>304.14999999999998</v>
      </c>
      <c r="H937">
        <v>98</v>
      </c>
      <c r="I937">
        <v>0.47299999999999998</v>
      </c>
      <c r="J937">
        <f t="shared" si="202"/>
        <v>6.5640291204200979E-2</v>
      </c>
      <c r="K937">
        <v>0.26</v>
      </c>
      <c r="L937">
        <v>110</v>
      </c>
      <c r="M937">
        <f t="shared" si="198"/>
        <v>87.301587301587304</v>
      </c>
      <c r="N937">
        <f t="shared" si="199"/>
        <v>0.40735970879579897</v>
      </c>
      <c r="O937">
        <v>8.3140000000000001</v>
      </c>
      <c r="P937">
        <f t="shared" si="203"/>
        <v>1.5787243453764224E-2</v>
      </c>
      <c r="Q937">
        <f t="shared" si="195"/>
        <v>498.6494463225111</v>
      </c>
      <c r="R937">
        <f t="shared" si="204"/>
        <v>4.9864944632251106E-4</v>
      </c>
      <c r="S937">
        <f t="shared" si="205"/>
        <v>5.9837933558701322E-3</v>
      </c>
      <c r="T937">
        <f t="shared" si="206"/>
        <v>5983.7933558701325</v>
      </c>
      <c r="U937">
        <v>0.26</v>
      </c>
      <c r="V937">
        <v>110</v>
      </c>
      <c r="W937">
        <f t="shared" si="200"/>
        <v>87.301587301587304</v>
      </c>
      <c r="X937">
        <f t="shared" si="208"/>
        <v>5.7118027487851268</v>
      </c>
      <c r="Y937">
        <f t="shared" si="201"/>
        <v>68.541632985421515</v>
      </c>
    </row>
    <row r="938" spans="1:27" x14ac:dyDescent="0.25">
      <c r="A938" s="1" t="s">
        <v>26</v>
      </c>
      <c r="B938" s="1" t="s">
        <v>51</v>
      </c>
      <c r="C938">
        <v>89</v>
      </c>
      <c r="D938">
        <v>52164.813999999998</v>
      </c>
      <c r="E938">
        <f>D938-3588.71</f>
        <v>48576.103999999999</v>
      </c>
      <c r="F938">
        <v>30</v>
      </c>
      <c r="G938">
        <f t="shared" si="197"/>
        <v>304.14999999999998</v>
      </c>
      <c r="H938">
        <v>98</v>
      </c>
      <c r="I938">
        <v>0.47299999999999998</v>
      </c>
      <c r="J938">
        <f t="shared" si="202"/>
        <v>6.5640291204200979E-2</v>
      </c>
      <c r="K938">
        <v>0.26</v>
      </c>
      <c r="L938">
        <v>110</v>
      </c>
      <c r="M938">
        <f t="shared" si="198"/>
        <v>87.301587301587304</v>
      </c>
      <c r="N938">
        <f t="shared" si="199"/>
        <v>0.40735970879579897</v>
      </c>
      <c r="O938">
        <v>8.3140000000000001</v>
      </c>
      <c r="P938">
        <f t="shared" si="203"/>
        <v>1.5787243453764224E-2</v>
      </c>
      <c r="Q938">
        <f t="shared" si="195"/>
        <v>823.53861833832832</v>
      </c>
      <c r="R938">
        <f t="shared" si="204"/>
        <v>8.2353861833832831E-4</v>
      </c>
      <c r="S938">
        <f t="shared" si="205"/>
        <v>9.8824634200599393E-3</v>
      </c>
      <c r="T938">
        <f t="shared" si="206"/>
        <v>9882.4634200599394</v>
      </c>
      <c r="U938">
        <v>0.26</v>
      </c>
      <c r="V938">
        <v>110</v>
      </c>
      <c r="W938">
        <f t="shared" si="200"/>
        <v>87.301587301587304</v>
      </c>
      <c r="X938">
        <f t="shared" si="208"/>
        <v>9.433260537329943</v>
      </c>
      <c r="Y938">
        <f t="shared" si="201"/>
        <v>113.1991264479593</v>
      </c>
      <c r="Z938">
        <f>AVERAGE(Y938:Y940)</f>
        <v>104.40718633083368</v>
      </c>
      <c r="AA938">
        <f>_xlfn.STDEV.S(Y938:Y940)/SQRT(COUNT(Y938:Y940))</f>
        <v>8.3056118747614427</v>
      </c>
    </row>
    <row r="939" spans="1:27" x14ac:dyDescent="0.25">
      <c r="A939" s="2" t="s">
        <v>28</v>
      </c>
      <c r="B939" s="3" t="s">
        <v>51</v>
      </c>
      <c r="C939">
        <v>89</v>
      </c>
      <c r="D939">
        <v>51712.127999999997</v>
      </c>
      <c r="E939">
        <f t="shared" ref="E939:E961" si="209">D939-3588.71</f>
        <v>48123.417999999998</v>
      </c>
      <c r="F939">
        <v>30</v>
      </c>
      <c r="G939">
        <f t="shared" si="197"/>
        <v>304.14999999999998</v>
      </c>
      <c r="H939">
        <v>98</v>
      </c>
      <c r="I939">
        <v>0.47299999999999998</v>
      </c>
      <c r="J939">
        <f t="shared" si="202"/>
        <v>6.5640291204200979E-2</v>
      </c>
      <c r="K939">
        <v>0.26</v>
      </c>
      <c r="L939">
        <v>110</v>
      </c>
      <c r="M939">
        <f t="shared" si="198"/>
        <v>87.301587301587304</v>
      </c>
      <c r="N939">
        <f t="shared" si="199"/>
        <v>0.40735970879579897</v>
      </c>
      <c r="O939">
        <v>8.3140000000000001</v>
      </c>
      <c r="P939">
        <f t="shared" si="203"/>
        <v>1.5787243453764224E-2</v>
      </c>
      <c r="Q939">
        <f t="shared" si="195"/>
        <v>816.39195424821753</v>
      </c>
      <c r="R939">
        <f t="shared" si="204"/>
        <v>8.1639195424821752E-4</v>
      </c>
      <c r="S939">
        <f t="shared" si="205"/>
        <v>9.796703450978609E-3</v>
      </c>
      <c r="T939">
        <f t="shared" si="206"/>
        <v>9796.7034509786081</v>
      </c>
      <c r="U939">
        <v>0.26</v>
      </c>
      <c r="V939">
        <v>110</v>
      </c>
      <c r="W939">
        <f t="shared" si="200"/>
        <v>87.301587301587304</v>
      </c>
      <c r="X939">
        <f t="shared" si="208"/>
        <v>9.351398748661401</v>
      </c>
      <c r="Y939">
        <f t="shared" si="201"/>
        <v>112.21678498393678</v>
      </c>
    </row>
    <row r="940" spans="1:27" x14ac:dyDescent="0.25">
      <c r="A940" s="2" t="s">
        <v>29</v>
      </c>
      <c r="B940" s="3" t="s">
        <v>51</v>
      </c>
      <c r="C940">
        <v>89</v>
      </c>
      <c r="D940">
        <v>40462.902999999998</v>
      </c>
      <c r="E940">
        <f t="shared" si="209"/>
        <v>36874.192999999999</v>
      </c>
      <c r="F940">
        <v>30</v>
      </c>
      <c r="G940">
        <f t="shared" si="197"/>
        <v>304.14999999999998</v>
      </c>
      <c r="H940">
        <v>98</v>
      </c>
      <c r="I940">
        <v>0.47299999999999998</v>
      </c>
      <c r="J940">
        <f t="shared" si="202"/>
        <v>6.5640291204200979E-2</v>
      </c>
      <c r="K940">
        <v>0.26</v>
      </c>
      <c r="L940">
        <v>110</v>
      </c>
      <c r="M940">
        <f t="shared" si="198"/>
        <v>87.301587301587304</v>
      </c>
      <c r="N940">
        <f t="shared" si="199"/>
        <v>0.40735970879579897</v>
      </c>
      <c r="O940">
        <v>8.3140000000000001</v>
      </c>
      <c r="P940">
        <f t="shared" si="203"/>
        <v>1.5787243453764224E-2</v>
      </c>
      <c r="Q940">
        <f t="shared" si="195"/>
        <v>638.79770050704678</v>
      </c>
      <c r="R940">
        <f t="shared" si="204"/>
        <v>6.3879770050704677E-4</v>
      </c>
      <c r="S940">
        <f t="shared" si="205"/>
        <v>7.6655724060845608E-3</v>
      </c>
      <c r="T940">
        <f t="shared" si="206"/>
        <v>7665.5724060845605</v>
      </c>
      <c r="U940">
        <v>0.26</v>
      </c>
      <c r="V940">
        <v>110</v>
      </c>
      <c r="W940">
        <f t="shared" si="200"/>
        <v>87.301587301587304</v>
      </c>
      <c r="X940">
        <f t="shared" si="208"/>
        <v>7.3171372967170809</v>
      </c>
      <c r="Y940">
        <f t="shared" si="201"/>
        <v>87.805647560604967</v>
      </c>
    </row>
    <row r="941" spans="1:27" x14ac:dyDescent="0.25">
      <c r="A941" s="2" t="s">
        <v>30</v>
      </c>
      <c r="B941" s="3" t="s">
        <v>51</v>
      </c>
      <c r="C941">
        <v>89</v>
      </c>
      <c r="D941">
        <v>32163.235000000001</v>
      </c>
      <c r="E941">
        <f t="shared" si="209"/>
        <v>28574.525000000001</v>
      </c>
      <c r="F941">
        <v>30</v>
      </c>
      <c r="G941">
        <f t="shared" si="197"/>
        <v>304.14999999999998</v>
      </c>
      <c r="H941">
        <v>98</v>
      </c>
      <c r="I941">
        <v>0.47299999999999998</v>
      </c>
      <c r="J941">
        <f t="shared" si="202"/>
        <v>6.5640291204200979E-2</v>
      </c>
      <c r="K941">
        <v>0.26</v>
      </c>
      <c r="L941">
        <v>110</v>
      </c>
      <c r="M941">
        <f t="shared" si="198"/>
        <v>87.301587301587304</v>
      </c>
      <c r="N941">
        <f t="shared" si="199"/>
        <v>0.40735970879579897</v>
      </c>
      <c r="O941">
        <v>8.3140000000000001</v>
      </c>
      <c r="P941">
        <f t="shared" si="203"/>
        <v>1.5787243453764224E-2</v>
      </c>
      <c r="Q941">
        <f t="shared" si="195"/>
        <v>507.76882120563039</v>
      </c>
      <c r="R941">
        <f t="shared" si="204"/>
        <v>5.0776882120563043E-4</v>
      </c>
      <c r="S941">
        <f t="shared" si="205"/>
        <v>6.0932258544675651E-3</v>
      </c>
      <c r="T941">
        <f t="shared" si="206"/>
        <v>6093.2258544675651</v>
      </c>
      <c r="U941">
        <v>0.26</v>
      </c>
      <c r="V941">
        <v>110</v>
      </c>
      <c r="W941">
        <f t="shared" si="200"/>
        <v>87.301587301587304</v>
      </c>
      <c r="X941">
        <f t="shared" si="208"/>
        <v>5.816261042900857</v>
      </c>
      <c r="Y941">
        <f t="shared" si="201"/>
        <v>69.795132514810291</v>
      </c>
      <c r="Z941">
        <f>AVERAGE(Y941:Y943)</f>
        <v>66.915737780327561</v>
      </c>
      <c r="AA941">
        <f>_xlfn.STDEV.S(Y941:Y943)/SQRT(COUNT(Y941:Y943))</f>
        <v>1.8029150106541176</v>
      </c>
    </row>
    <row r="942" spans="1:27" x14ac:dyDescent="0.25">
      <c r="A942" s="2" t="s">
        <v>31</v>
      </c>
      <c r="B942" s="3" t="s">
        <v>51</v>
      </c>
      <c r="C942">
        <v>89</v>
      </c>
      <c r="D942">
        <v>29306.679999999993</v>
      </c>
      <c r="E942">
        <f t="shared" si="209"/>
        <v>25717.969999999994</v>
      </c>
      <c r="F942">
        <v>30</v>
      </c>
      <c r="G942">
        <f t="shared" si="197"/>
        <v>304.14999999999998</v>
      </c>
      <c r="H942">
        <v>98</v>
      </c>
      <c r="I942">
        <v>0.47299999999999998</v>
      </c>
      <c r="J942">
        <f t="shared" si="202"/>
        <v>6.5640291204200979E-2</v>
      </c>
      <c r="K942">
        <v>0.26</v>
      </c>
      <c r="L942">
        <v>110</v>
      </c>
      <c r="M942">
        <f t="shared" si="198"/>
        <v>87.301587301587304</v>
      </c>
      <c r="N942">
        <f t="shared" si="199"/>
        <v>0.40735970879579897</v>
      </c>
      <c r="O942">
        <v>8.3140000000000001</v>
      </c>
      <c r="P942">
        <f t="shared" si="203"/>
        <v>1.5787243453764224E-2</v>
      </c>
      <c r="Q942">
        <f t="shared" si="195"/>
        <v>462.67169198156279</v>
      </c>
      <c r="R942">
        <f t="shared" si="204"/>
        <v>4.6267169198156276E-4</v>
      </c>
      <c r="S942">
        <f t="shared" si="205"/>
        <v>5.5520603037787532E-3</v>
      </c>
      <c r="T942">
        <f t="shared" si="206"/>
        <v>5552.0603037787532</v>
      </c>
      <c r="U942">
        <v>0.26</v>
      </c>
      <c r="V942">
        <v>110</v>
      </c>
      <c r="W942">
        <f t="shared" si="200"/>
        <v>87.301587301587304</v>
      </c>
      <c r="X942">
        <f t="shared" si="208"/>
        <v>5.2996939263342648</v>
      </c>
      <c r="Y942">
        <f t="shared" si="201"/>
        <v>63.596327116011174</v>
      </c>
    </row>
    <row r="943" spans="1:27" x14ac:dyDescent="0.25">
      <c r="A943" s="2" t="s">
        <v>32</v>
      </c>
      <c r="B943" s="3" t="s">
        <v>51</v>
      </c>
      <c r="C943">
        <v>89</v>
      </c>
      <c r="D943">
        <v>31039.112000000001</v>
      </c>
      <c r="E943">
        <f t="shared" si="209"/>
        <v>27450.402000000002</v>
      </c>
      <c r="F943">
        <v>30</v>
      </c>
      <c r="G943">
        <f t="shared" si="197"/>
        <v>304.14999999999998</v>
      </c>
      <c r="H943">
        <v>98</v>
      </c>
      <c r="I943">
        <v>0.47299999999999998</v>
      </c>
      <c r="J943">
        <f t="shared" si="202"/>
        <v>6.5640291204200979E-2</v>
      </c>
      <c r="K943">
        <v>0.26</v>
      </c>
      <c r="L943">
        <v>110</v>
      </c>
      <c r="M943">
        <f t="shared" si="198"/>
        <v>87.301587301587304</v>
      </c>
      <c r="N943">
        <f t="shared" si="199"/>
        <v>0.40735970879579897</v>
      </c>
      <c r="O943">
        <v>8.3140000000000001</v>
      </c>
      <c r="P943">
        <f t="shared" si="203"/>
        <v>1.5787243453764224E-2</v>
      </c>
      <c r="Q943">
        <f t="shared" si="195"/>
        <v>490.02201773265455</v>
      </c>
      <c r="R943">
        <f t="shared" si="204"/>
        <v>4.9002201773265454E-4</v>
      </c>
      <c r="S943">
        <f t="shared" si="205"/>
        <v>5.8802642127918541E-3</v>
      </c>
      <c r="T943">
        <f t="shared" si="206"/>
        <v>5880.2642127918543</v>
      </c>
      <c r="U943">
        <v>0.26</v>
      </c>
      <c r="V943">
        <v>110</v>
      </c>
      <c r="W943">
        <f t="shared" si="200"/>
        <v>87.301587301587304</v>
      </c>
      <c r="X943">
        <f t="shared" si="208"/>
        <v>5.6129794758467701</v>
      </c>
      <c r="Y943">
        <f t="shared" si="201"/>
        <v>67.355753710161238</v>
      </c>
    </row>
    <row r="944" spans="1:27" x14ac:dyDescent="0.25">
      <c r="A944" s="2" t="s">
        <v>33</v>
      </c>
      <c r="B944" s="3" t="s">
        <v>51</v>
      </c>
      <c r="C944">
        <v>89</v>
      </c>
      <c r="D944">
        <v>66511.861000000004</v>
      </c>
      <c r="E944">
        <f t="shared" si="209"/>
        <v>62923.151000000005</v>
      </c>
      <c r="F944">
        <v>30</v>
      </c>
      <c r="G944">
        <f t="shared" si="197"/>
        <v>304.14999999999998</v>
      </c>
      <c r="H944">
        <v>98</v>
      </c>
      <c r="I944">
        <v>0.47299999999999998</v>
      </c>
      <c r="J944">
        <f t="shared" si="202"/>
        <v>6.5640291204200979E-2</v>
      </c>
      <c r="K944">
        <v>0.26</v>
      </c>
      <c r="L944">
        <v>110</v>
      </c>
      <c r="M944">
        <f t="shared" si="198"/>
        <v>87.301587301587304</v>
      </c>
      <c r="N944">
        <f t="shared" si="199"/>
        <v>0.40735970879579897</v>
      </c>
      <c r="O944">
        <v>8.3140000000000001</v>
      </c>
      <c r="P944">
        <f t="shared" si="203"/>
        <v>1.5787243453764224E-2</v>
      </c>
      <c r="Q944">
        <f t="shared" si="195"/>
        <v>1050.038942169926</v>
      </c>
      <c r="R944">
        <f t="shared" si="204"/>
        <v>1.0500389421699259E-3</v>
      </c>
      <c r="S944">
        <f t="shared" si="205"/>
        <v>1.2600467306039111E-2</v>
      </c>
      <c r="T944">
        <f t="shared" si="206"/>
        <v>12600.467306039111</v>
      </c>
      <c r="U944">
        <v>0.26</v>
      </c>
      <c r="V944">
        <v>110</v>
      </c>
      <c r="W944">
        <f t="shared" si="200"/>
        <v>87.301587301587304</v>
      </c>
      <c r="X944">
        <f t="shared" si="208"/>
        <v>12.027718792128244</v>
      </c>
      <c r="Y944">
        <f t="shared" si="201"/>
        <v>144.33262550553889</v>
      </c>
      <c r="Z944">
        <f>AVERAGE(Y944:Y946)</f>
        <v>135.54111794740228</v>
      </c>
      <c r="AA944">
        <f>_xlfn.STDEV.S(Y944:Y946)/SQRT(COUNT(Y944:Y946))</f>
        <v>4.5040177050563752</v>
      </c>
    </row>
    <row r="945" spans="1:27" x14ac:dyDescent="0.25">
      <c r="A945" s="2" t="s">
        <v>34</v>
      </c>
      <c r="B945" s="3" t="s">
        <v>51</v>
      </c>
      <c r="C945">
        <v>89</v>
      </c>
      <c r="D945">
        <v>61218.338999999993</v>
      </c>
      <c r="E945">
        <f t="shared" si="209"/>
        <v>57629.628999999994</v>
      </c>
      <c r="F945">
        <v>30</v>
      </c>
      <c r="G945">
        <f t="shared" si="197"/>
        <v>304.14999999999998</v>
      </c>
      <c r="H945">
        <v>98</v>
      </c>
      <c r="I945">
        <v>0.47299999999999998</v>
      </c>
      <c r="J945">
        <f t="shared" si="202"/>
        <v>6.5640291204200979E-2</v>
      </c>
      <c r="K945">
        <v>0.26</v>
      </c>
      <c r="L945">
        <v>110</v>
      </c>
      <c r="M945">
        <f t="shared" si="198"/>
        <v>87.301587301587304</v>
      </c>
      <c r="N945">
        <f t="shared" si="199"/>
        <v>0.40735970879579897</v>
      </c>
      <c r="O945">
        <v>8.3140000000000001</v>
      </c>
      <c r="P945">
        <f t="shared" si="203"/>
        <v>1.5787243453764224E-2</v>
      </c>
      <c r="Q945">
        <f t="shared" si="195"/>
        <v>966.46882162806889</v>
      </c>
      <c r="R945">
        <f t="shared" si="204"/>
        <v>9.6646882162806892E-4</v>
      </c>
      <c r="S945">
        <f t="shared" si="205"/>
        <v>1.1597625859536826E-2</v>
      </c>
      <c r="T945">
        <f t="shared" si="206"/>
        <v>11597.625859536825</v>
      </c>
      <c r="U945">
        <v>0.26</v>
      </c>
      <c r="V945">
        <v>110</v>
      </c>
      <c r="W945">
        <f t="shared" si="200"/>
        <v>87.301587301587304</v>
      </c>
      <c r="X945">
        <f t="shared" si="208"/>
        <v>11.070461047739698</v>
      </c>
      <c r="Y945">
        <f t="shared" si="201"/>
        <v>132.84553257287635</v>
      </c>
    </row>
    <row r="946" spans="1:27" x14ac:dyDescent="0.25">
      <c r="A946" s="2" t="s">
        <v>35</v>
      </c>
      <c r="B946" s="3" t="s">
        <v>51</v>
      </c>
      <c r="C946">
        <v>89</v>
      </c>
      <c r="D946">
        <v>59651.384000000013</v>
      </c>
      <c r="E946">
        <f t="shared" si="209"/>
        <v>56062.674000000014</v>
      </c>
      <c r="F946">
        <v>30</v>
      </c>
      <c r="G946">
        <f t="shared" si="197"/>
        <v>304.14999999999998</v>
      </c>
      <c r="H946">
        <v>98</v>
      </c>
      <c r="I946">
        <v>0.47299999999999998</v>
      </c>
      <c r="J946">
        <f t="shared" si="202"/>
        <v>6.5640291204200979E-2</v>
      </c>
      <c r="K946">
        <v>0.26</v>
      </c>
      <c r="L946">
        <v>110</v>
      </c>
      <c r="M946">
        <f t="shared" si="198"/>
        <v>87.301587301587304</v>
      </c>
      <c r="N946">
        <f t="shared" si="199"/>
        <v>0.40735970879579897</v>
      </c>
      <c r="O946">
        <v>8.3140000000000001</v>
      </c>
      <c r="P946">
        <f t="shared" si="203"/>
        <v>1.5787243453764224E-2</v>
      </c>
      <c r="Q946">
        <f t="shared" si="195"/>
        <v>941.73092156197617</v>
      </c>
      <c r="R946">
        <f t="shared" si="204"/>
        <v>9.4173092156197614E-4</v>
      </c>
      <c r="S946">
        <f t="shared" si="205"/>
        <v>1.1300771058743714E-2</v>
      </c>
      <c r="T946">
        <f t="shared" si="206"/>
        <v>11300.771058743714</v>
      </c>
      <c r="U946">
        <v>0.26</v>
      </c>
      <c r="V946">
        <v>110</v>
      </c>
      <c r="W946">
        <f t="shared" si="200"/>
        <v>87.301587301587304</v>
      </c>
      <c r="X946">
        <f t="shared" si="208"/>
        <v>10.787099646982636</v>
      </c>
      <c r="Y946">
        <f t="shared" si="201"/>
        <v>129.44519576379162</v>
      </c>
    </row>
    <row r="947" spans="1:27" x14ac:dyDescent="0.25">
      <c r="A947" s="3" t="s">
        <v>36</v>
      </c>
      <c r="B947" s="2" t="s">
        <v>51</v>
      </c>
      <c r="C947">
        <v>89</v>
      </c>
      <c r="D947">
        <v>42397.407000000007</v>
      </c>
      <c r="E947">
        <f t="shared" si="209"/>
        <v>38808.697000000007</v>
      </c>
      <c r="F947">
        <v>30</v>
      </c>
      <c r="G947">
        <f t="shared" si="197"/>
        <v>304.14999999999998</v>
      </c>
      <c r="H947">
        <v>98</v>
      </c>
      <c r="I947">
        <v>0.47299999999999998</v>
      </c>
      <c r="J947">
        <f t="shared" si="202"/>
        <v>6.5640291204200979E-2</v>
      </c>
      <c r="K947">
        <v>0.26</v>
      </c>
      <c r="L947">
        <v>110</v>
      </c>
      <c r="M947">
        <f t="shared" si="198"/>
        <v>87.301587301587304</v>
      </c>
      <c r="N947">
        <f t="shared" si="199"/>
        <v>0.40735970879579897</v>
      </c>
      <c r="O947">
        <v>8.3140000000000001</v>
      </c>
      <c r="P947">
        <f t="shared" si="203"/>
        <v>1.5787243453764224E-2</v>
      </c>
      <c r="Q947">
        <f t="shared" ref="Q947:Q1010" si="210">P947*D947</f>
        <v>669.33818611732761</v>
      </c>
      <c r="R947">
        <f t="shared" si="204"/>
        <v>6.6933818611732761E-4</v>
      </c>
      <c r="S947">
        <f t="shared" si="205"/>
        <v>8.03205823340793E-3</v>
      </c>
      <c r="T947">
        <f t="shared" si="206"/>
        <v>8032.0582334079299</v>
      </c>
      <c r="U947">
        <v>0.26</v>
      </c>
      <c r="V947">
        <v>110</v>
      </c>
      <c r="W947">
        <f t="shared" si="200"/>
        <v>87.301587301587304</v>
      </c>
      <c r="X947">
        <f t="shared" si="208"/>
        <v>7.6669646773439339</v>
      </c>
      <c r="Y947">
        <f t="shared" si="201"/>
        <v>92.003576128127193</v>
      </c>
      <c r="Z947">
        <f>AVERAGE(Y947:Y949)</f>
        <v>98.405825303601247</v>
      </c>
      <c r="AA947">
        <f>_xlfn.STDEV.S(Y947:Y949)/SQRT(COUNT(Y947:Y949))</f>
        <v>5.0373479047365226</v>
      </c>
    </row>
    <row r="948" spans="1:27" x14ac:dyDescent="0.25">
      <c r="A948" s="3" t="s">
        <v>37</v>
      </c>
      <c r="B948" s="2" t="s">
        <v>51</v>
      </c>
      <c r="C948">
        <v>89</v>
      </c>
      <c r="D948">
        <v>43718.441000000013</v>
      </c>
      <c r="E948">
        <f t="shared" si="209"/>
        <v>40129.731000000014</v>
      </c>
      <c r="F948">
        <v>30</v>
      </c>
      <c r="G948">
        <f t="shared" si="197"/>
        <v>304.14999999999998</v>
      </c>
      <c r="H948">
        <v>98</v>
      </c>
      <c r="I948">
        <v>0.47299999999999998</v>
      </c>
      <c r="J948">
        <f t="shared" si="202"/>
        <v>6.5640291204200979E-2</v>
      </c>
      <c r="K948">
        <v>0.26</v>
      </c>
      <c r="L948">
        <v>110</v>
      </c>
      <c r="M948">
        <f t="shared" si="198"/>
        <v>87.301587301587304</v>
      </c>
      <c r="N948">
        <f t="shared" si="199"/>
        <v>0.40735970879579897</v>
      </c>
      <c r="O948">
        <v>8.3140000000000001</v>
      </c>
      <c r="P948">
        <f t="shared" si="203"/>
        <v>1.5787243453764224E-2</v>
      </c>
      <c r="Q948">
        <f t="shared" si="210"/>
        <v>690.1936714860276</v>
      </c>
      <c r="R948">
        <f t="shared" si="204"/>
        <v>6.9019367148602756E-4</v>
      </c>
      <c r="S948">
        <f t="shared" si="205"/>
        <v>8.2823240578323298E-3</v>
      </c>
      <c r="T948">
        <f t="shared" si="206"/>
        <v>8282.3240578323293</v>
      </c>
      <c r="U948">
        <v>0.26</v>
      </c>
      <c r="V948">
        <v>110</v>
      </c>
      <c r="W948">
        <f t="shared" si="200"/>
        <v>87.301587301587304</v>
      </c>
      <c r="X948">
        <f t="shared" si="208"/>
        <v>7.9058547824763155</v>
      </c>
      <c r="Y948">
        <f t="shared" si="201"/>
        <v>94.870257389715775</v>
      </c>
    </row>
    <row r="949" spans="1:27" x14ac:dyDescent="0.25">
      <c r="A949" s="3" t="s">
        <v>38</v>
      </c>
      <c r="B949" s="2" t="s">
        <v>51</v>
      </c>
      <c r="C949">
        <v>89</v>
      </c>
      <c r="D949">
        <v>49927.292999999998</v>
      </c>
      <c r="E949">
        <f t="shared" si="209"/>
        <v>46338.582999999999</v>
      </c>
      <c r="F949">
        <v>30</v>
      </c>
      <c r="G949">
        <f t="shared" si="197"/>
        <v>304.14999999999998</v>
      </c>
      <c r="H949">
        <v>98</v>
      </c>
      <c r="I949">
        <v>0.47299999999999998</v>
      </c>
      <c r="J949">
        <f t="shared" si="202"/>
        <v>6.5640291204200979E-2</v>
      </c>
      <c r="K949">
        <v>0.26</v>
      </c>
      <c r="L949">
        <v>110</v>
      </c>
      <c r="M949">
        <f t="shared" si="198"/>
        <v>87.301587301587304</v>
      </c>
      <c r="N949">
        <f t="shared" si="199"/>
        <v>0.40735970879579897</v>
      </c>
      <c r="O949">
        <v>8.3140000000000001</v>
      </c>
      <c r="P949">
        <f t="shared" si="203"/>
        <v>1.5787243453764224E-2</v>
      </c>
      <c r="Q949">
        <f t="shared" si="210"/>
        <v>788.2143295784183</v>
      </c>
      <c r="R949">
        <f t="shared" si="204"/>
        <v>7.8821432957841835E-4</v>
      </c>
      <c r="S949">
        <f t="shared" si="205"/>
        <v>9.4585719549410193E-3</v>
      </c>
      <c r="T949">
        <f t="shared" si="206"/>
        <v>9458.5719549410187</v>
      </c>
      <c r="U949">
        <v>0.26</v>
      </c>
      <c r="V949">
        <v>110</v>
      </c>
      <c r="W949">
        <f t="shared" si="200"/>
        <v>87.301587301587304</v>
      </c>
      <c r="X949">
        <f t="shared" si="208"/>
        <v>9.0286368660800633</v>
      </c>
      <c r="Y949">
        <f t="shared" si="201"/>
        <v>108.34364239296076</v>
      </c>
    </row>
    <row r="950" spans="1:27" x14ac:dyDescent="0.25">
      <c r="A950" s="3" t="s">
        <v>39</v>
      </c>
      <c r="B950" s="2" t="s">
        <v>51</v>
      </c>
      <c r="C950">
        <v>89</v>
      </c>
      <c r="D950">
        <v>55031.755999999994</v>
      </c>
      <c r="E950">
        <f t="shared" si="209"/>
        <v>51443.045999999995</v>
      </c>
      <c r="F950">
        <v>30</v>
      </c>
      <c r="G950">
        <f t="shared" si="197"/>
        <v>304.14999999999998</v>
      </c>
      <c r="H950">
        <v>98</v>
      </c>
      <c r="I950">
        <v>0.47299999999999998</v>
      </c>
      <c r="J950">
        <f t="shared" si="202"/>
        <v>6.5640291204200979E-2</v>
      </c>
      <c r="K950">
        <v>0.26</v>
      </c>
      <c r="L950">
        <v>110</v>
      </c>
      <c r="M950">
        <f t="shared" si="198"/>
        <v>87.301587301587304</v>
      </c>
      <c r="N950">
        <f t="shared" si="199"/>
        <v>0.40735970879579897</v>
      </c>
      <c r="O950">
        <v>8.3140000000000001</v>
      </c>
      <c r="P950">
        <f t="shared" si="203"/>
        <v>1.5787243453764224E-2</v>
      </c>
      <c r="Q950">
        <f t="shared" si="210"/>
        <v>868.79972966014998</v>
      </c>
      <c r="R950">
        <f t="shared" si="204"/>
        <v>8.6879972966014997E-4</v>
      </c>
      <c r="S950">
        <f t="shared" si="205"/>
        <v>1.04255967559218E-2</v>
      </c>
      <c r="T950">
        <f t="shared" si="206"/>
        <v>10425.596755921799</v>
      </c>
      <c r="U950">
        <v>0.26</v>
      </c>
      <c r="V950">
        <v>110</v>
      </c>
      <c r="W950">
        <f t="shared" si="200"/>
        <v>87.301587301587304</v>
      </c>
      <c r="X950">
        <f t="shared" si="208"/>
        <v>9.9517059942889912</v>
      </c>
      <c r="Y950">
        <f t="shared" si="201"/>
        <v>119.42047193146787</v>
      </c>
      <c r="Z950">
        <f>AVERAGE(Y950:Y952)</f>
        <v>112.0618442347677</v>
      </c>
      <c r="AA950">
        <f>_xlfn.STDEV.S(Y950:Y952)/SQRT(COUNT(Y950:Y952))</f>
        <v>3.6793454648027692</v>
      </c>
    </row>
    <row r="951" spans="1:27" x14ac:dyDescent="0.25">
      <c r="A951" s="3" t="s">
        <v>40</v>
      </c>
      <c r="B951" s="2" t="s">
        <v>51</v>
      </c>
      <c r="C951">
        <v>89</v>
      </c>
      <c r="D951">
        <v>49957.387999999992</v>
      </c>
      <c r="E951">
        <f t="shared" si="209"/>
        <v>46368.677999999993</v>
      </c>
      <c r="F951">
        <v>30</v>
      </c>
      <c r="G951">
        <f t="shared" si="197"/>
        <v>304.14999999999998</v>
      </c>
      <c r="H951">
        <v>98</v>
      </c>
      <c r="I951">
        <v>0.47299999999999998</v>
      </c>
      <c r="J951">
        <f t="shared" si="202"/>
        <v>6.5640291204200979E-2</v>
      </c>
      <c r="K951">
        <v>0.26</v>
      </c>
      <c r="L951">
        <v>110</v>
      </c>
      <c r="M951">
        <f t="shared" si="198"/>
        <v>87.301587301587304</v>
      </c>
      <c r="N951">
        <f t="shared" si="199"/>
        <v>0.40735970879579897</v>
      </c>
      <c r="O951">
        <v>8.3140000000000001</v>
      </c>
      <c r="P951">
        <f t="shared" si="203"/>
        <v>1.5787243453764224E-2</v>
      </c>
      <c r="Q951">
        <f t="shared" si="210"/>
        <v>788.68944667015921</v>
      </c>
      <c r="R951">
        <f t="shared" si="204"/>
        <v>7.8868944667015916E-4</v>
      </c>
      <c r="S951">
        <f t="shared" si="205"/>
        <v>9.4642733600419082E-3</v>
      </c>
      <c r="T951">
        <f t="shared" si="206"/>
        <v>9464.2733600419087</v>
      </c>
      <c r="U951">
        <v>0.26</v>
      </c>
      <c r="V951">
        <v>110</v>
      </c>
      <c r="W951">
        <f t="shared" si="200"/>
        <v>87.301587301587304</v>
      </c>
      <c r="X951">
        <f t="shared" si="208"/>
        <v>9.0340791164036425</v>
      </c>
      <c r="Y951">
        <f t="shared" si="201"/>
        <v>108.40894939684368</v>
      </c>
    </row>
    <row r="952" spans="1:27" x14ac:dyDescent="0.25">
      <c r="A952" s="3" t="s">
        <v>41</v>
      </c>
      <c r="B952" s="2" t="s">
        <v>51</v>
      </c>
      <c r="C952">
        <v>89</v>
      </c>
      <c r="D952">
        <v>49933.038999999997</v>
      </c>
      <c r="E952">
        <f t="shared" si="209"/>
        <v>46344.328999999998</v>
      </c>
      <c r="F952">
        <v>30</v>
      </c>
      <c r="G952">
        <f t="shared" si="197"/>
        <v>304.14999999999998</v>
      </c>
      <c r="H952">
        <v>98</v>
      </c>
      <c r="I952">
        <v>0.47299999999999998</v>
      </c>
      <c r="J952">
        <f t="shared" si="202"/>
        <v>6.5640291204200979E-2</v>
      </c>
      <c r="K952">
        <v>0.26</v>
      </c>
      <c r="L952">
        <v>110</v>
      </c>
      <c r="M952">
        <f t="shared" si="198"/>
        <v>87.301587301587304</v>
      </c>
      <c r="N952">
        <f t="shared" si="199"/>
        <v>0.40735970879579897</v>
      </c>
      <c r="O952">
        <v>8.3140000000000001</v>
      </c>
      <c r="P952">
        <f t="shared" si="203"/>
        <v>1.5787243453764224E-2</v>
      </c>
      <c r="Q952">
        <f t="shared" si="210"/>
        <v>788.30504307930357</v>
      </c>
      <c r="R952">
        <f t="shared" si="204"/>
        <v>7.8830504307930357E-4</v>
      </c>
      <c r="S952">
        <f t="shared" si="205"/>
        <v>9.4596605169516429E-3</v>
      </c>
      <c r="T952">
        <f t="shared" si="206"/>
        <v>9459.6605169516424</v>
      </c>
      <c r="U952">
        <v>0.26</v>
      </c>
      <c r="V952">
        <v>110</v>
      </c>
      <c r="W952">
        <f t="shared" si="200"/>
        <v>87.301587301587304</v>
      </c>
      <c r="X952">
        <f t="shared" si="208"/>
        <v>9.0296759479992961</v>
      </c>
      <c r="Y952">
        <f t="shared" si="201"/>
        <v>108.35611137599153</v>
      </c>
    </row>
    <row r="953" spans="1:27" x14ac:dyDescent="0.25">
      <c r="A953" s="3" t="s">
        <v>42</v>
      </c>
      <c r="B953" s="2" t="s">
        <v>51</v>
      </c>
      <c r="C953">
        <v>89</v>
      </c>
      <c r="D953">
        <v>34591.31</v>
      </c>
      <c r="E953">
        <f t="shared" si="209"/>
        <v>31002.6</v>
      </c>
      <c r="F953">
        <v>30</v>
      </c>
      <c r="G953">
        <f t="shared" si="197"/>
        <v>304.14999999999998</v>
      </c>
      <c r="H953">
        <v>98</v>
      </c>
      <c r="I953">
        <v>0.47299999999999998</v>
      </c>
      <c r="J953">
        <f t="shared" si="202"/>
        <v>6.5640291204200979E-2</v>
      </c>
      <c r="K953">
        <v>0.26</v>
      </c>
      <c r="L953">
        <v>110</v>
      </c>
      <c r="M953">
        <f t="shared" si="198"/>
        <v>87.301587301587304</v>
      </c>
      <c r="N953">
        <f t="shared" si="199"/>
        <v>0.40735970879579897</v>
      </c>
      <c r="O953">
        <v>8.3140000000000001</v>
      </c>
      <c r="P953">
        <f t="shared" si="203"/>
        <v>1.5787243453764224E-2</v>
      </c>
      <c r="Q953">
        <f t="shared" si="210"/>
        <v>546.10143235462886</v>
      </c>
      <c r="R953">
        <f t="shared" si="204"/>
        <v>5.4610143235462889E-4</v>
      </c>
      <c r="S953">
        <f t="shared" si="205"/>
        <v>6.5532171882555458E-3</v>
      </c>
      <c r="T953">
        <f t="shared" si="206"/>
        <v>6553.2171882555458</v>
      </c>
      <c r="U953">
        <v>0.26</v>
      </c>
      <c r="V953">
        <v>110</v>
      </c>
      <c r="W953">
        <f t="shared" si="200"/>
        <v>87.301587301587304</v>
      </c>
      <c r="X953">
        <f t="shared" si="208"/>
        <v>6.255343679698476</v>
      </c>
      <c r="Y953">
        <f t="shared" si="201"/>
        <v>75.064124156381709</v>
      </c>
      <c r="Z953">
        <f>AVERAGE(Y953:Y955)</f>
        <v>75.240015806148534</v>
      </c>
      <c r="AA953">
        <f>_xlfn.STDEV.S(Y953:Y955)/SQRT(COUNT(Y953:Y955))</f>
        <v>0.27584643117901397</v>
      </c>
    </row>
    <row r="954" spans="1:27" x14ac:dyDescent="0.25">
      <c r="A954" s="3" t="s">
        <v>43</v>
      </c>
      <c r="B954" s="2" t="s">
        <v>51</v>
      </c>
      <c r="C954">
        <v>89</v>
      </c>
      <c r="D954">
        <v>34504.210000000006</v>
      </c>
      <c r="E954">
        <f t="shared" si="209"/>
        <v>30915.500000000007</v>
      </c>
      <c r="F954">
        <v>30</v>
      </c>
      <c r="G954">
        <f t="shared" si="197"/>
        <v>304.14999999999998</v>
      </c>
      <c r="H954">
        <v>98</v>
      </c>
      <c r="I954">
        <v>0.47299999999999998</v>
      </c>
      <c r="J954">
        <f t="shared" si="202"/>
        <v>6.5640291204200979E-2</v>
      </c>
      <c r="K954">
        <v>0.26</v>
      </c>
      <c r="L954">
        <v>110</v>
      </c>
      <c r="M954">
        <f t="shared" si="198"/>
        <v>87.301587301587304</v>
      </c>
      <c r="N954">
        <f t="shared" si="199"/>
        <v>0.40735970879579897</v>
      </c>
      <c r="O954">
        <v>8.3140000000000001</v>
      </c>
      <c r="P954">
        <f t="shared" si="203"/>
        <v>1.5787243453764224E-2</v>
      </c>
      <c r="Q954">
        <f t="shared" si="210"/>
        <v>544.72636344980617</v>
      </c>
      <c r="R954">
        <f t="shared" si="204"/>
        <v>5.4472636344980621E-4</v>
      </c>
      <c r="S954">
        <f t="shared" si="205"/>
        <v>6.5367163613976736E-3</v>
      </c>
      <c r="T954">
        <f t="shared" si="206"/>
        <v>6536.7163613976736</v>
      </c>
      <c r="U954">
        <v>0.26</v>
      </c>
      <c r="V954">
        <v>110</v>
      </c>
      <c r="W954">
        <f t="shared" si="200"/>
        <v>87.301587301587304</v>
      </c>
      <c r="X954">
        <f t="shared" si="208"/>
        <v>6.2395928904250519</v>
      </c>
      <c r="Y954">
        <f t="shared" si="201"/>
        <v>74.875114685100627</v>
      </c>
    </row>
    <row r="955" spans="1:27" x14ac:dyDescent="0.25">
      <c r="A955" s="3" t="s">
        <v>44</v>
      </c>
      <c r="B955" s="2" t="s">
        <v>51</v>
      </c>
      <c r="C955">
        <v>89</v>
      </c>
      <c r="D955">
        <v>34921.574999999997</v>
      </c>
      <c r="E955">
        <f t="shared" si="209"/>
        <v>31332.864999999998</v>
      </c>
      <c r="F955">
        <v>30</v>
      </c>
      <c r="G955">
        <f t="shared" si="197"/>
        <v>304.14999999999998</v>
      </c>
      <c r="H955">
        <v>98</v>
      </c>
      <c r="I955">
        <v>0.47299999999999998</v>
      </c>
      <c r="J955">
        <f t="shared" si="202"/>
        <v>6.5640291204200979E-2</v>
      </c>
      <c r="K955">
        <v>0.26</v>
      </c>
      <c r="L955">
        <v>110</v>
      </c>
      <c r="M955">
        <f t="shared" si="198"/>
        <v>87.301587301587304</v>
      </c>
      <c r="N955">
        <f t="shared" si="199"/>
        <v>0.40735970879579897</v>
      </c>
      <c r="O955">
        <v>8.3140000000000001</v>
      </c>
      <c r="P955">
        <f t="shared" si="203"/>
        <v>1.5787243453764224E-2</v>
      </c>
      <c r="Q955">
        <f t="shared" si="210"/>
        <v>551.31540631388634</v>
      </c>
      <c r="R955">
        <f t="shared" si="204"/>
        <v>5.5131540631388632E-4</v>
      </c>
      <c r="S955">
        <f t="shared" si="205"/>
        <v>6.615784875766635E-3</v>
      </c>
      <c r="T955">
        <f t="shared" si="206"/>
        <v>6615.7848757666352</v>
      </c>
      <c r="U955">
        <v>0.26</v>
      </c>
      <c r="V955">
        <v>110</v>
      </c>
      <c r="W955">
        <f t="shared" si="200"/>
        <v>87.301587301587304</v>
      </c>
      <c r="X955">
        <f t="shared" si="208"/>
        <v>6.3150673814136074</v>
      </c>
      <c r="Y955">
        <f t="shared" si="201"/>
        <v>75.780808576963267</v>
      </c>
    </row>
    <row r="956" spans="1:27" x14ac:dyDescent="0.25">
      <c r="A956" s="3" t="s">
        <v>45</v>
      </c>
      <c r="B956" s="2" t="s">
        <v>51</v>
      </c>
      <c r="C956">
        <v>89</v>
      </c>
      <c r="D956">
        <v>57057.65</v>
      </c>
      <c r="E956">
        <f t="shared" si="209"/>
        <v>53468.94</v>
      </c>
      <c r="F956">
        <v>30</v>
      </c>
      <c r="G956">
        <f t="shared" si="197"/>
        <v>304.14999999999998</v>
      </c>
      <c r="H956">
        <v>98</v>
      </c>
      <c r="I956">
        <v>0.47299999999999998</v>
      </c>
      <c r="J956">
        <f t="shared" si="202"/>
        <v>6.5640291204200979E-2</v>
      </c>
      <c r="K956">
        <v>0.26</v>
      </c>
      <c r="L956">
        <v>110</v>
      </c>
      <c r="M956">
        <f t="shared" si="198"/>
        <v>87.301587301587304</v>
      </c>
      <c r="N956">
        <f t="shared" si="199"/>
        <v>0.40735970879579897</v>
      </c>
      <c r="O956">
        <v>8.3140000000000001</v>
      </c>
      <c r="P956">
        <f t="shared" si="203"/>
        <v>1.5787243453764224E-2</v>
      </c>
      <c r="Q956">
        <f t="shared" si="210"/>
        <v>900.78301144967031</v>
      </c>
      <c r="R956">
        <f t="shared" si="204"/>
        <v>9.0078301144967037E-4</v>
      </c>
      <c r="S956">
        <f t="shared" si="205"/>
        <v>1.0809396137396043E-2</v>
      </c>
      <c r="T956">
        <f t="shared" si="206"/>
        <v>10809.396137396043</v>
      </c>
      <c r="U956">
        <v>0.26</v>
      </c>
      <c r="V956">
        <v>110</v>
      </c>
      <c r="W956">
        <f t="shared" si="200"/>
        <v>87.301587301587304</v>
      </c>
      <c r="X956">
        <f t="shared" si="208"/>
        <v>10.318059949332588</v>
      </c>
      <c r="Y956">
        <f t="shared" si="201"/>
        <v>123.81671939199103</v>
      </c>
      <c r="Z956">
        <f>AVERAGE(Y956:Y958)</f>
        <v>139.46121199559755</v>
      </c>
      <c r="AA956">
        <f>_xlfn.STDEV.S(Y956:Y958)/SQRT(COUNT(Y956:Y958))</f>
        <v>7.8660065039233338</v>
      </c>
    </row>
    <row r="957" spans="1:27" x14ac:dyDescent="0.25">
      <c r="A957" s="3" t="s">
        <v>46</v>
      </c>
      <c r="B957" s="2" t="s">
        <v>51</v>
      </c>
      <c r="C957">
        <v>89</v>
      </c>
      <c r="D957">
        <v>68533.009999999995</v>
      </c>
      <c r="E957">
        <f t="shared" si="209"/>
        <v>64944.299999999996</v>
      </c>
      <c r="F957">
        <v>30</v>
      </c>
      <c r="G957">
        <f t="shared" si="197"/>
        <v>304.14999999999998</v>
      </c>
      <c r="H957">
        <v>98</v>
      </c>
      <c r="I957">
        <v>0.47299999999999998</v>
      </c>
      <c r="J957">
        <f t="shared" si="202"/>
        <v>6.5640291204200979E-2</v>
      </c>
      <c r="K957">
        <v>0.26</v>
      </c>
      <c r="L957">
        <v>110</v>
      </c>
      <c r="M957">
        <f t="shared" si="198"/>
        <v>87.301587301587304</v>
      </c>
      <c r="N957">
        <f t="shared" si="199"/>
        <v>0.40735970879579897</v>
      </c>
      <c r="O957">
        <v>8.3140000000000001</v>
      </c>
      <c r="P957">
        <f t="shared" si="203"/>
        <v>1.5787243453764224E-2</v>
      </c>
      <c r="Q957">
        <f t="shared" si="210"/>
        <v>1081.947313489258</v>
      </c>
      <c r="R957">
        <f t="shared" si="204"/>
        <v>1.081947313489258E-3</v>
      </c>
      <c r="S957">
        <f t="shared" si="205"/>
        <v>1.2983367761871095E-2</v>
      </c>
      <c r="T957">
        <f t="shared" si="206"/>
        <v>12983.367761871095</v>
      </c>
      <c r="U957">
        <v>0.26</v>
      </c>
      <c r="V957">
        <v>110</v>
      </c>
      <c r="W957">
        <f t="shared" si="200"/>
        <v>87.301587301587304</v>
      </c>
      <c r="X957">
        <f t="shared" si="208"/>
        <v>12.393214681786047</v>
      </c>
      <c r="Y957">
        <f t="shared" si="201"/>
        <v>148.71857618143255</v>
      </c>
    </row>
    <row r="958" spans="1:27" x14ac:dyDescent="0.25">
      <c r="A958" s="3" t="s">
        <v>47</v>
      </c>
      <c r="B958" s="3" t="s">
        <v>51</v>
      </c>
      <c r="C958">
        <v>89</v>
      </c>
      <c r="D958">
        <v>67210.338000000003</v>
      </c>
      <c r="E958">
        <f t="shared" si="209"/>
        <v>63621.628000000004</v>
      </c>
      <c r="F958">
        <v>30</v>
      </c>
      <c r="G958">
        <f t="shared" si="197"/>
        <v>304.14999999999998</v>
      </c>
      <c r="H958">
        <v>98</v>
      </c>
      <c r="I958">
        <v>0.47299999999999998</v>
      </c>
      <c r="J958">
        <f t="shared" si="202"/>
        <v>6.5640291204200979E-2</v>
      </c>
      <c r="K958">
        <v>0.26</v>
      </c>
      <c r="L958">
        <v>110</v>
      </c>
      <c r="M958">
        <f t="shared" si="198"/>
        <v>87.301587301587304</v>
      </c>
      <c r="N958">
        <f t="shared" si="199"/>
        <v>0.40735970879579897</v>
      </c>
      <c r="O958">
        <v>8.3140000000000001</v>
      </c>
      <c r="P958">
        <f t="shared" si="203"/>
        <v>1.5787243453764224E-2</v>
      </c>
      <c r="Q958">
        <f t="shared" si="210"/>
        <v>1061.0659686157808</v>
      </c>
      <c r="R958">
        <f t="shared" si="204"/>
        <v>1.0610659686157808E-3</v>
      </c>
      <c r="S958">
        <f t="shared" si="205"/>
        <v>1.2732791623389368E-2</v>
      </c>
      <c r="T958">
        <f t="shared" si="206"/>
        <v>12732.791623389368</v>
      </c>
      <c r="U958">
        <v>0.26</v>
      </c>
      <c r="V958">
        <v>110</v>
      </c>
      <c r="W958">
        <f t="shared" si="200"/>
        <v>87.301587301587304</v>
      </c>
      <c r="X958">
        <f t="shared" si="208"/>
        <v>12.154028367780761</v>
      </c>
      <c r="Y958">
        <f t="shared" si="201"/>
        <v>145.84834041336913</v>
      </c>
    </row>
    <row r="959" spans="1:27" x14ac:dyDescent="0.25">
      <c r="A959" s="3" t="s">
        <v>48</v>
      </c>
      <c r="B959" s="3" t="s">
        <v>51</v>
      </c>
      <c r="C959">
        <v>89</v>
      </c>
      <c r="D959">
        <v>39927.355000000003</v>
      </c>
      <c r="E959">
        <f t="shared" si="209"/>
        <v>36338.645000000004</v>
      </c>
      <c r="F959">
        <v>30</v>
      </c>
      <c r="G959">
        <f t="shared" si="197"/>
        <v>304.14999999999998</v>
      </c>
      <c r="H959">
        <v>98</v>
      </c>
      <c r="I959">
        <v>0.47299999999999998</v>
      </c>
      <c r="J959">
        <f t="shared" si="202"/>
        <v>6.5640291204200979E-2</v>
      </c>
      <c r="K959">
        <v>0.26</v>
      </c>
      <c r="L959">
        <v>110</v>
      </c>
      <c r="M959">
        <f t="shared" si="198"/>
        <v>87.301587301587304</v>
      </c>
      <c r="N959">
        <f t="shared" si="199"/>
        <v>0.40735970879579897</v>
      </c>
      <c r="O959">
        <v>8.3140000000000001</v>
      </c>
      <c r="P959">
        <f t="shared" si="203"/>
        <v>1.5787243453764224E-2</v>
      </c>
      <c r="Q959">
        <f t="shared" si="210"/>
        <v>630.34287384987033</v>
      </c>
      <c r="R959">
        <f t="shared" si="204"/>
        <v>6.3034287384987038E-4</v>
      </c>
      <c r="S959">
        <f t="shared" si="205"/>
        <v>7.5641144861984446E-3</v>
      </c>
      <c r="T959">
        <f t="shared" si="206"/>
        <v>7564.1144861984449</v>
      </c>
      <c r="U959">
        <v>0.26</v>
      </c>
      <c r="V959">
        <v>110</v>
      </c>
      <c r="W959">
        <f t="shared" si="200"/>
        <v>87.301587301587304</v>
      </c>
      <c r="X959">
        <f t="shared" si="208"/>
        <v>7.2202911004621511</v>
      </c>
      <c r="Y959">
        <f t="shared" si="201"/>
        <v>86.643493205545823</v>
      </c>
      <c r="Z959">
        <f>AVERAGE(Y959:Y961)</f>
        <v>78.313761175080899</v>
      </c>
      <c r="AA959">
        <f>_xlfn.STDEV.S(Y959:Y961)/SQRT(COUNT(Y959:Y961))</f>
        <v>4.3711662051016491</v>
      </c>
    </row>
    <row r="960" spans="1:27" x14ac:dyDescent="0.25">
      <c r="A960" s="3" t="s">
        <v>49</v>
      </c>
      <c r="B960" s="3" t="s">
        <v>51</v>
      </c>
      <c r="C960">
        <v>89</v>
      </c>
      <c r="D960">
        <v>33110.362999999998</v>
      </c>
      <c r="E960">
        <f t="shared" si="209"/>
        <v>29521.652999999998</v>
      </c>
      <c r="F960">
        <v>30</v>
      </c>
      <c r="G960">
        <f t="shared" si="197"/>
        <v>304.14999999999998</v>
      </c>
      <c r="H960">
        <v>98</v>
      </c>
      <c r="I960">
        <v>0.47299999999999998</v>
      </c>
      <c r="J960">
        <f t="shared" si="202"/>
        <v>6.5640291204200979E-2</v>
      </c>
      <c r="K960">
        <v>0.26</v>
      </c>
      <c r="L960">
        <v>110</v>
      </c>
      <c r="M960">
        <f t="shared" si="198"/>
        <v>87.301587301587304</v>
      </c>
      <c r="N960">
        <f t="shared" si="199"/>
        <v>0.40735970879579897</v>
      </c>
      <c r="O960">
        <v>8.3140000000000001</v>
      </c>
      <c r="P960">
        <f t="shared" si="203"/>
        <v>1.5787243453764224E-2</v>
      </c>
      <c r="Q960">
        <f t="shared" si="210"/>
        <v>522.72136152350708</v>
      </c>
      <c r="R960">
        <f t="shared" si="204"/>
        <v>5.2272136152350707E-4</v>
      </c>
      <c r="S960">
        <f t="shared" si="205"/>
        <v>6.2726563382820844E-3</v>
      </c>
      <c r="T960">
        <f t="shared" si="206"/>
        <v>6272.6563382820841</v>
      </c>
      <c r="U960">
        <v>0.26</v>
      </c>
      <c r="V960">
        <v>110</v>
      </c>
      <c r="W960">
        <f t="shared" si="200"/>
        <v>87.301587301587304</v>
      </c>
      <c r="X960">
        <f t="shared" si="208"/>
        <v>5.9875355956328988</v>
      </c>
      <c r="Y960">
        <f t="shared" si="201"/>
        <v>71.850427147594786</v>
      </c>
    </row>
    <row r="961" spans="1:27" x14ac:dyDescent="0.25">
      <c r="A961" s="3" t="s">
        <v>50</v>
      </c>
      <c r="B961" s="3" t="s">
        <v>51</v>
      </c>
      <c r="C961">
        <v>89</v>
      </c>
      <c r="D961">
        <v>35228.739000000001</v>
      </c>
      <c r="E961">
        <f t="shared" si="209"/>
        <v>31640.029000000002</v>
      </c>
      <c r="F961">
        <v>30</v>
      </c>
      <c r="G961">
        <f t="shared" si="197"/>
        <v>304.14999999999998</v>
      </c>
      <c r="H961">
        <v>98</v>
      </c>
      <c r="I961">
        <v>0.47299999999999998</v>
      </c>
      <c r="J961">
        <f t="shared" si="202"/>
        <v>6.5640291204200979E-2</v>
      </c>
      <c r="K961">
        <v>0.26</v>
      </c>
      <c r="L961">
        <v>110</v>
      </c>
      <c r="M961">
        <f t="shared" si="198"/>
        <v>87.301587301587304</v>
      </c>
      <c r="N961">
        <f t="shared" si="199"/>
        <v>0.40735970879579897</v>
      </c>
      <c r="O961">
        <v>8.3140000000000001</v>
      </c>
      <c r="P961">
        <f t="shared" si="203"/>
        <v>1.5787243453764224E-2</v>
      </c>
      <c r="Q961">
        <f t="shared" si="210"/>
        <v>556.16467916211843</v>
      </c>
      <c r="R961">
        <f t="shared" si="204"/>
        <v>5.5616467916211841E-4</v>
      </c>
      <c r="S961">
        <f t="shared" si="205"/>
        <v>6.6739761499454205E-3</v>
      </c>
      <c r="T961">
        <f t="shared" si="206"/>
        <v>6673.9761499454207</v>
      </c>
      <c r="U961">
        <v>0.26</v>
      </c>
      <c r="V961">
        <v>110</v>
      </c>
      <c r="W961">
        <f t="shared" si="200"/>
        <v>87.301587301587304</v>
      </c>
      <c r="X961">
        <f t="shared" si="208"/>
        <v>6.3706135976751748</v>
      </c>
      <c r="Y961">
        <f t="shared" si="201"/>
        <v>76.447363172102087</v>
      </c>
    </row>
    <row r="962" spans="1:27" x14ac:dyDescent="0.25">
      <c r="A962" s="1" t="s">
        <v>26</v>
      </c>
      <c r="B962" s="1" t="s">
        <v>51</v>
      </c>
      <c r="C962">
        <v>96</v>
      </c>
      <c r="D962">
        <v>53689.934999999998</v>
      </c>
      <c r="E962">
        <f>D962-3713.47</f>
        <v>49976.464999999997</v>
      </c>
      <c r="F962">
        <v>30</v>
      </c>
      <c r="G962">
        <f t="shared" ref="G962:G1025" si="211">F962+274.15</f>
        <v>304.14999999999998</v>
      </c>
      <c r="H962">
        <v>98</v>
      </c>
      <c r="I962">
        <v>0.47299999999999998</v>
      </c>
      <c r="J962">
        <f t="shared" si="202"/>
        <v>6.5640291204200979E-2</v>
      </c>
      <c r="K962">
        <v>0.26</v>
      </c>
      <c r="L962">
        <v>110</v>
      </c>
      <c r="M962">
        <f t="shared" ref="M962:M1025" si="212">L962/(1+K962)</f>
        <v>87.301587301587304</v>
      </c>
      <c r="N962">
        <f t="shared" ref="N962:N1025" si="213">I962-J962</f>
        <v>0.40735970879579897</v>
      </c>
      <c r="O962">
        <v>8.3140000000000001</v>
      </c>
      <c r="P962">
        <f t="shared" si="203"/>
        <v>1.5787243453764224E-2</v>
      </c>
      <c r="Q962">
        <f t="shared" si="210"/>
        <v>847.61607486177661</v>
      </c>
      <c r="R962">
        <f t="shared" si="204"/>
        <v>8.4761607486177665E-4</v>
      </c>
      <c r="S962">
        <f t="shared" si="205"/>
        <v>1.0171392898341319E-2</v>
      </c>
      <c r="T962">
        <f t="shared" si="206"/>
        <v>10171.392898341319</v>
      </c>
      <c r="U962">
        <v>0.26</v>
      </c>
      <c r="V962">
        <v>110</v>
      </c>
      <c r="W962">
        <f t="shared" ref="W962:W1025" si="214">V962/(1+U962)</f>
        <v>87.301587301587304</v>
      </c>
      <c r="X962">
        <f t="shared" si="208"/>
        <v>9.7090568575076226</v>
      </c>
      <c r="Y962">
        <f t="shared" ref="Y962:Y1025" si="215">T962/W962</f>
        <v>116.50868229009147</v>
      </c>
      <c r="Z962">
        <f>AVERAGE(Y962:Y964)</f>
        <v>108.4557127849373</v>
      </c>
      <c r="AA962">
        <f>_xlfn.STDEV.S(Y962:Y964)/SQRT(COUNT(Y962:Y964))</f>
        <v>7.5957222846893258</v>
      </c>
    </row>
    <row r="963" spans="1:27" x14ac:dyDescent="0.25">
      <c r="A963" s="2" t="s">
        <v>28</v>
      </c>
      <c r="B963" s="3" t="s">
        <v>51</v>
      </c>
      <c r="C963">
        <v>96</v>
      </c>
      <c r="D963">
        <v>53264.197999999997</v>
      </c>
      <c r="E963">
        <f t="shared" ref="E963:E985" si="216">D963-3713.47</f>
        <v>49550.727999999996</v>
      </c>
      <c r="F963">
        <v>30</v>
      </c>
      <c r="G963">
        <f t="shared" si="211"/>
        <v>304.14999999999998</v>
      </c>
      <c r="H963">
        <v>98</v>
      </c>
      <c r="I963">
        <v>0.47299999999999998</v>
      </c>
      <c r="J963">
        <f t="shared" ref="J963:J1026" si="217">(M963/(1.33))/1000</f>
        <v>6.5640291204200979E-2</v>
      </c>
      <c r="K963">
        <v>0.26</v>
      </c>
      <c r="L963">
        <v>110</v>
      </c>
      <c r="M963">
        <f t="shared" si="212"/>
        <v>87.301587301587304</v>
      </c>
      <c r="N963">
        <f t="shared" si="213"/>
        <v>0.40735970879579897</v>
      </c>
      <c r="O963">
        <v>8.3140000000000001</v>
      </c>
      <c r="P963">
        <f t="shared" ref="P963:P1026" si="218">(H963*N963)/(O963*G963)</f>
        <v>1.5787243453764224E-2</v>
      </c>
      <c r="Q963">
        <f t="shared" si="210"/>
        <v>840.89486119550145</v>
      </c>
      <c r="R963">
        <f t="shared" ref="R963:R1026" si="219">Q963/1000000</f>
        <v>8.4089486119550143E-4</v>
      </c>
      <c r="S963">
        <f t="shared" ref="S963:S1026" si="220">R963*(44/1)*(12/44)</f>
        <v>1.0090738334346016E-2</v>
      </c>
      <c r="T963">
        <f t="shared" ref="T963:T1026" si="221">S963*1000000</f>
        <v>10090.738334346017</v>
      </c>
      <c r="U963">
        <v>0.26</v>
      </c>
      <c r="V963">
        <v>110</v>
      </c>
      <c r="W963">
        <f t="shared" si="214"/>
        <v>87.301587301587304</v>
      </c>
      <c r="X963">
        <f t="shared" si="208"/>
        <v>9.6320684100575615</v>
      </c>
      <c r="Y963">
        <f t="shared" si="215"/>
        <v>115.58482092069073</v>
      </c>
    </row>
    <row r="964" spans="1:27" x14ac:dyDescent="0.25">
      <c r="A964" s="2" t="s">
        <v>29</v>
      </c>
      <c r="B964" s="3" t="s">
        <v>51</v>
      </c>
      <c r="C964">
        <v>96</v>
      </c>
      <c r="D964">
        <v>42982.68</v>
      </c>
      <c r="E964">
        <f t="shared" si="216"/>
        <v>39269.21</v>
      </c>
      <c r="F964">
        <v>30</v>
      </c>
      <c r="G964">
        <f t="shared" si="211"/>
        <v>304.14999999999998</v>
      </c>
      <c r="H964">
        <v>98</v>
      </c>
      <c r="I964">
        <v>0.47299999999999998</v>
      </c>
      <c r="J964">
        <f t="shared" si="217"/>
        <v>6.5640291204200979E-2</v>
      </c>
      <c r="K964">
        <v>0.26</v>
      </c>
      <c r="L964">
        <v>110</v>
      </c>
      <c r="M964">
        <f t="shared" si="212"/>
        <v>87.301587301587304</v>
      </c>
      <c r="N964">
        <f t="shared" si="213"/>
        <v>0.40735970879579897</v>
      </c>
      <c r="O964">
        <v>8.3140000000000001</v>
      </c>
      <c r="P964">
        <f t="shared" si="218"/>
        <v>1.5787243453764224E-2</v>
      </c>
      <c r="Q964">
        <f t="shared" si="210"/>
        <v>678.57803345524246</v>
      </c>
      <c r="R964">
        <f t="shared" si="219"/>
        <v>6.7857803345524248E-4</v>
      </c>
      <c r="S964">
        <f t="shared" si="220"/>
        <v>8.142936401462908E-3</v>
      </c>
      <c r="T964">
        <f t="shared" si="221"/>
        <v>8142.9364014629082</v>
      </c>
      <c r="U964">
        <v>0.26</v>
      </c>
      <c r="V964">
        <v>110</v>
      </c>
      <c r="W964">
        <f t="shared" si="214"/>
        <v>87.301587301587304</v>
      </c>
      <c r="X964">
        <f t="shared" si="208"/>
        <v>7.7728029286691411</v>
      </c>
      <c r="Y964">
        <f t="shared" si="215"/>
        <v>93.273635144029669</v>
      </c>
    </row>
    <row r="965" spans="1:27" x14ac:dyDescent="0.25">
      <c r="A965" s="2" t="s">
        <v>30</v>
      </c>
      <c r="B965" s="3" t="s">
        <v>51</v>
      </c>
      <c r="C965">
        <v>96</v>
      </c>
      <c r="D965">
        <v>31843.786</v>
      </c>
      <c r="E965">
        <f t="shared" si="216"/>
        <v>28130.315999999999</v>
      </c>
      <c r="F965">
        <v>30</v>
      </c>
      <c r="G965">
        <f t="shared" si="211"/>
        <v>304.14999999999998</v>
      </c>
      <c r="H965">
        <v>98</v>
      </c>
      <c r="I965">
        <v>0.47299999999999998</v>
      </c>
      <c r="J965">
        <f t="shared" si="217"/>
        <v>6.5640291204200979E-2</v>
      </c>
      <c r="K965">
        <v>0.26</v>
      </c>
      <c r="L965">
        <v>110</v>
      </c>
      <c r="M965">
        <f t="shared" si="212"/>
        <v>87.301587301587304</v>
      </c>
      <c r="N965">
        <f t="shared" si="213"/>
        <v>0.40735970879579897</v>
      </c>
      <c r="O965">
        <v>8.3140000000000001</v>
      </c>
      <c r="P965">
        <f t="shared" si="218"/>
        <v>1.5787243453764224E-2</v>
      </c>
      <c r="Q965">
        <f t="shared" si="210"/>
        <v>502.7256020715688</v>
      </c>
      <c r="R965">
        <f t="shared" si="219"/>
        <v>5.027256020715688E-4</v>
      </c>
      <c r="S965">
        <f t="shared" si="220"/>
        <v>6.0327072248588251E-3</v>
      </c>
      <c r="T965">
        <f t="shared" si="221"/>
        <v>6032.7072248588247</v>
      </c>
      <c r="U965">
        <v>0.26</v>
      </c>
      <c r="V965">
        <v>110</v>
      </c>
      <c r="W965">
        <f t="shared" si="214"/>
        <v>87.301587301587304</v>
      </c>
      <c r="X965">
        <f t="shared" si="208"/>
        <v>5.7584932600925152</v>
      </c>
      <c r="Y965">
        <f t="shared" si="215"/>
        <v>69.101919121110171</v>
      </c>
      <c r="Z965">
        <f>AVERAGE(Y965:Y967)</f>
        <v>65.718564954071837</v>
      </c>
      <c r="AA965">
        <f>_xlfn.STDEV.S(Y965:Y967)/SQRT(COUNT(Y965:Y967))</f>
        <v>1.8848353095262633</v>
      </c>
    </row>
    <row r="966" spans="1:27" x14ac:dyDescent="0.25">
      <c r="A966" s="2" t="s">
        <v>31</v>
      </c>
      <c r="B966" s="3" t="s">
        <v>51</v>
      </c>
      <c r="C966">
        <v>96</v>
      </c>
      <c r="D966">
        <v>28841.682999999994</v>
      </c>
      <c r="E966">
        <f t="shared" si="216"/>
        <v>25128.212999999992</v>
      </c>
      <c r="F966">
        <v>30</v>
      </c>
      <c r="G966">
        <f t="shared" si="211"/>
        <v>304.14999999999998</v>
      </c>
      <c r="H966">
        <v>98</v>
      </c>
      <c r="I966">
        <v>0.47299999999999998</v>
      </c>
      <c r="J966">
        <f t="shared" si="217"/>
        <v>6.5640291204200979E-2</v>
      </c>
      <c r="K966">
        <v>0.26</v>
      </c>
      <c r="L966">
        <v>110</v>
      </c>
      <c r="M966">
        <f t="shared" si="212"/>
        <v>87.301587301587304</v>
      </c>
      <c r="N966">
        <f t="shared" si="213"/>
        <v>0.40735970879579897</v>
      </c>
      <c r="O966">
        <v>8.3140000000000001</v>
      </c>
      <c r="P966">
        <f t="shared" si="218"/>
        <v>1.5787243453764224E-2</v>
      </c>
      <c r="Q966">
        <f t="shared" si="210"/>
        <v>455.33067113729277</v>
      </c>
      <c r="R966">
        <f t="shared" si="219"/>
        <v>4.5533067113729276E-4</v>
      </c>
      <c r="S966">
        <f t="shared" si="220"/>
        <v>5.4639680536475131E-3</v>
      </c>
      <c r="T966">
        <f t="shared" si="221"/>
        <v>5463.9680536475134</v>
      </c>
      <c r="U966">
        <v>0.26</v>
      </c>
      <c r="V966">
        <v>110</v>
      </c>
      <c r="W966">
        <f t="shared" si="214"/>
        <v>87.301587301587304</v>
      </c>
      <c r="X966">
        <f t="shared" si="208"/>
        <v>5.2156058693908083</v>
      </c>
      <c r="Y966">
        <f t="shared" si="215"/>
        <v>62.587270432689699</v>
      </c>
    </row>
    <row r="967" spans="1:27" x14ac:dyDescent="0.25">
      <c r="A967" s="2" t="s">
        <v>32</v>
      </c>
      <c r="B967" s="3" t="s">
        <v>51</v>
      </c>
      <c r="C967">
        <v>96</v>
      </c>
      <c r="D967">
        <v>30168.502</v>
      </c>
      <c r="E967">
        <f t="shared" si="216"/>
        <v>26455.031999999999</v>
      </c>
      <c r="F967">
        <v>30</v>
      </c>
      <c r="G967">
        <f t="shared" si="211"/>
        <v>304.14999999999998</v>
      </c>
      <c r="H967">
        <v>98</v>
      </c>
      <c r="I967">
        <v>0.47299999999999998</v>
      </c>
      <c r="J967">
        <f t="shared" si="217"/>
        <v>6.5640291204200979E-2</v>
      </c>
      <c r="K967">
        <v>0.26</v>
      </c>
      <c r="L967">
        <v>110</v>
      </c>
      <c r="M967">
        <f t="shared" si="212"/>
        <v>87.301587301587304</v>
      </c>
      <c r="N967">
        <f t="shared" si="213"/>
        <v>0.40735970879579897</v>
      </c>
      <c r="O967">
        <v>8.3140000000000001</v>
      </c>
      <c r="P967">
        <f t="shared" si="218"/>
        <v>1.5787243453764224E-2</v>
      </c>
      <c r="Q967">
        <f t="shared" si="210"/>
        <v>476.27748570937291</v>
      </c>
      <c r="R967">
        <f t="shared" si="219"/>
        <v>4.7627748570937289E-4</v>
      </c>
      <c r="S967">
        <f t="shared" si="220"/>
        <v>5.7153298285124747E-3</v>
      </c>
      <c r="T967">
        <f t="shared" si="221"/>
        <v>5715.3298285124747</v>
      </c>
      <c r="U967">
        <v>0.26</v>
      </c>
      <c r="V967">
        <v>110</v>
      </c>
      <c r="W967">
        <f t="shared" si="214"/>
        <v>87.301587301587304</v>
      </c>
      <c r="X967">
        <f t="shared" si="208"/>
        <v>5.455542109034635</v>
      </c>
      <c r="Y967">
        <f t="shared" si="215"/>
        <v>65.46650530841562</v>
      </c>
    </row>
    <row r="968" spans="1:27" x14ac:dyDescent="0.25">
      <c r="A968" s="2" t="s">
        <v>33</v>
      </c>
      <c r="B968" s="3" t="s">
        <v>51</v>
      </c>
      <c r="C968">
        <v>96</v>
      </c>
      <c r="D968">
        <v>67469.558000000005</v>
      </c>
      <c r="E968">
        <f t="shared" si="216"/>
        <v>63756.088000000003</v>
      </c>
      <c r="F968">
        <v>30</v>
      </c>
      <c r="G968">
        <f t="shared" si="211"/>
        <v>304.14999999999998</v>
      </c>
      <c r="H968">
        <v>98</v>
      </c>
      <c r="I968">
        <v>0.47299999999999998</v>
      </c>
      <c r="J968">
        <f t="shared" si="217"/>
        <v>6.5640291204200979E-2</v>
      </c>
      <c r="K968">
        <v>0.26</v>
      </c>
      <c r="L968">
        <v>110</v>
      </c>
      <c r="M968">
        <f t="shared" si="212"/>
        <v>87.301587301587304</v>
      </c>
      <c r="N968">
        <f t="shared" si="213"/>
        <v>0.40735970879579897</v>
      </c>
      <c r="O968">
        <v>8.3140000000000001</v>
      </c>
      <c r="P968">
        <f t="shared" si="218"/>
        <v>1.5787243453764224E-2</v>
      </c>
      <c r="Q968">
        <f t="shared" si="210"/>
        <v>1065.1583378638657</v>
      </c>
      <c r="R968">
        <f t="shared" si="219"/>
        <v>1.0651583378638657E-3</v>
      </c>
      <c r="S968">
        <f t="shared" si="220"/>
        <v>1.2781900054366387E-2</v>
      </c>
      <c r="T968">
        <f t="shared" si="221"/>
        <v>12781.900054366388</v>
      </c>
      <c r="U968">
        <v>0.26</v>
      </c>
      <c r="V968">
        <v>110</v>
      </c>
      <c r="W968">
        <f t="shared" si="214"/>
        <v>87.301587301587304</v>
      </c>
      <c r="X968">
        <f t="shared" si="208"/>
        <v>12.200904597349734</v>
      </c>
      <c r="Y968">
        <f t="shared" si="215"/>
        <v>146.4108551681968</v>
      </c>
      <c r="Z968">
        <f>AVERAGE(Y968:Y970)</f>
        <v>136.95751354997526</v>
      </c>
      <c r="AA968">
        <f>_xlfn.STDEV.S(Y968:Y970)/SQRT(COUNT(Y968:Y970))</f>
        <v>4.7470164799079368</v>
      </c>
    </row>
    <row r="969" spans="1:27" x14ac:dyDescent="0.25">
      <c r="A969" s="2" t="s">
        <v>34</v>
      </c>
      <c r="B969" s="3" t="s">
        <v>51</v>
      </c>
      <c r="C969">
        <v>96</v>
      </c>
      <c r="D969">
        <v>61285.496999999988</v>
      </c>
      <c r="E969">
        <f t="shared" si="216"/>
        <v>57572.026999999987</v>
      </c>
      <c r="F969">
        <v>30</v>
      </c>
      <c r="G969">
        <f t="shared" si="211"/>
        <v>304.14999999999998</v>
      </c>
      <c r="H969">
        <v>98</v>
      </c>
      <c r="I969">
        <v>0.47299999999999998</v>
      </c>
      <c r="J969">
        <f t="shared" si="217"/>
        <v>6.5640291204200979E-2</v>
      </c>
      <c r="K969">
        <v>0.26</v>
      </c>
      <c r="L969">
        <v>110</v>
      </c>
      <c r="M969">
        <f t="shared" si="212"/>
        <v>87.301587301587304</v>
      </c>
      <c r="N969">
        <f t="shared" si="213"/>
        <v>0.40735970879579897</v>
      </c>
      <c r="O969">
        <v>8.3140000000000001</v>
      </c>
      <c r="P969">
        <f t="shared" si="218"/>
        <v>1.5787243453764224E-2</v>
      </c>
      <c r="Q969">
        <f t="shared" si="210"/>
        <v>967.52906132393673</v>
      </c>
      <c r="R969">
        <f t="shared" si="219"/>
        <v>9.6752906132393677E-4</v>
      </c>
      <c r="S969">
        <f t="shared" si="220"/>
        <v>1.161034873588724E-2</v>
      </c>
      <c r="T969">
        <f t="shared" si="221"/>
        <v>11610.348735887239</v>
      </c>
      <c r="U969">
        <v>0.26</v>
      </c>
      <c r="V969">
        <v>110</v>
      </c>
      <c r="W969">
        <f t="shared" si="214"/>
        <v>87.301587301587304</v>
      </c>
      <c r="X969">
        <f t="shared" si="208"/>
        <v>11.082605611528729</v>
      </c>
      <c r="Y969">
        <f t="shared" si="215"/>
        <v>132.99126733834473</v>
      </c>
    </row>
    <row r="970" spans="1:27" x14ac:dyDescent="0.25">
      <c r="A970" s="2" t="s">
        <v>35</v>
      </c>
      <c r="B970" s="3" t="s">
        <v>51</v>
      </c>
      <c r="C970">
        <v>96</v>
      </c>
      <c r="D970">
        <v>60584.65400000001</v>
      </c>
      <c r="E970">
        <f t="shared" si="216"/>
        <v>56871.184000000008</v>
      </c>
      <c r="F970">
        <v>30</v>
      </c>
      <c r="G970">
        <f t="shared" si="211"/>
        <v>304.14999999999998</v>
      </c>
      <c r="H970">
        <v>98</v>
      </c>
      <c r="I970">
        <v>0.47299999999999998</v>
      </c>
      <c r="J970">
        <f t="shared" si="217"/>
        <v>6.5640291204200979E-2</v>
      </c>
      <c r="K970">
        <v>0.26</v>
      </c>
      <c r="L970">
        <v>110</v>
      </c>
      <c r="M970">
        <f t="shared" si="212"/>
        <v>87.301587301587304</v>
      </c>
      <c r="N970">
        <f t="shared" si="213"/>
        <v>0.40735970879579897</v>
      </c>
      <c r="O970">
        <v>8.3140000000000001</v>
      </c>
      <c r="P970">
        <f t="shared" si="218"/>
        <v>1.5787243453764224E-2</v>
      </c>
      <c r="Q970">
        <f t="shared" si="210"/>
        <v>956.46468226007062</v>
      </c>
      <c r="R970">
        <f t="shared" si="219"/>
        <v>9.5646468226007056E-4</v>
      </c>
      <c r="S970">
        <f t="shared" si="220"/>
        <v>1.1477576187120846E-2</v>
      </c>
      <c r="T970">
        <f t="shared" si="221"/>
        <v>11477.576187120847</v>
      </c>
      <c r="U970">
        <v>0.26</v>
      </c>
      <c r="V970">
        <v>110</v>
      </c>
      <c r="W970">
        <f t="shared" si="214"/>
        <v>87.301587301587304</v>
      </c>
      <c r="X970">
        <f t="shared" si="208"/>
        <v>10.955868178615354</v>
      </c>
      <c r="Y970">
        <f t="shared" si="215"/>
        <v>131.47041814338425</v>
      </c>
    </row>
    <row r="971" spans="1:27" x14ac:dyDescent="0.25">
      <c r="A971" s="3" t="s">
        <v>36</v>
      </c>
      <c r="B971" s="2" t="s">
        <v>51</v>
      </c>
      <c r="C971">
        <v>96</v>
      </c>
      <c r="D971">
        <v>43176.21100000001</v>
      </c>
      <c r="E971">
        <f t="shared" si="216"/>
        <v>39462.741000000009</v>
      </c>
      <c r="F971">
        <v>30</v>
      </c>
      <c r="G971">
        <f t="shared" si="211"/>
        <v>304.14999999999998</v>
      </c>
      <c r="H971">
        <v>98</v>
      </c>
      <c r="I971">
        <v>0.47299999999999998</v>
      </c>
      <c r="J971">
        <f t="shared" si="217"/>
        <v>6.5640291204200979E-2</v>
      </c>
      <c r="K971">
        <v>0.26</v>
      </c>
      <c r="L971">
        <v>110</v>
      </c>
      <c r="M971">
        <f t="shared" si="212"/>
        <v>87.301587301587304</v>
      </c>
      <c r="N971">
        <f t="shared" si="213"/>
        <v>0.40735970879579897</v>
      </c>
      <c r="O971">
        <v>8.3140000000000001</v>
      </c>
      <c r="P971">
        <f t="shared" si="218"/>
        <v>1.5787243453764224E-2</v>
      </c>
      <c r="Q971">
        <f t="shared" si="210"/>
        <v>681.63335446809299</v>
      </c>
      <c r="R971">
        <f t="shared" si="219"/>
        <v>6.8163335446809296E-4</v>
      </c>
      <c r="S971">
        <f t="shared" si="220"/>
        <v>8.1796002536171156E-3</v>
      </c>
      <c r="T971">
        <f t="shared" si="221"/>
        <v>8179.6002536171154</v>
      </c>
      <c r="U971">
        <v>0.26</v>
      </c>
      <c r="V971">
        <v>110</v>
      </c>
      <c r="W971">
        <f t="shared" si="214"/>
        <v>87.301587301587304</v>
      </c>
      <c r="X971">
        <f t="shared" si="208"/>
        <v>7.8078002420890646</v>
      </c>
      <c r="Y971">
        <f t="shared" si="215"/>
        <v>93.693602905068772</v>
      </c>
      <c r="Z971">
        <f>AVERAGE(Y971:Y973)</f>
        <v>99.98307642934509</v>
      </c>
      <c r="AA971">
        <f>_xlfn.STDEV.S(Y971:Y973)/SQRT(COUNT(Y971:Y973))</f>
        <v>6.0403911953174028</v>
      </c>
    </row>
    <row r="972" spans="1:27" x14ac:dyDescent="0.25">
      <c r="A972" s="3" t="s">
        <v>37</v>
      </c>
      <c r="B972" s="2" t="s">
        <v>51</v>
      </c>
      <c r="C972">
        <v>96</v>
      </c>
      <c r="D972">
        <v>43407.377000000015</v>
      </c>
      <c r="E972">
        <f t="shared" si="216"/>
        <v>39693.907000000014</v>
      </c>
      <c r="F972">
        <v>30</v>
      </c>
      <c r="G972">
        <f t="shared" si="211"/>
        <v>304.14999999999998</v>
      </c>
      <c r="H972">
        <v>98</v>
      </c>
      <c r="I972">
        <v>0.47299999999999998</v>
      </c>
      <c r="J972">
        <f t="shared" si="217"/>
        <v>6.5640291204200979E-2</v>
      </c>
      <c r="K972">
        <v>0.26</v>
      </c>
      <c r="L972">
        <v>110</v>
      </c>
      <c r="M972">
        <f t="shared" si="212"/>
        <v>87.301587301587304</v>
      </c>
      <c r="N972">
        <f t="shared" si="213"/>
        <v>0.40735970879579897</v>
      </c>
      <c r="O972">
        <v>8.3140000000000001</v>
      </c>
      <c r="P972">
        <f t="shared" si="218"/>
        <v>1.5787243453764224E-2</v>
      </c>
      <c r="Q972">
        <f t="shared" si="210"/>
        <v>685.28282838832592</v>
      </c>
      <c r="R972">
        <f t="shared" si="219"/>
        <v>6.8528282838832587E-4</v>
      </c>
      <c r="S972">
        <f t="shared" si="220"/>
        <v>8.2233939406599101E-3</v>
      </c>
      <c r="T972">
        <f t="shared" si="221"/>
        <v>8223.3939406599093</v>
      </c>
      <c r="U972">
        <v>0.26</v>
      </c>
      <c r="V972">
        <v>110</v>
      </c>
      <c r="W972">
        <f t="shared" si="214"/>
        <v>87.301587301587304</v>
      </c>
      <c r="X972">
        <f t="shared" si="208"/>
        <v>7.8496033069935516</v>
      </c>
      <c r="Y972">
        <f t="shared" si="215"/>
        <v>94.195239683922594</v>
      </c>
    </row>
    <row r="973" spans="1:27" x14ac:dyDescent="0.25">
      <c r="A973" s="3" t="s">
        <v>38</v>
      </c>
      <c r="B973" s="2" t="s">
        <v>51</v>
      </c>
      <c r="C973">
        <v>96</v>
      </c>
      <c r="D973">
        <v>51640.055999999997</v>
      </c>
      <c r="E973">
        <f t="shared" si="216"/>
        <v>47926.585999999996</v>
      </c>
      <c r="F973">
        <v>30</v>
      </c>
      <c r="G973">
        <f t="shared" si="211"/>
        <v>304.14999999999998</v>
      </c>
      <c r="H973">
        <v>98</v>
      </c>
      <c r="I973">
        <v>0.47299999999999998</v>
      </c>
      <c r="J973">
        <f t="shared" si="217"/>
        <v>6.5640291204200979E-2</v>
      </c>
      <c r="K973">
        <v>0.26</v>
      </c>
      <c r="L973">
        <v>110</v>
      </c>
      <c r="M973">
        <f t="shared" si="212"/>
        <v>87.301587301587304</v>
      </c>
      <c r="N973">
        <f t="shared" si="213"/>
        <v>0.40735970879579897</v>
      </c>
      <c r="O973">
        <v>8.3140000000000001</v>
      </c>
      <c r="P973">
        <f t="shared" si="218"/>
        <v>1.5787243453764224E-2</v>
      </c>
      <c r="Q973">
        <f t="shared" si="210"/>
        <v>815.25413603801792</v>
      </c>
      <c r="R973">
        <f t="shared" si="219"/>
        <v>8.1525413603801794E-4</v>
      </c>
      <c r="S973">
        <f t="shared" si="220"/>
        <v>9.7830496324562144E-3</v>
      </c>
      <c r="T973">
        <f t="shared" si="221"/>
        <v>9783.0496324562137</v>
      </c>
      <c r="U973">
        <v>0.26</v>
      </c>
      <c r="V973">
        <v>110</v>
      </c>
      <c r="W973">
        <f t="shared" si="214"/>
        <v>87.301587301587304</v>
      </c>
      <c r="X973">
        <f t="shared" si="208"/>
        <v>9.3383655582536598</v>
      </c>
      <c r="Y973">
        <f t="shared" si="215"/>
        <v>112.0603866990439</v>
      </c>
    </row>
    <row r="974" spans="1:27" x14ac:dyDescent="0.25">
      <c r="A974" s="3" t="s">
        <v>39</v>
      </c>
      <c r="B974" s="2" t="s">
        <v>51</v>
      </c>
      <c r="C974">
        <v>96</v>
      </c>
      <c r="D974">
        <v>55516.785999999993</v>
      </c>
      <c r="E974">
        <f t="shared" si="216"/>
        <v>51803.315999999992</v>
      </c>
      <c r="F974">
        <v>30</v>
      </c>
      <c r="G974">
        <f t="shared" si="211"/>
        <v>304.14999999999998</v>
      </c>
      <c r="H974">
        <v>98</v>
      </c>
      <c r="I974">
        <v>0.47299999999999998</v>
      </c>
      <c r="J974">
        <f t="shared" si="217"/>
        <v>6.5640291204200979E-2</v>
      </c>
      <c r="K974">
        <v>0.26</v>
      </c>
      <c r="L974">
        <v>110</v>
      </c>
      <c r="M974">
        <f t="shared" si="212"/>
        <v>87.301587301587304</v>
      </c>
      <c r="N974">
        <f t="shared" si="213"/>
        <v>0.40735970879579897</v>
      </c>
      <c r="O974">
        <v>8.3140000000000001</v>
      </c>
      <c r="P974">
        <f t="shared" si="218"/>
        <v>1.5787243453764224E-2</v>
      </c>
      <c r="Q974">
        <f t="shared" si="210"/>
        <v>876.45701635252919</v>
      </c>
      <c r="R974">
        <f t="shared" si="219"/>
        <v>8.7645701635252922E-4</v>
      </c>
      <c r="S974">
        <f t="shared" si="220"/>
        <v>1.0517484196230348E-2</v>
      </c>
      <c r="T974">
        <f t="shared" si="221"/>
        <v>10517.484196230349</v>
      </c>
      <c r="U974">
        <v>0.26</v>
      </c>
      <c r="V974">
        <v>110</v>
      </c>
      <c r="W974">
        <f t="shared" si="214"/>
        <v>87.301587301587304</v>
      </c>
      <c r="X974">
        <f t="shared" si="208"/>
        <v>10.039416732765334</v>
      </c>
      <c r="Y974">
        <f t="shared" si="215"/>
        <v>120.473000793184</v>
      </c>
      <c r="Z974">
        <f>AVERAGE(Y974:Y976)</f>
        <v>113.88325610289034</v>
      </c>
      <c r="AA974">
        <f>_xlfn.STDEV.S(Y974:Y976)/SQRT(COUNT(Y974:Y976))</f>
        <v>3.3065698133403898</v>
      </c>
    </row>
    <row r="975" spans="1:27" x14ac:dyDescent="0.25">
      <c r="A975" s="3" t="s">
        <v>40</v>
      </c>
      <c r="B975" s="2" t="s">
        <v>51</v>
      </c>
      <c r="C975">
        <v>96</v>
      </c>
      <c r="D975">
        <v>51183.52199999999</v>
      </c>
      <c r="E975">
        <f t="shared" si="216"/>
        <v>47470.051999999989</v>
      </c>
      <c r="F975">
        <v>30</v>
      </c>
      <c r="G975">
        <f t="shared" si="211"/>
        <v>304.14999999999998</v>
      </c>
      <c r="H975">
        <v>98</v>
      </c>
      <c r="I975">
        <v>0.47299999999999998</v>
      </c>
      <c r="J975">
        <f t="shared" si="217"/>
        <v>6.5640291204200979E-2</v>
      </c>
      <c r="K975">
        <v>0.26</v>
      </c>
      <c r="L975">
        <v>110</v>
      </c>
      <c r="M975">
        <f t="shared" si="212"/>
        <v>87.301587301587304</v>
      </c>
      <c r="N975">
        <f t="shared" si="213"/>
        <v>0.40735970879579897</v>
      </c>
      <c r="O975">
        <v>8.3140000000000001</v>
      </c>
      <c r="P975">
        <f t="shared" si="218"/>
        <v>1.5787243453764224E-2</v>
      </c>
      <c r="Q975">
        <f t="shared" si="210"/>
        <v>808.04672263509701</v>
      </c>
      <c r="R975">
        <f t="shared" si="219"/>
        <v>8.0804672263509703E-4</v>
      </c>
      <c r="S975">
        <f t="shared" si="220"/>
        <v>9.6965606716211631E-3</v>
      </c>
      <c r="T975">
        <f t="shared" si="221"/>
        <v>9696.5606716211623</v>
      </c>
      <c r="U975">
        <v>0.26</v>
      </c>
      <c r="V975">
        <v>110</v>
      </c>
      <c r="W975">
        <f t="shared" si="214"/>
        <v>87.301587301587304</v>
      </c>
      <c r="X975">
        <f t="shared" si="208"/>
        <v>9.2558079138202025</v>
      </c>
      <c r="Y975">
        <f t="shared" si="215"/>
        <v>111.0696949658424</v>
      </c>
    </row>
    <row r="976" spans="1:27" x14ac:dyDescent="0.25">
      <c r="A976" s="3" t="s">
        <v>41</v>
      </c>
      <c r="B976" s="2" t="s">
        <v>51</v>
      </c>
      <c r="C976">
        <v>96</v>
      </c>
      <c r="D976">
        <v>50739.922999999995</v>
      </c>
      <c r="E976">
        <f t="shared" si="216"/>
        <v>47026.452999999994</v>
      </c>
      <c r="F976">
        <v>30</v>
      </c>
      <c r="G976">
        <f t="shared" si="211"/>
        <v>304.14999999999998</v>
      </c>
      <c r="H976">
        <v>98</v>
      </c>
      <c r="I976">
        <v>0.47299999999999998</v>
      </c>
      <c r="J976">
        <f t="shared" si="217"/>
        <v>6.5640291204200979E-2</v>
      </c>
      <c r="K976">
        <v>0.26</v>
      </c>
      <c r="L976">
        <v>110</v>
      </c>
      <c r="M976">
        <f t="shared" si="212"/>
        <v>87.301587301587304</v>
      </c>
      <c r="N976">
        <f t="shared" si="213"/>
        <v>0.40735970879579897</v>
      </c>
      <c r="O976">
        <v>8.3140000000000001</v>
      </c>
      <c r="P976">
        <f t="shared" si="218"/>
        <v>1.5787243453764224E-2</v>
      </c>
      <c r="Q976">
        <f t="shared" si="210"/>
        <v>801.04351722625074</v>
      </c>
      <c r="R976">
        <f t="shared" si="219"/>
        <v>8.0104351722625074E-4</v>
      </c>
      <c r="S976">
        <f t="shared" si="220"/>
        <v>9.612522206715008E-3</v>
      </c>
      <c r="T976">
        <f t="shared" si="221"/>
        <v>9612.522206715008</v>
      </c>
      <c r="U976">
        <v>0.26</v>
      </c>
      <c r="V976">
        <v>110</v>
      </c>
      <c r="W976">
        <f t="shared" si="214"/>
        <v>87.301587301587304</v>
      </c>
      <c r="X976">
        <f t="shared" si="208"/>
        <v>9.1755893791370529</v>
      </c>
      <c r="Y976">
        <f t="shared" si="215"/>
        <v>110.10707254964463</v>
      </c>
    </row>
    <row r="977" spans="1:27" x14ac:dyDescent="0.25">
      <c r="A977" s="3" t="s">
        <v>42</v>
      </c>
      <c r="B977" s="2" t="s">
        <v>51</v>
      </c>
      <c r="C977">
        <v>96</v>
      </c>
      <c r="D977">
        <v>35102.678</v>
      </c>
      <c r="E977">
        <f t="shared" si="216"/>
        <v>31389.207999999999</v>
      </c>
      <c r="F977">
        <v>30</v>
      </c>
      <c r="G977">
        <f t="shared" si="211"/>
        <v>304.14999999999998</v>
      </c>
      <c r="H977">
        <v>98</v>
      </c>
      <c r="I977">
        <v>0.47299999999999998</v>
      </c>
      <c r="J977">
        <f t="shared" si="217"/>
        <v>6.5640291204200979E-2</v>
      </c>
      <c r="K977">
        <v>0.26</v>
      </c>
      <c r="L977">
        <v>110</v>
      </c>
      <c r="M977">
        <f t="shared" si="212"/>
        <v>87.301587301587304</v>
      </c>
      <c r="N977">
        <f t="shared" si="213"/>
        <v>0.40735970879579897</v>
      </c>
      <c r="O977">
        <v>8.3140000000000001</v>
      </c>
      <c r="P977">
        <f t="shared" si="218"/>
        <v>1.5787243453764224E-2</v>
      </c>
      <c r="Q977">
        <f t="shared" si="210"/>
        <v>554.17452346509344</v>
      </c>
      <c r="R977">
        <f t="shared" si="219"/>
        <v>5.5417452346509348E-4</v>
      </c>
      <c r="S977">
        <f t="shared" si="220"/>
        <v>6.6500942815811209E-3</v>
      </c>
      <c r="T977">
        <f t="shared" si="221"/>
        <v>6650.0942815811213</v>
      </c>
      <c r="U977">
        <v>0.26</v>
      </c>
      <c r="V977">
        <v>110</v>
      </c>
      <c r="W977">
        <f t="shared" si="214"/>
        <v>87.301587301587304</v>
      </c>
      <c r="X977">
        <f t="shared" si="208"/>
        <v>6.3478172687819789</v>
      </c>
      <c r="Y977">
        <f t="shared" si="215"/>
        <v>76.173807225383754</v>
      </c>
      <c r="Z977">
        <f>AVERAGE(Y977:Y979)</f>
        <v>76.599257201435606</v>
      </c>
      <c r="AA977">
        <f>_xlfn.STDEV.S(Y977:Y979)/SQRT(COUNT(Y977:Y979))</f>
        <v>0.81293239444718068</v>
      </c>
    </row>
    <row r="978" spans="1:27" x14ac:dyDescent="0.25">
      <c r="A978" s="3" t="s">
        <v>43</v>
      </c>
      <c r="B978" s="2" t="s">
        <v>51</v>
      </c>
      <c r="C978">
        <v>96</v>
      </c>
      <c r="D978">
        <v>34770.515000000007</v>
      </c>
      <c r="E978">
        <f t="shared" si="216"/>
        <v>31057.045000000006</v>
      </c>
      <c r="F978">
        <v>30</v>
      </c>
      <c r="G978">
        <f t="shared" si="211"/>
        <v>304.14999999999998</v>
      </c>
      <c r="H978">
        <v>98</v>
      </c>
      <c r="I978">
        <v>0.47299999999999998</v>
      </c>
      <c r="J978">
        <f t="shared" si="217"/>
        <v>6.5640291204200979E-2</v>
      </c>
      <c r="K978">
        <v>0.26</v>
      </c>
      <c r="L978">
        <v>110</v>
      </c>
      <c r="M978">
        <f t="shared" si="212"/>
        <v>87.301587301587304</v>
      </c>
      <c r="N978">
        <f t="shared" si="213"/>
        <v>0.40735970879579897</v>
      </c>
      <c r="O978">
        <v>8.3140000000000001</v>
      </c>
      <c r="P978">
        <f t="shared" si="218"/>
        <v>1.5787243453764224E-2</v>
      </c>
      <c r="Q978">
        <f t="shared" si="210"/>
        <v>548.9305853177608</v>
      </c>
      <c r="R978">
        <f t="shared" si="219"/>
        <v>5.4893058531776083E-4</v>
      </c>
      <c r="S978">
        <f t="shared" si="220"/>
        <v>6.5871670238131291E-3</v>
      </c>
      <c r="T978">
        <f t="shared" si="221"/>
        <v>6587.1670238131292</v>
      </c>
      <c r="U978">
        <v>0.26</v>
      </c>
      <c r="V978">
        <v>110</v>
      </c>
      <c r="W978">
        <f t="shared" si="214"/>
        <v>87.301587301587304</v>
      </c>
      <c r="X978">
        <f t="shared" si="208"/>
        <v>6.2877503409125328</v>
      </c>
      <c r="Y978">
        <f t="shared" si="215"/>
        <v>75.453004090950387</v>
      </c>
    </row>
    <row r="979" spans="1:27" x14ac:dyDescent="0.25">
      <c r="A979" s="3" t="s">
        <v>44</v>
      </c>
      <c r="B979" s="2" t="s">
        <v>51</v>
      </c>
      <c r="C979">
        <v>96</v>
      </c>
      <c r="D979">
        <v>36023.012999999999</v>
      </c>
      <c r="E979">
        <f t="shared" si="216"/>
        <v>32309.542999999998</v>
      </c>
      <c r="F979">
        <v>30</v>
      </c>
      <c r="G979">
        <f t="shared" si="211"/>
        <v>304.14999999999998</v>
      </c>
      <c r="H979">
        <v>98</v>
      </c>
      <c r="I979">
        <v>0.47299999999999998</v>
      </c>
      <c r="J979">
        <f t="shared" si="217"/>
        <v>6.5640291204200979E-2</v>
      </c>
      <c r="K979">
        <v>0.26</v>
      </c>
      <c r="L979">
        <v>110</v>
      </c>
      <c r="M979">
        <f t="shared" si="212"/>
        <v>87.301587301587304</v>
      </c>
      <c r="N979">
        <f t="shared" si="213"/>
        <v>0.40735970879579897</v>
      </c>
      <c r="O979">
        <v>8.3140000000000001</v>
      </c>
      <c r="P979">
        <f t="shared" si="218"/>
        <v>1.5787243453764224E-2</v>
      </c>
      <c r="Q979">
        <f t="shared" si="210"/>
        <v>568.70407616911348</v>
      </c>
      <c r="R979">
        <f t="shared" si="219"/>
        <v>5.6870407616911351E-4</v>
      </c>
      <c r="S979">
        <f t="shared" si="220"/>
        <v>6.8244489140293621E-3</v>
      </c>
      <c r="T979">
        <f t="shared" si="221"/>
        <v>6824.4489140293617</v>
      </c>
      <c r="U979">
        <v>0.26</v>
      </c>
      <c r="V979">
        <v>110</v>
      </c>
      <c r="W979">
        <f t="shared" si="214"/>
        <v>87.301587301587304</v>
      </c>
      <c r="X979">
        <f t="shared" si="208"/>
        <v>6.5142466906643905</v>
      </c>
      <c r="Y979">
        <f t="shared" si="215"/>
        <v>78.17096028797269</v>
      </c>
    </row>
    <row r="980" spans="1:27" x14ac:dyDescent="0.25">
      <c r="A980" s="3" t="s">
        <v>45</v>
      </c>
      <c r="B980" s="2" t="s">
        <v>51</v>
      </c>
      <c r="C980">
        <v>96</v>
      </c>
      <c r="D980">
        <v>58085.832999999999</v>
      </c>
      <c r="E980">
        <f t="shared" si="216"/>
        <v>54372.362999999998</v>
      </c>
      <c r="F980">
        <v>30</v>
      </c>
      <c r="G980">
        <f t="shared" si="211"/>
        <v>304.14999999999998</v>
      </c>
      <c r="H980">
        <v>98</v>
      </c>
      <c r="I980">
        <v>0.47299999999999998</v>
      </c>
      <c r="J980">
        <f t="shared" si="217"/>
        <v>6.5640291204200979E-2</v>
      </c>
      <c r="K980">
        <v>0.26</v>
      </c>
      <c r="L980">
        <v>110</v>
      </c>
      <c r="M980">
        <f t="shared" si="212"/>
        <v>87.301587301587304</v>
      </c>
      <c r="N980">
        <f t="shared" si="213"/>
        <v>0.40735970879579897</v>
      </c>
      <c r="O980">
        <v>8.3140000000000001</v>
      </c>
      <c r="P980">
        <f t="shared" si="218"/>
        <v>1.5787243453764224E-2</v>
      </c>
      <c r="Q980">
        <f t="shared" si="210"/>
        <v>917.01518678569187</v>
      </c>
      <c r="R980">
        <f t="shared" si="219"/>
        <v>9.1701518678569181E-4</v>
      </c>
      <c r="S980">
        <f t="shared" si="220"/>
        <v>1.10041822414283E-2</v>
      </c>
      <c r="T980">
        <f t="shared" si="221"/>
        <v>11004.1822414283</v>
      </c>
      <c r="U980">
        <v>0.26</v>
      </c>
      <c r="V980">
        <v>110</v>
      </c>
      <c r="W980">
        <f t="shared" si="214"/>
        <v>87.301587301587304</v>
      </c>
      <c r="X980">
        <f t="shared" si="208"/>
        <v>10.503992139545197</v>
      </c>
      <c r="Y980">
        <f t="shared" si="215"/>
        <v>126.04790567454233</v>
      </c>
      <c r="Z980">
        <f>AVERAGE(Y980:Y982)</f>
        <v>141.92927134190867</v>
      </c>
      <c r="AA980">
        <f>_xlfn.STDEV.S(Y980:Y982)/SQRT(COUNT(Y980:Y982))</f>
        <v>8.1292608500938055</v>
      </c>
    </row>
    <row r="981" spans="1:27" x14ac:dyDescent="0.25">
      <c r="A981" s="3" t="s">
        <v>46</v>
      </c>
      <c r="B981" s="2" t="s">
        <v>51</v>
      </c>
      <c r="C981">
        <v>96</v>
      </c>
      <c r="D981">
        <v>70453.05799999999</v>
      </c>
      <c r="E981">
        <f t="shared" si="216"/>
        <v>66739.587999999989</v>
      </c>
      <c r="F981">
        <v>30</v>
      </c>
      <c r="G981">
        <f t="shared" si="211"/>
        <v>304.14999999999998</v>
      </c>
      <c r="H981">
        <v>98</v>
      </c>
      <c r="I981">
        <v>0.47299999999999998</v>
      </c>
      <c r="J981">
        <f t="shared" si="217"/>
        <v>6.5640291204200979E-2</v>
      </c>
      <c r="K981">
        <v>0.26</v>
      </c>
      <c r="L981">
        <v>110</v>
      </c>
      <c r="M981">
        <f t="shared" si="212"/>
        <v>87.301587301587304</v>
      </c>
      <c r="N981">
        <f t="shared" si="213"/>
        <v>0.40735970879579897</v>
      </c>
      <c r="O981">
        <v>8.3140000000000001</v>
      </c>
      <c r="P981">
        <f t="shared" si="218"/>
        <v>1.5787243453764224E-2</v>
      </c>
      <c r="Q981">
        <f t="shared" si="210"/>
        <v>1112.2595787081709</v>
      </c>
      <c r="R981">
        <f t="shared" si="219"/>
        <v>1.112259578708171E-3</v>
      </c>
      <c r="S981">
        <f t="shared" si="220"/>
        <v>1.3347114944498051E-2</v>
      </c>
      <c r="T981">
        <f t="shared" si="221"/>
        <v>13347.114944498051</v>
      </c>
      <c r="U981">
        <v>0.26</v>
      </c>
      <c r="V981">
        <v>110</v>
      </c>
      <c r="W981">
        <f t="shared" si="214"/>
        <v>87.301587301587304</v>
      </c>
      <c r="X981">
        <f t="shared" si="208"/>
        <v>12.740427901566321</v>
      </c>
      <c r="Y981">
        <f t="shared" si="215"/>
        <v>152.88513481879585</v>
      </c>
    </row>
    <row r="982" spans="1:27" x14ac:dyDescent="0.25">
      <c r="A982" s="3" t="s">
        <v>47</v>
      </c>
      <c r="B982" s="3" t="s">
        <v>51</v>
      </c>
      <c r="C982">
        <v>96</v>
      </c>
      <c r="D982">
        <v>67674.126000000004</v>
      </c>
      <c r="E982">
        <f t="shared" si="216"/>
        <v>63960.656000000003</v>
      </c>
      <c r="F982">
        <v>30</v>
      </c>
      <c r="G982">
        <f t="shared" si="211"/>
        <v>304.14999999999998</v>
      </c>
      <c r="H982">
        <v>98</v>
      </c>
      <c r="I982">
        <v>0.47299999999999998</v>
      </c>
      <c r="J982">
        <f t="shared" si="217"/>
        <v>6.5640291204200979E-2</v>
      </c>
      <c r="K982">
        <v>0.26</v>
      </c>
      <c r="L982">
        <v>110</v>
      </c>
      <c r="M982">
        <f t="shared" si="212"/>
        <v>87.301587301587304</v>
      </c>
      <c r="N982">
        <f t="shared" si="213"/>
        <v>0.40735970879579897</v>
      </c>
      <c r="O982">
        <v>8.3140000000000001</v>
      </c>
      <c r="P982">
        <f t="shared" si="218"/>
        <v>1.5787243453764224E-2</v>
      </c>
      <c r="Q982">
        <f t="shared" si="210"/>
        <v>1068.3879026827153</v>
      </c>
      <c r="R982">
        <f t="shared" si="219"/>
        <v>1.0683879026827153E-3</v>
      </c>
      <c r="S982">
        <f t="shared" si="220"/>
        <v>1.2820654832192583E-2</v>
      </c>
      <c r="T982">
        <f t="shared" si="221"/>
        <v>12820.654832192584</v>
      </c>
      <c r="U982">
        <v>0.26</v>
      </c>
      <c r="V982">
        <v>110</v>
      </c>
      <c r="W982">
        <f t="shared" si="214"/>
        <v>87.301587301587304</v>
      </c>
      <c r="X982">
        <f t="shared" si="208"/>
        <v>12.237897794365647</v>
      </c>
      <c r="Y982">
        <f t="shared" si="215"/>
        <v>146.85477353238778</v>
      </c>
    </row>
    <row r="983" spans="1:27" x14ac:dyDescent="0.25">
      <c r="A983" s="3" t="s">
        <v>48</v>
      </c>
      <c r="B983" s="3" t="s">
        <v>51</v>
      </c>
      <c r="C983">
        <v>96</v>
      </c>
      <c r="D983">
        <v>43743.999000000003</v>
      </c>
      <c r="E983">
        <f t="shared" si="216"/>
        <v>40030.529000000002</v>
      </c>
      <c r="F983">
        <v>30</v>
      </c>
      <c r="G983">
        <f t="shared" si="211"/>
        <v>304.14999999999998</v>
      </c>
      <c r="H983">
        <v>98</v>
      </c>
      <c r="I983">
        <v>0.47299999999999998</v>
      </c>
      <c r="J983">
        <f t="shared" si="217"/>
        <v>6.5640291204200979E-2</v>
      </c>
      <c r="K983">
        <v>0.26</v>
      </c>
      <c r="L983">
        <v>110</v>
      </c>
      <c r="M983">
        <f t="shared" si="212"/>
        <v>87.301587301587304</v>
      </c>
      <c r="N983">
        <f t="shared" si="213"/>
        <v>0.40735970879579897</v>
      </c>
      <c r="O983">
        <v>8.3140000000000001</v>
      </c>
      <c r="P983">
        <f t="shared" si="218"/>
        <v>1.5787243453764224E-2</v>
      </c>
      <c r="Q983">
        <f t="shared" si="210"/>
        <v>690.59716185421883</v>
      </c>
      <c r="R983">
        <f t="shared" si="219"/>
        <v>6.9059716185421887E-4</v>
      </c>
      <c r="S983">
        <f t="shared" si="220"/>
        <v>8.2871659422506256E-3</v>
      </c>
      <c r="T983">
        <f t="shared" si="221"/>
        <v>8287.1659422506254</v>
      </c>
      <c r="U983">
        <v>0.26</v>
      </c>
      <c r="V983">
        <v>110</v>
      </c>
      <c r="W983">
        <f t="shared" si="214"/>
        <v>87.301587301587304</v>
      </c>
      <c r="X983">
        <f t="shared" si="208"/>
        <v>7.9104765812392337</v>
      </c>
      <c r="Y983">
        <f t="shared" si="215"/>
        <v>94.925718974870804</v>
      </c>
      <c r="Z983">
        <f>AVERAGE(Y983:Y985)</f>
        <v>81.364044920588057</v>
      </c>
      <c r="AA983">
        <f>_xlfn.STDEV.S(Y983:Y985)/SQRT(COUNT(Y983:Y985))</f>
        <v>6.9003505095896491</v>
      </c>
    </row>
    <row r="984" spans="1:27" x14ac:dyDescent="0.25">
      <c r="A984" s="3" t="s">
        <v>49</v>
      </c>
      <c r="B984" s="3" t="s">
        <v>51</v>
      </c>
      <c r="C984">
        <v>96</v>
      </c>
      <c r="D984">
        <v>33349.068999999996</v>
      </c>
      <c r="E984">
        <f t="shared" si="216"/>
        <v>29635.598999999995</v>
      </c>
      <c r="F984">
        <v>30</v>
      </c>
      <c r="G984">
        <f t="shared" si="211"/>
        <v>304.14999999999998</v>
      </c>
      <c r="H984">
        <v>98</v>
      </c>
      <c r="I984">
        <v>0.47299999999999998</v>
      </c>
      <c r="J984">
        <f t="shared" si="217"/>
        <v>6.5640291204200979E-2</v>
      </c>
      <c r="K984">
        <v>0.26</v>
      </c>
      <c r="L984">
        <v>110</v>
      </c>
      <c r="M984">
        <f t="shared" si="212"/>
        <v>87.301587301587304</v>
      </c>
      <c r="N984">
        <f t="shared" si="213"/>
        <v>0.40735970879579897</v>
      </c>
      <c r="O984">
        <v>8.3140000000000001</v>
      </c>
      <c r="P984">
        <f t="shared" si="218"/>
        <v>1.5787243453764224E-2</v>
      </c>
      <c r="Q984">
        <f t="shared" si="210"/>
        <v>526.48987125938129</v>
      </c>
      <c r="R984">
        <f t="shared" si="219"/>
        <v>5.2648987125938126E-4</v>
      </c>
      <c r="S984">
        <f t="shared" si="220"/>
        <v>6.3178784551125742E-3</v>
      </c>
      <c r="T984">
        <f t="shared" si="221"/>
        <v>6317.8784551125746</v>
      </c>
      <c r="U984">
        <v>0.26</v>
      </c>
      <c r="V984">
        <v>110</v>
      </c>
      <c r="W984">
        <f t="shared" si="214"/>
        <v>87.301587301587304</v>
      </c>
      <c r="X984">
        <f t="shared" si="208"/>
        <v>6.0307021616983674</v>
      </c>
      <c r="Y984">
        <f t="shared" si="215"/>
        <v>72.368425940380391</v>
      </c>
    </row>
    <row r="985" spans="1:27" x14ac:dyDescent="0.25">
      <c r="A985" s="3" t="s">
        <v>50</v>
      </c>
      <c r="B985" s="3" t="s">
        <v>51</v>
      </c>
      <c r="C985">
        <v>96</v>
      </c>
      <c r="D985">
        <v>35390.316000000006</v>
      </c>
      <c r="E985">
        <f t="shared" si="216"/>
        <v>31676.846000000005</v>
      </c>
      <c r="F985">
        <v>30</v>
      </c>
      <c r="G985">
        <f t="shared" si="211"/>
        <v>304.14999999999998</v>
      </c>
      <c r="H985">
        <v>98</v>
      </c>
      <c r="I985">
        <v>0.47299999999999998</v>
      </c>
      <c r="J985">
        <f t="shared" si="217"/>
        <v>6.5640291204200979E-2</v>
      </c>
      <c r="K985">
        <v>0.26</v>
      </c>
      <c r="L985">
        <v>110</v>
      </c>
      <c r="M985">
        <f t="shared" si="212"/>
        <v>87.301587301587304</v>
      </c>
      <c r="N985">
        <f t="shared" si="213"/>
        <v>0.40735970879579897</v>
      </c>
      <c r="O985">
        <v>8.3140000000000001</v>
      </c>
      <c r="P985">
        <f t="shared" si="218"/>
        <v>1.5787243453764224E-2</v>
      </c>
      <c r="Q985">
        <f t="shared" si="210"/>
        <v>558.71553459764732</v>
      </c>
      <c r="R985">
        <f t="shared" si="219"/>
        <v>5.5871553459764728E-4</v>
      </c>
      <c r="S985">
        <f t="shared" si="220"/>
        <v>6.704586415171767E-3</v>
      </c>
      <c r="T985">
        <f t="shared" si="221"/>
        <v>6704.5864151717669</v>
      </c>
      <c r="U985">
        <v>0.26</v>
      </c>
      <c r="V985">
        <v>110</v>
      </c>
      <c r="W985">
        <f t="shared" si="214"/>
        <v>87.301587301587304</v>
      </c>
      <c r="X985">
        <f t="shared" si="208"/>
        <v>6.399832487209415</v>
      </c>
      <c r="Y985">
        <f t="shared" si="215"/>
        <v>76.797989846512962</v>
      </c>
    </row>
    <row r="986" spans="1:27" x14ac:dyDescent="0.25">
      <c r="A986" s="1" t="s">
        <v>26</v>
      </c>
      <c r="B986" s="1" t="s">
        <v>51</v>
      </c>
      <c r="C986">
        <v>103</v>
      </c>
      <c r="D986">
        <v>55884.360999999997</v>
      </c>
      <c r="E986">
        <f>D986-3576.98</f>
        <v>52307.380999999994</v>
      </c>
      <c r="F986">
        <v>30</v>
      </c>
      <c r="G986">
        <f t="shared" si="211"/>
        <v>304.14999999999998</v>
      </c>
      <c r="H986">
        <v>98</v>
      </c>
      <c r="I986">
        <v>0.47299999999999998</v>
      </c>
      <c r="J986">
        <f t="shared" si="217"/>
        <v>6.5640291204200979E-2</v>
      </c>
      <c r="K986">
        <v>0.26</v>
      </c>
      <c r="L986">
        <v>110</v>
      </c>
      <c r="M986">
        <f t="shared" si="212"/>
        <v>87.301587301587304</v>
      </c>
      <c r="N986">
        <f t="shared" si="213"/>
        <v>0.40735970879579897</v>
      </c>
      <c r="O986">
        <v>8.3140000000000001</v>
      </c>
      <c r="P986">
        <f t="shared" si="218"/>
        <v>1.5787243453764224E-2</v>
      </c>
      <c r="Q986">
        <f t="shared" si="210"/>
        <v>882.26001236504658</v>
      </c>
      <c r="R986">
        <f t="shared" si="219"/>
        <v>8.8226001236504654E-4</v>
      </c>
      <c r="S986">
        <f t="shared" si="220"/>
        <v>1.0587120148380558E-2</v>
      </c>
      <c r="T986">
        <f t="shared" si="221"/>
        <v>10587.120148380558</v>
      </c>
      <c r="U986">
        <v>0.26</v>
      </c>
      <c r="V986">
        <v>110</v>
      </c>
      <c r="W986">
        <f t="shared" si="214"/>
        <v>87.301587301587304</v>
      </c>
      <c r="X986">
        <f t="shared" si="208"/>
        <v>10.105887414363261</v>
      </c>
      <c r="Y986">
        <f t="shared" si="215"/>
        <v>121.27064897235911</v>
      </c>
      <c r="Z986">
        <f>AVERAGE(Y986:Y988)</f>
        <v>114.7124716848063</v>
      </c>
      <c r="AA986">
        <f>_xlfn.STDEV.S(Y986:Y988)/SQRT(COUNT(Y986:Y988))</f>
        <v>7.2283979687652247</v>
      </c>
    </row>
    <row r="987" spans="1:27" x14ac:dyDescent="0.25">
      <c r="A987" s="2" t="s">
        <v>28</v>
      </c>
      <c r="B987" s="3" t="s">
        <v>51</v>
      </c>
      <c r="C987">
        <v>103</v>
      </c>
      <c r="D987">
        <v>56492.799999999996</v>
      </c>
      <c r="E987">
        <f t="shared" ref="E987:E1009" si="222">D987-3576.98</f>
        <v>52915.819999999992</v>
      </c>
      <c r="F987">
        <v>30</v>
      </c>
      <c r="G987">
        <f t="shared" si="211"/>
        <v>304.14999999999998</v>
      </c>
      <c r="H987">
        <v>98</v>
      </c>
      <c r="I987">
        <v>0.47299999999999998</v>
      </c>
      <c r="J987">
        <f t="shared" si="217"/>
        <v>6.5640291204200979E-2</v>
      </c>
      <c r="K987">
        <v>0.26</v>
      </c>
      <c r="L987">
        <v>110</v>
      </c>
      <c r="M987">
        <f t="shared" si="212"/>
        <v>87.301587301587304</v>
      </c>
      <c r="N987">
        <f t="shared" si="213"/>
        <v>0.40735970879579897</v>
      </c>
      <c r="O987">
        <v>8.3140000000000001</v>
      </c>
      <c r="P987">
        <f t="shared" si="218"/>
        <v>1.5787243453764224E-2</v>
      </c>
      <c r="Q987">
        <f t="shared" si="210"/>
        <v>891.86558698481144</v>
      </c>
      <c r="R987">
        <f t="shared" si="219"/>
        <v>8.9186558698481149E-4</v>
      </c>
      <c r="S987">
        <f t="shared" si="220"/>
        <v>1.0702387043817737E-2</v>
      </c>
      <c r="T987">
        <f t="shared" si="221"/>
        <v>10702.387043817736</v>
      </c>
      <c r="U987">
        <v>0.26</v>
      </c>
      <c r="V987">
        <v>110</v>
      </c>
      <c r="W987">
        <f t="shared" si="214"/>
        <v>87.301587301587304</v>
      </c>
      <c r="X987">
        <f t="shared" ref="X987:X1050" si="223">Q987/W987</f>
        <v>10.215914905462386</v>
      </c>
      <c r="Y987">
        <f t="shared" si="215"/>
        <v>122.59097886554861</v>
      </c>
    </row>
    <row r="988" spans="1:27" x14ac:dyDescent="0.25">
      <c r="A988" s="2" t="s">
        <v>29</v>
      </c>
      <c r="B988" s="3" t="s">
        <v>51</v>
      </c>
      <c r="C988">
        <v>103</v>
      </c>
      <c r="D988">
        <v>46209.436000000002</v>
      </c>
      <c r="E988">
        <f t="shared" si="222"/>
        <v>42632.455999999998</v>
      </c>
      <c r="F988">
        <v>30</v>
      </c>
      <c r="G988">
        <f t="shared" si="211"/>
        <v>304.14999999999998</v>
      </c>
      <c r="H988">
        <v>98</v>
      </c>
      <c r="I988">
        <v>0.47299999999999998</v>
      </c>
      <c r="J988">
        <f t="shared" si="217"/>
        <v>6.5640291204200979E-2</v>
      </c>
      <c r="K988">
        <v>0.26</v>
      </c>
      <c r="L988">
        <v>110</v>
      </c>
      <c r="M988">
        <f t="shared" si="212"/>
        <v>87.301587301587304</v>
      </c>
      <c r="N988">
        <f t="shared" si="213"/>
        <v>0.40735970879579897</v>
      </c>
      <c r="O988">
        <v>8.3140000000000001</v>
      </c>
      <c r="P988">
        <f t="shared" si="218"/>
        <v>1.5787243453764224E-2</v>
      </c>
      <c r="Q988">
        <f t="shared" si="210"/>
        <v>729.51961599313688</v>
      </c>
      <c r="R988">
        <f t="shared" si="219"/>
        <v>7.295196159931369E-4</v>
      </c>
      <c r="S988">
        <f t="shared" si="220"/>
        <v>8.7542353919176415E-3</v>
      </c>
      <c r="T988">
        <f t="shared" si="221"/>
        <v>8754.2353919176421</v>
      </c>
      <c r="U988">
        <v>0.26</v>
      </c>
      <c r="V988">
        <v>110</v>
      </c>
      <c r="W988">
        <f t="shared" si="214"/>
        <v>87.301587301587304</v>
      </c>
      <c r="X988">
        <f t="shared" si="223"/>
        <v>8.3563156013759308</v>
      </c>
      <c r="Y988">
        <f t="shared" si="215"/>
        <v>100.27578721651118</v>
      </c>
    </row>
    <row r="989" spans="1:27" x14ac:dyDescent="0.25">
      <c r="A989" s="2" t="s">
        <v>30</v>
      </c>
      <c r="B989" s="3" t="s">
        <v>51</v>
      </c>
      <c r="C989">
        <v>103</v>
      </c>
      <c r="D989">
        <v>33641.542999999998</v>
      </c>
      <c r="E989">
        <f t="shared" si="222"/>
        <v>30064.562999999998</v>
      </c>
      <c r="F989">
        <v>30</v>
      </c>
      <c r="G989">
        <f t="shared" si="211"/>
        <v>304.14999999999998</v>
      </c>
      <c r="H989">
        <v>98</v>
      </c>
      <c r="I989">
        <v>0.47299999999999998</v>
      </c>
      <c r="J989">
        <f t="shared" si="217"/>
        <v>6.5640291204200979E-2</v>
      </c>
      <c r="K989">
        <v>0.26</v>
      </c>
      <c r="L989">
        <v>110</v>
      </c>
      <c r="M989">
        <f t="shared" si="212"/>
        <v>87.301587301587304</v>
      </c>
      <c r="N989">
        <f t="shared" si="213"/>
        <v>0.40735970879579897</v>
      </c>
      <c r="O989">
        <v>8.3140000000000001</v>
      </c>
      <c r="P989">
        <f t="shared" si="218"/>
        <v>1.5787243453764224E-2</v>
      </c>
      <c r="Q989">
        <f t="shared" si="210"/>
        <v>531.10722950127763</v>
      </c>
      <c r="R989">
        <f t="shared" si="219"/>
        <v>5.3110722950127764E-4</v>
      </c>
      <c r="S989">
        <f t="shared" si="220"/>
        <v>6.3732867540153308E-3</v>
      </c>
      <c r="T989">
        <f t="shared" si="221"/>
        <v>6373.2867540153311</v>
      </c>
      <c r="U989">
        <v>0.26</v>
      </c>
      <c r="V989">
        <v>110</v>
      </c>
      <c r="W989">
        <f t="shared" si="214"/>
        <v>87.301587301587304</v>
      </c>
      <c r="X989">
        <f t="shared" si="223"/>
        <v>6.083591901560089</v>
      </c>
      <c r="Y989">
        <f t="shared" si="215"/>
        <v>73.003102818721061</v>
      </c>
      <c r="Z989">
        <f>AVERAGE(Y989:Y991)</f>
        <v>69.71738473826538</v>
      </c>
      <c r="AA989">
        <f>_xlfn.STDEV.S(Y989:Y991)/SQRT(COUNT(Y989:Y991))</f>
        <v>2.2416813767048991</v>
      </c>
    </row>
    <row r="990" spans="1:27" x14ac:dyDescent="0.25">
      <c r="A990" s="2" t="s">
        <v>31</v>
      </c>
      <c r="B990" s="3" t="s">
        <v>51</v>
      </c>
      <c r="C990">
        <v>103</v>
      </c>
      <c r="D990">
        <v>30152.992999999995</v>
      </c>
      <c r="E990">
        <f t="shared" si="222"/>
        <v>26576.012999999995</v>
      </c>
      <c r="F990">
        <v>30</v>
      </c>
      <c r="G990">
        <f t="shared" si="211"/>
        <v>304.14999999999998</v>
      </c>
      <c r="H990">
        <v>98</v>
      </c>
      <c r="I990">
        <v>0.47299999999999998</v>
      </c>
      <c r="J990">
        <f t="shared" si="217"/>
        <v>6.5640291204200979E-2</v>
      </c>
      <c r="K990">
        <v>0.26</v>
      </c>
      <c r="L990">
        <v>110</v>
      </c>
      <c r="M990">
        <f t="shared" si="212"/>
        <v>87.301587301587304</v>
      </c>
      <c r="N990">
        <f t="shared" si="213"/>
        <v>0.40735970879579897</v>
      </c>
      <c r="O990">
        <v>8.3140000000000001</v>
      </c>
      <c r="P990">
        <f t="shared" si="218"/>
        <v>1.5787243453764224E-2</v>
      </c>
      <c r="Q990">
        <f t="shared" si="210"/>
        <v>476.03264135064836</v>
      </c>
      <c r="R990">
        <f t="shared" si="219"/>
        <v>4.7603264135064836E-4</v>
      </c>
      <c r="S990">
        <f t="shared" si="220"/>
        <v>5.7123916962077805E-3</v>
      </c>
      <c r="T990">
        <f t="shared" si="221"/>
        <v>5712.3916962077801</v>
      </c>
      <c r="U990">
        <v>0.26</v>
      </c>
      <c r="V990">
        <v>110</v>
      </c>
      <c r="W990">
        <f t="shared" si="214"/>
        <v>87.301587301587304</v>
      </c>
      <c r="X990">
        <f t="shared" si="223"/>
        <v>5.4527375281983357</v>
      </c>
      <c r="Y990">
        <f t="shared" si="215"/>
        <v>65.432850338380021</v>
      </c>
    </row>
    <row r="991" spans="1:27" x14ac:dyDescent="0.25">
      <c r="A991" s="2" t="s">
        <v>32</v>
      </c>
      <c r="B991" s="3" t="s">
        <v>51</v>
      </c>
      <c r="C991">
        <v>103</v>
      </c>
      <c r="D991">
        <v>32587.685000000001</v>
      </c>
      <c r="E991">
        <f t="shared" si="222"/>
        <v>29010.705000000002</v>
      </c>
      <c r="F991">
        <v>30</v>
      </c>
      <c r="G991">
        <f t="shared" si="211"/>
        <v>304.14999999999998</v>
      </c>
      <c r="H991">
        <v>98</v>
      </c>
      <c r="I991">
        <v>0.47299999999999998</v>
      </c>
      <c r="J991">
        <f t="shared" si="217"/>
        <v>6.5640291204200979E-2</v>
      </c>
      <c r="K991">
        <v>0.26</v>
      </c>
      <c r="L991">
        <v>110</v>
      </c>
      <c r="M991">
        <f t="shared" si="212"/>
        <v>87.301587301587304</v>
      </c>
      <c r="N991">
        <f t="shared" si="213"/>
        <v>0.40735970879579897</v>
      </c>
      <c r="O991">
        <v>8.3140000000000001</v>
      </c>
      <c r="P991">
        <f t="shared" si="218"/>
        <v>1.5787243453764224E-2</v>
      </c>
      <c r="Q991">
        <f t="shared" si="210"/>
        <v>514.46971668958065</v>
      </c>
      <c r="R991">
        <f t="shared" si="219"/>
        <v>5.1446971668958066E-4</v>
      </c>
      <c r="S991">
        <f t="shared" si="220"/>
        <v>6.1736366002749675E-3</v>
      </c>
      <c r="T991">
        <f t="shared" si="221"/>
        <v>6173.6366002749673</v>
      </c>
      <c r="U991">
        <v>0.26</v>
      </c>
      <c r="V991">
        <v>110</v>
      </c>
      <c r="W991">
        <f t="shared" si="214"/>
        <v>87.301587301587304</v>
      </c>
      <c r="X991">
        <f t="shared" si="223"/>
        <v>5.893016754807924</v>
      </c>
      <c r="Y991">
        <f t="shared" si="215"/>
        <v>70.716201057695073</v>
      </c>
    </row>
    <row r="992" spans="1:27" x14ac:dyDescent="0.25">
      <c r="A992" s="2" t="s">
        <v>33</v>
      </c>
      <c r="B992" s="3" t="s">
        <v>51</v>
      </c>
      <c r="C992">
        <v>103</v>
      </c>
      <c r="D992">
        <v>70689.892000000007</v>
      </c>
      <c r="E992">
        <f t="shared" si="222"/>
        <v>67112.912000000011</v>
      </c>
      <c r="F992">
        <v>30</v>
      </c>
      <c r="G992">
        <f t="shared" si="211"/>
        <v>304.14999999999998</v>
      </c>
      <c r="H992">
        <v>98</v>
      </c>
      <c r="I992">
        <v>0.47299999999999998</v>
      </c>
      <c r="J992">
        <f t="shared" si="217"/>
        <v>6.5640291204200979E-2</v>
      </c>
      <c r="K992">
        <v>0.26</v>
      </c>
      <c r="L992">
        <v>110</v>
      </c>
      <c r="M992">
        <f t="shared" si="212"/>
        <v>87.301587301587304</v>
      </c>
      <c r="N992">
        <f t="shared" si="213"/>
        <v>0.40735970879579897</v>
      </c>
      <c r="O992">
        <v>8.3140000000000001</v>
      </c>
      <c r="P992">
        <f t="shared" si="218"/>
        <v>1.5787243453764224E-2</v>
      </c>
      <c r="Q992">
        <f t="shared" si="210"/>
        <v>1115.9985347243</v>
      </c>
      <c r="R992">
        <f t="shared" si="219"/>
        <v>1.1159985347243E-3</v>
      </c>
      <c r="S992">
        <f t="shared" si="220"/>
        <v>1.33919824166916E-2</v>
      </c>
      <c r="T992">
        <f t="shared" si="221"/>
        <v>13391.982416691601</v>
      </c>
      <c r="U992">
        <v>0.26</v>
      </c>
      <c r="V992">
        <v>110</v>
      </c>
      <c r="W992">
        <f t="shared" si="214"/>
        <v>87.301587301587304</v>
      </c>
      <c r="X992">
        <f t="shared" si="223"/>
        <v>12.783255943205619</v>
      </c>
      <c r="Y992">
        <f t="shared" si="215"/>
        <v>153.39907131846741</v>
      </c>
      <c r="Z992">
        <f>AVERAGE(Y992:Y994)</f>
        <v>142.66597572091598</v>
      </c>
      <c r="AA992">
        <f>_xlfn.STDEV.S(Y992:Y994)/SQRT(COUNT(Y992:Y994))</f>
        <v>5.3953593821408523</v>
      </c>
    </row>
    <row r="993" spans="1:27" x14ac:dyDescent="0.25">
      <c r="A993" s="2" t="s">
        <v>34</v>
      </c>
      <c r="B993" s="3" t="s">
        <v>51</v>
      </c>
      <c r="C993">
        <v>103</v>
      </c>
      <c r="D993">
        <v>62826.347999999991</v>
      </c>
      <c r="E993">
        <f t="shared" si="222"/>
        <v>59249.367999999988</v>
      </c>
      <c r="F993">
        <v>30</v>
      </c>
      <c r="G993">
        <f t="shared" si="211"/>
        <v>304.14999999999998</v>
      </c>
      <c r="H993">
        <v>98</v>
      </c>
      <c r="I993">
        <v>0.47299999999999998</v>
      </c>
      <c r="J993">
        <f t="shared" si="217"/>
        <v>6.5640291204200979E-2</v>
      </c>
      <c r="K993">
        <v>0.26</v>
      </c>
      <c r="L993">
        <v>110</v>
      </c>
      <c r="M993">
        <f t="shared" si="212"/>
        <v>87.301587301587304</v>
      </c>
      <c r="N993">
        <f t="shared" si="213"/>
        <v>0.40735970879579897</v>
      </c>
      <c r="O993">
        <v>8.3140000000000001</v>
      </c>
      <c r="P993">
        <f t="shared" si="218"/>
        <v>1.5787243453764224E-2</v>
      </c>
      <c r="Q993">
        <f t="shared" si="210"/>
        <v>991.85485118691292</v>
      </c>
      <c r="R993">
        <f t="shared" si="219"/>
        <v>9.9185485118691297E-4</v>
      </c>
      <c r="S993">
        <f t="shared" si="220"/>
        <v>1.1902258214242954E-2</v>
      </c>
      <c r="T993">
        <f t="shared" si="221"/>
        <v>11902.258214242955</v>
      </c>
      <c r="U993">
        <v>0.26</v>
      </c>
      <c r="V993">
        <v>110</v>
      </c>
      <c r="W993">
        <f t="shared" si="214"/>
        <v>87.301587301587304</v>
      </c>
      <c r="X993">
        <f t="shared" si="223"/>
        <v>11.361246477231912</v>
      </c>
      <c r="Y993">
        <f t="shared" si="215"/>
        <v>136.33495772678293</v>
      </c>
    </row>
    <row r="994" spans="1:27" x14ac:dyDescent="0.25">
      <c r="A994" s="2" t="s">
        <v>35</v>
      </c>
      <c r="B994" s="3" t="s">
        <v>51</v>
      </c>
      <c r="C994">
        <v>103</v>
      </c>
      <c r="D994">
        <v>63715.249000000011</v>
      </c>
      <c r="E994">
        <f t="shared" si="222"/>
        <v>60138.269000000008</v>
      </c>
      <c r="F994">
        <v>30</v>
      </c>
      <c r="G994">
        <f t="shared" si="211"/>
        <v>304.14999999999998</v>
      </c>
      <c r="H994">
        <v>98</v>
      </c>
      <c r="I994">
        <v>0.47299999999999998</v>
      </c>
      <c r="J994">
        <f t="shared" si="217"/>
        <v>6.5640291204200979E-2</v>
      </c>
      <c r="K994">
        <v>0.26</v>
      </c>
      <c r="L994">
        <v>110</v>
      </c>
      <c r="M994">
        <f t="shared" si="212"/>
        <v>87.301587301587304</v>
      </c>
      <c r="N994">
        <f t="shared" si="213"/>
        <v>0.40735970879579897</v>
      </c>
      <c r="O994">
        <v>8.3140000000000001</v>
      </c>
      <c r="P994">
        <f t="shared" si="218"/>
        <v>1.5787243453764224E-2</v>
      </c>
      <c r="Q994">
        <f t="shared" si="210"/>
        <v>1005.8881476802077</v>
      </c>
      <c r="R994">
        <f t="shared" si="219"/>
        <v>1.0058881476802076E-3</v>
      </c>
      <c r="S994">
        <f t="shared" si="220"/>
        <v>1.207065777216249E-2</v>
      </c>
      <c r="T994">
        <f t="shared" si="221"/>
        <v>12070.657772162491</v>
      </c>
      <c r="U994">
        <v>0.26</v>
      </c>
      <c r="V994">
        <v>110</v>
      </c>
      <c r="W994">
        <f t="shared" si="214"/>
        <v>87.301587301587304</v>
      </c>
      <c r="X994">
        <f t="shared" si="223"/>
        <v>11.521991509791469</v>
      </c>
      <c r="Y994">
        <f t="shared" si="215"/>
        <v>138.2638981174976</v>
      </c>
    </row>
    <row r="995" spans="1:27" x14ac:dyDescent="0.25">
      <c r="A995" s="3" t="s">
        <v>36</v>
      </c>
      <c r="B995" s="2" t="s">
        <v>51</v>
      </c>
      <c r="C995">
        <v>103</v>
      </c>
      <c r="D995">
        <v>47246.849000000009</v>
      </c>
      <c r="E995">
        <f t="shared" si="222"/>
        <v>43669.869000000006</v>
      </c>
      <c r="F995">
        <v>30</v>
      </c>
      <c r="G995">
        <f t="shared" si="211"/>
        <v>304.14999999999998</v>
      </c>
      <c r="H995">
        <v>98</v>
      </c>
      <c r="I995">
        <v>0.47299999999999998</v>
      </c>
      <c r="J995">
        <f t="shared" si="217"/>
        <v>6.5640291204200979E-2</v>
      </c>
      <c r="K995">
        <v>0.26</v>
      </c>
      <c r="L995">
        <v>110</v>
      </c>
      <c r="M995">
        <f t="shared" si="212"/>
        <v>87.301587301587304</v>
      </c>
      <c r="N995">
        <f t="shared" si="213"/>
        <v>0.40735970879579897</v>
      </c>
      <c r="O995">
        <v>8.3140000000000001</v>
      </c>
      <c r="P995">
        <f t="shared" si="218"/>
        <v>1.5787243453764224E-2</v>
      </c>
      <c r="Q995">
        <f t="shared" si="210"/>
        <v>745.89750758623688</v>
      </c>
      <c r="R995">
        <f t="shared" si="219"/>
        <v>7.4589750758623685E-4</v>
      </c>
      <c r="S995">
        <f t="shared" si="220"/>
        <v>8.9507700910348414E-3</v>
      </c>
      <c r="T995">
        <f t="shared" si="221"/>
        <v>8950.7700910348412</v>
      </c>
      <c r="U995">
        <v>0.26</v>
      </c>
      <c r="V995">
        <v>110</v>
      </c>
      <c r="W995">
        <f t="shared" si="214"/>
        <v>87.301587301587304</v>
      </c>
      <c r="X995">
        <f t="shared" si="223"/>
        <v>8.5439169050787136</v>
      </c>
      <c r="Y995">
        <f t="shared" si="215"/>
        <v>102.52700286094455</v>
      </c>
      <c r="Z995">
        <f>AVERAGE(Y995:Y997)</f>
        <v>106.72781828954554</v>
      </c>
      <c r="AA995">
        <f>_xlfn.STDEV.S(Y995:Y997)/SQRT(COUNT(Y995:Y997))</f>
        <v>4.9820896733390585</v>
      </c>
    </row>
    <row r="996" spans="1:27" x14ac:dyDescent="0.25">
      <c r="A996" s="3" t="s">
        <v>37</v>
      </c>
      <c r="B996" s="2" t="s">
        <v>51</v>
      </c>
      <c r="C996">
        <v>103</v>
      </c>
      <c r="D996">
        <v>46544.719000000012</v>
      </c>
      <c r="E996">
        <f t="shared" si="222"/>
        <v>42967.739000000009</v>
      </c>
      <c r="F996">
        <v>30</v>
      </c>
      <c r="G996">
        <f t="shared" si="211"/>
        <v>304.14999999999998</v>
      </c>
      <c r="H996">
        <v>98</v>
      </c>
      <c r="I996">
        <v>0.47299999999999998</v>
      </c>
      <c r="J996">
        <f t="shared" si="217"/>
        <v>6.5640291204200979E-2</v>
      </c>
      <c r="K996">
        <v>0.26</v>
      </c>
      <c r="L996">
        <v>110</v>
      </c>
      <c r="M996">
        <f t="shared" si="212"/>
        <v>87.301587301587304</v>
      </c>
      <c r="N996">
        <f t="shared" si="213"/>
        <v>0.40735970879579897</v>
      </c>
      <c r="O996">
        <v>8.3140000000000001</v>
      </c>
      <c r="P996">
        <f t="shared" si="218"/>
        <v>1.5787243453764224E-2</v>
      </c>
      <c r="Q996">
        <f t="shared" si="210"/>
        <v>734.81281034004542</v>
      </c>
      <c r="R996">
        <f t="shared" si="219"/>
        <v>7.3481281034004544E-4</v>
      </c>
      <c r="S996">
        <f t="shared" si="220"/>
        <v>8.8177537240805449E-3</v>
      </c>
      <c r="T996">
        <f t="shared" si="221"/>
        <v>8817.753724080545</v>
      </c>
      <c r="U996">
        <v>0.26</v>
      </c>
      <c r="V996">
        <v>110</v>
      </c>
      <c r="W996">
        <f t="shared" si="214"/>
        <v>87.301587301587304</v>
      </c>
      <c r="X996">
        <f t="shared" si="223"/>
        <v>8.4169467366223376</v>
      </c>
      <c r="Y996">
        <f t="shared" si="215"/>
        <v>101.00336083946806</v>
      </c>
    </row>
    <row r="997" spans="1:27" x14ac:dyDescent="0.25">
      <c r="A997" s="3" t="s">
        <v>38</v>
      </c>
      <c r="B997" s="2" t="s">
        <v>51</v>
      </c>
      <c r="C997">
        <v>103</v>
      </c>
      <c r="D997">
        <v>53756.481999999996</v>
      </c>
      <c r="E997">
        <f t="shared" si="222"/>
        <v>50179.501999999993</v>
      </c>
      <c r="F997">
        <v>30</v>
      </c>
      <c r="G997">
        <f t="shared" si="211"/>
        <v>304.14999999999998</v>
      </c>
      <c r="H997">
        <v>98</v>
      </c>
      <c r="I997">
        <v>0.47299999999999998</v>
      </c>
      <c r="J997">
        <f t="shared" si="217"/>
        <v>6.5640291204200979E-2</v>
      </c>
      <c r="K997">
        <v>0.26</v>
      </c>
      <c r="L997">
        <v>110</v>
      </c>
      <c r="M997">
        <f t="shared" si="212"/>
        <v>87.301587301587304</v>
      </c>
      <c r="N997">
        <f t="shared" si="213"/>
        <v>0.40735970879579897</v>
      </c>
      <c r="O997">
        <v>8.3140000000000001</v>
      </c>
      <c r="P997">
        <f t="shared" si="218"/>
        <v>1.5787243453764224E-2</v>
      </c>
      <c r="Q997">
        <f t="shared" si="210"/>
        <v>848.6666685518943</v>
      </c>
      <c r="R997">
        <f t="shared" si="219"/>
        <v>8.4866666855189427E-4</v>
      </c>
      <c r="S997">
        <f t="shared" si="220"/>
        <v>1.018400002262273E-2</v>
      </c>
      <c r="T997">
        <f t="shared" si="221"/>
        <v>10184.000022622731</v>
      </c>
      <c r="U997">
        <v>0.26</v>
      </c>
      <c r="V997">
        <v>110</v>
      </c>
      <c r="W997">
        <f t="shared" si="214"/>
        <v>87.301587301587304</v>
      </c>
      <c r="X997">
        <f t="shared" si="223"/>
        <v>9.7210909306853353</v>
      </c>
      <c r="Y997">
        <f t="shared" si="215"/>
        <v>116.65309116822401</v>
      </c>
    </row>
    <row r="998" spans="1:27" x14ac:dyDescent="0.25">
      <c r="A998" s="3" t="s">
        <v>39</v>
      </c>
      <c r="B998" s="2" t="s">
        <v>51</v>
      </c>
      <c r="C998">
        <v>103</v>
      </c>
      <c r="D998">
        <v>57093.776999999995</v>
      </c>
      <c r="E998">
        <f t="shared" si="222"/>
        <v>53516.796999999991</v>
      </c>
      <c r="F998">
        <v>30</v>
      </c>
      <c r="G998">
        <f t="shared" si="211"/>
        <v>304.14999999999998</v>
      </c>
      <c r="H998">
        <v>98</v>
      </c>
      <c r="I998">
        <v>0.47299999999999998</v>
      </c>
      <c r="J998">
        <f t="shared" si="217"/>
        <v>6.5640291204200979E-2</v>
      </c>
      <c r="K998">
        <v>0.26</v>
      </c>
      <c r="L998">
        <v>110</v>
      </c>
      <c r="M998">
        <f t="shared" si="212"/>
        <v>87.301587301587304</v>
      </c>
      <c r="N998">
        <f t="shared" si="213"/>
        <v>0.40735970879579897</v>
      </c>
      <c r="O998">
        <v>8.3140000000000001</v>
      </c>
      <c r="P998">
        <f t="shared" si="218"/>
        <v>1.5787243453764224E-2</v>
      </c>
      <c r="Q998">
        <f t="shared" si="210"/>
        <v>901.35335719392435</v>
      </c>
      <c r="R998">
        <f t="shared" si="219"/>
        <v>9.0135335719392431E-4</v>
      </c>
      <c r="S998">
        <f t="shared" si="220"/>
        <v>1.0816240286327092E-2</v>
      </c>
      <c r="T998">
        <f t="shared" si="221"/>
        <v>10816.240286327091</v>
      </c>
      <c r="U998">
        <v>0.26</v>
      </c>
      <c r="V998">
        <v>110</v>
      </c>
      <c r="W998">
        <f t="shared" si="214"/>
        <v>87.301587301587304</v>
      </c>
      <c r="X998">
        <f t="shared" si="223"/>
        <v>10.324593000584951</v>
      </c>
      <c r="Y998">
        <f t="shared" si="215"/>
        <v>123.8951160070194</v>
      </c>
      <c r="Z998">
        <f>AVERAGE(Y998:Y1000)</f>
        <v>117.66136736467401</v>
      </c>
      <c r="AA998">
        <f>_xlfn.STDEV.S(Y998:Y1000)/SQRT(COUNT(Y998:Y1000))</f>
        <v>3.1655642836627722</v>
      </c>
    </row>
    <row r="999" spans="1:27" x14ac:dyDescent="0.25">
      <c r="A999" s="3" t="s">
        <v>40</v>
      </c>
      <c r="B999" s="2" t="s">
        <v>51</v>
      </c>
      <c r="C999">
        <v>103</v>
      </c>
      <c r="D999">
        <v>53226.23799999999</v>
      </c>
      <c r="E999">
        <f t="shared" si="222"/>
        <v>49649.257999999987</v>
      </c>
      <c r="F999">
        <v>30</v>
      </c>
      <c r="G999">
        <f t="shared" si="211"/>
        <v>304.14999999999998</v>
      </c>
      <c r="H999">
        <v>98</v>
      </c>
      <c r="I999">
        <v>0.47299999999999998</v>
      </c>
      <c r="J999">
        <f t="shared" si="217"/>
        <v>6.5640291204200979E-2</v>
      </c>
      <c r="K999">
        <v>0.26</v>
      </c>
      <c r="L999">
        <v>110</v>
      </c>
      <c r="M999">
        <f t="shared" si="212"/>
        <v>87.301587301587304</v>
      </c>
      <c r="N999">
        <f t="shared" si="213"/>
        <v>0.40735970879579897</v>
      </c>
      <c r="O999">
        <v>8.3140000000000001</v>
      </c>
      <c r="P999">
        <f t="shared" si="218"/>
        <v>1.5787243453764224E-2</v>
      </c>
      <c r="Q999">
        <f t="shared" si="210"/>
        <v>840.29557743399641</v>
      </c>
      <c r="R999">
        <f t="shared" si="219"/>
        <v>8.4029557743399636E-4</v>
      </c>
      <c r="S999">
        <f t="shared" si="220"/>
        <v>1.0083546929207956E-2</v>
      </c>
      <c r="T999">
        <f t="shared" si="221"/>
        <v>10083.546929207956</v>
      </c>
      <c r="U999">
        <v>0.26</v>
      </c>
      <c r="V999">
        <v>110</v>
      </c>
      <c r="W999">
        <f t="shared" si="214"/>
        <v>87.301587301587304</v>
      </c>
      <c r="X999">
        <f t="shared" si="223"/>
        <v>9.6252038869712315</v>
      </c>
      <c r="Y999">
        <f t="shared" si="215"/>
        <v>115.50244664365476</v>
      </c>
    </row>
    <row r="1000" spans="1:27" x14ac:dyDescent="0.25">
      <c r="A1000" s="3" t="s">
        <v>41</v>
      </c>
      <c r="B1000" s="2" t="s">
        <v>51</v>
      </c>
      <c r="C1000">
        <v>103</v>
      </c>
      <c r="D1000">
        <v>52343.342999999993</v>
      </c>
      <c r="E1000">
        <f t="shared" si="222"/>
        <v>48766.36299999999</v>
      </c>
      <c r="F1000">
        <v>30</v>
      </c>
      <c r="G1000">
        <f t="shared" si="211"/>
        <v>304.14999999999998</v>
      </c>
      <c r="H1000">
        <v>98</v>
      </c>
      <c r="I1000">
        <v>0.47299999999999998</v>
      </c>
      <c r="J1000">
        <f t="shared" si="217"/>
        <v>6.5640291204200979E-2</v>
      </c>
      <c r="K1000">
        <v>0.26</v>
      </c>
      <c r="L1000">
        <v>110</v>
      </c>
      <c r="M1000">
        <f t="shared" si="212"/>
        <v>87.301587301587304</v>
      </c>
      <c r="N1000">
        <f t="shared" si="213"/>
        <v>0.40735970879579897</v>
      </c>
      <c r="O1000">
        <v>8.3140000000000001</v>
      </c>
      <c r="P1000">
        <f t="shared" si="218"/>
        <v>1.5787243453764224E-2</v>
      </c>
      <c r="Q1000">
        <f t="shared" si="210"/>
        <v>826.35709912488528</v>
      </c>
      <c r="R1000">
        <f t="shared" si="219"/>
        <v>8.2635709912488528E-4</v>
      </c>
      <c r="S1000">
        <f t="shared" si="220"/>
        <v>9.9162851894986238E-3</v>
      </c>
      <c r="T1000">
        <f t="shared" si="221"/>
        <v>9916.2851894986234</v>
      </c>
      <c r="U1000">
        <v>0.26</v>
      </c>
      <c r="V1000">
        <v>110</v>
      </c>
      <c r="W1000">
        <f t="shared" si="214"/>
        <v>87.301587301587304</v>
      </c>
      <c r="X1000">
        <f t="shared" si="223"/>
        <v>9.4655449536123228</v>
      </c>
      <c r="Y1000">
        <f t="shared" si="215"/>
        <v>113.58653944334786</v>
      </c>
    </row>
    <row r="1001" spans="1:27" x14ac:dyDescent="0.25">
      <c r="A1001" s="3" t="s">
        <v>42</v>
      </c>
      <c r="B1001" s="2" t="s">
        <v>51</v>
      </c>
      <c r="C1001">
        <v>103</v>
      </c>
      <c r="D1001">
        <v>37640.694000000003</v>
      </c>
      <c r="E1001">
        <f t="shared" si="222"/>
        <v>34063.714</v>
      </c>
      <c r="F1001">
        <v>30</v>
      </c>
      <c r="G1001">
        <f t="shared" si="211"/>
        <v>304.14999999999998</v>
      </c>
      <c r="H1001">
        <v>98</v>
      </c>
      <c r="I1001">
        <v>0.47299999999999998</v>
      </c>
      <c r="J1001">
        <f t="shared" si="217"/>
        <v>6.5640291204200979E-2</v>
      </c>
      <c r="K1001">
        <v>0.26</v>
      </c>
      <c r="L1001">
        <v>110</v>
      </c>
      <c r="M1001">
        <f t="shared" si="212"/>
        <v>87.301587301587304</v>
      </c>
      <c r="N1001">
        <f t="shared" si="213"/>
        <v>0.40735970879579897</v>
      </c>
      <c r="O1001">
        <v>8.3140000000000001</v>
      </c>
      <c r="P1001">
        <f t="shared" si="218"/>
        <v>1.5787243453764224E-2</v>
      </c>
      <c r="Q1001">
        <f t="shared" si="210"/>
        <v>594.24279994664232</v>
      </c>
      <c r="R1001">
        <f t="shared" si="219"/>
        <v>5.9424279994664227E-4</v>
      </c>
      <c r="S1001">
        <f t="shared" si="220"/>
        <v>7.1309135993597068E-3</v>
      </c>
      <c r="T1001">
        <f t="shared" si="221"/>
        <v>7130.9135993597065</v>
      </c>
      <c r="U1001">
        <v>0.26</v>
      </c>
      <c r="V1001">
        <v>110</v>
      </c>
      <c r="W1001">
        <f t="shared" si="214"/>
        <v>87.301587301587304</v>
      </c>
      <c r="X1001">
        <f t="shared" si="223"/>
        <v>6.8067811630251756</v>
      </c>
      <c r="Y1001">
        <f t="shared" si="215"/>
        <v>81.681373956302096</v>
      </c>
      <c r="Z1001">
        <f>AVERAGE(Y1001:Y1003)</f>
        <v>80.729405656072558</v>
      </c>
      <c r="AA1001">
        <f>_xlfn.STDEV.S(Y1001:Y1003)/SQRT(COUNT(Y1001:Y1003))</f>
        <v>0.97891890944185977</v>
      </c>
    </row>
    <row r="1002" spans="1:27" x14ac:dyDescent="0.25">
      <c r="A1002" s="3" t="s">
        <v>43</v>
      </c>
      <c r="B1002" s="2" t="s">
        <v>51</v>
      </c>
      <c r="C1002">
        <v>103</v>
      </c>
      <c r="D1002">
        <v>36299.900000000009</v>
      </c>
      <c r="E1002">
        <f t="shared" si="222"/>
        <v>32722.920000000009</v>
      </c>
      <c r="F1002">
        <v>30</v>
      </c>
      <c r="G1002">
        <f t="shared" si="211"/>
        <v>304.14999999999998</v>
      </c>
      <c r="H1002">
        <v>98</v>
      </c>
      <c r="I1002">
        <v>0.47299999999999998</v>
      </c>
      <c r="J1002">
        <f t="shared" si="217"/>
        <v>6.5640291204200979E-2</v>
      </c>
      <c r="K1002">
        <v>0.26</v>
      </c>
      <c r="L1002">
        <v>110</v>
      </c>
      <c r="M1002">
        <f t="shared" si="212"/>
        <v>87.301587301587304</v>
      </c>
      <c r="N1002">
        <f t="shared" si="213"/>
        <v>0.40735970879579897</v>
      </c>
      <c r="O1002">
        <v>8.3140000000000001</v>
      </c>
      <c r="P1002">
        <f t="shared" si="218"/>
        <v>1.5787243453764224E-2</v>
      </c>
      <c r="Q1002">
        <f t="shared" si="210"/>
        <v>573.07535864729607</v>
      </c>
      <c r="R1002">
        <f t="shared" si="219"/>
        <v>5.7307535864729604E-4</v>
      </c>
      <c r="S1002">
        <f t="shared" si="220"/>
        <v>6.8769043037675516E-3</v>
      </c>
      <c r="T1002">
        <f t="shared" si="221"/>
        <v>6876.9043037675519</v>
      </c>
      <c r="U1002">
        <v>0.26</v>
      </c>
      <c r="V1002">
        <v>110</v>
      </c>
      <c r="W1002">
        <f t="shared" si="214"/>
        <v>87.301587301587304</v>
      </c>
      <c r="X1002">
        <f t="shared" si="223"/>
        <v>6.5643177445053915</v>
      </c>
      <c r="Y1002">
        <f t="shared" si="215"/>
        <v>78.771812934064684</v>
      </c>
    </row>
    <row r="1003" spans="1:27" x14ac:dyDescent="0.25">
      <c r="A1003" s="3" t="s">
        <v>44</v>
      </c>
      <c r="B1003" s="2" t="s">
        <v>51</v>
      </c>
      <c r="C1003">
        <v>103</v>
      </c>
      <c r="D1003">
        <v>37665.42</v>
      </c>
      <c r="E1003">
        <f t="shared" si="222"/>
        <v>34088.439999999995</v>
      </c>
      <c r="F1003">
        <v>30</v>
      </c>
      <c r="G1003">
        <f t="shared" si="211"/>
        <v>304.14999999999998</v>
      </c>
      <c r="H1003">
        <v>98</v>
      </c>
      <c r="I1003">
        <v>0.47299999999999998</v>
      </c>
      <c r="J1003">
        <f t="shared" si="217"/>
        <v>6.5640291204200979E-2</v>
      </c>
      <c r="K1003">
        <v>0.26</v>
      </c>
      <c r="L1003">
        <v>110</v>
      </c>
      <c r="M1003">
        <f t="shared" si="212"/>
        <v>87.301587301587304</v>
      </c>
      <c r="N1003">
        <f t="shared" si="213"/>
        <v>0.40735970879579897</v>
      </c>
      <c r="O1003">
        <v>8.3140000000000001</v>
      </c>
      <c r="P1003">
        <f t="shared" si="218"/>
        <v>1.5787243453764224E-2</v>
      </c>
      <c r="Q1003">
        <f t="shared" si="210"/>
        <v>594.63315532828005</v>
      </c>
      <c r="R1003">
        <f t="shared" si="219"/>
        <v>5.9463315532828009E-4</v>
      </c>
      <c r="S1003">
        <f t="shared" si="220"/>
        <v>7.1355978639393606E-3</v>
      </c>
      <c r="T1003">
        <f t="shared" si="221"/>
        <v>7135.5978639393606</v>
      </c>
      <c r="U1003">
        <v>0.26</v>
      </c>
      <c r="V1003">
        <v>110</v>
      </c>
      <c r="W1003">
        <f t="shared" si="214"/>
        <v>87.301587301587304</v>
      </c>
      <c r="X1003">
        <f t="shared" si="223"/>
        <v>6.8112525064875715</v>
      </c>
      <c r="Y1003">
        <f t="shared" si="215"/>
        <v>81.735030077850851</v>
      </c>
    </row>
    <row r="1004" spans="1:27" x14ac:dyDescent="0.25">
      <c r="A1004" s="3" t="s">
        <v>45</v>
      </c>
      <c r="B1004" s="2" t="s">
        <v>51</v>
      </c>
      <c r="C1004">
        <v>103</v>
      </c>
      <c r="D1004">
        <v>59646.729999999996</v>
      </c>
      <c r="E1004">
        <f t="shared" si="222"/>
        <v>56069.749999999993</v>
      </c>
      <c r="F1004">
        <v>30</v>
      </c>
      <c r="G1004">
        <f t="shared" si="211"/>
        <v>304.14999999999998</v>
      </c>
      <c r="H1004">
        <v>98</v>
      </c>
      <c r="I1004">
        <v>0.47299999999999998</v>
      </c>
      <c r="J1004">
        <f t="shared" si="217"/>
        <v>6.5640291204200979E-2</v>
      </c>
      <c r="K1004">
        <v>0.26</v>
      </c>
      <c r="L1004">
        <v>110</v>
      </c>
      <c r="M1004">
        <f t="shared" si="212"/>
        <v>87.301587301587304</v>
      </c>
      <c r="N1004">
        <f t="shared" si="213"/>
        <v>0.40735970879579897</v>
      </c>
      <c r="O1004">
        <v>8.3140000000000001</v>
      </c>
      <c r="P1004">
        <f t="shared" si="218"/>
        <v>1.5787243453764224E-2</v>
      </c>
      <c r="Q1004">
        <f t="shared" si="210"/>
        <v>941.65744773094207</v>
      </c>
      <c r="R1004">
        <f t="shared" si="219"/>
        <v>9.416574477309421E-4</v>
      </c>
      <c r="S1004">
        <f t="shared" si="220"/>
        <v>1.1299889372771304E-2</v>
      </c>
      <c r="T1004">
        <f t="shared" si="221"/>
        <v>11299.889372771304</v>
      </c>
      <c r="U1004">
        <v>0.26</v>
      </c>
      <c r="V1004">
        <v>110</v>
      </c>
      <c r="W1004">
        <f t="shared" si="214"/>
        <v>87.301587301587304</v>
      </c>
      <c r="X1004">
        <f t="shared" si="223"/>
        <v>10.786258037645336</v>
      </c>
      <c r="Y1004">
        <f t="shared" si="215"/>
        <v>129.43509645174402</v>
      </c>
      <c r="Z1004">
        <f>AVERAGE(Y1004:Y1006)</f>
        <v>146.15748844211726</v>
      </c>
      <c r="AA1004">
        <f>_xlfn.STDEV.S(Y1004:Y1006)/SQRT(COUNT(Y1004:Y1006))</f>
        <v>8.6474996736134386</v>
      </c>
    </row>
    <row r="1005" spans="1:27" x14ac:dyDescent="0.25">
      <c r="A1005" s="3" t="s">
        <v>46</v>
      </c>
      <c r="B1005" s="2" t="s">
        <v>51</v>
      </c>
      <c r="C1005">
        <v>103</v>
      </c>
      <c r="D1005">
        <v>72967.179999999993</v>
      </c>
      <c r="E1005">
        <f t="shared" si="222"/>
        <v>69390.2</v>
      </c>
      <c r="F1005">
        <v>30</v>
      </c>
      <c r="G1005">
        <f t="shared" si="211"/>
        <v>304.14999999999998</v>
      </c>
      <c r="H1005">
        <v>98</v>
      </c>
      <c r="I1005">
        <v>0.47299999999999998</v>
      </c>
      <c r="J1005">
        <f t="shared" si="217"/>
        <v>6.5640291204200979E-2</v>
      </c>
      <c r="K1005">
        <v>0.26</v>
      </c>
      <c r="L1005">
        <v>110</v>
      </c>
      <c r="M1005">
        <f t="shared" si="212"/>
        <v>87.301587301587304</v>
      </c>
      <c r="N1005">
        <f t="shared" si="213"/>
        <v>0.40735970879579897</v>
      </c>
      <c r="O1005">
        <v>8.3140000000000001</v>
      </c>
      <c r="P1005">
        <f t="shared" si="218"/>
        <v>1.5787243453764224E-2</v>
      </c>
      <c r="Q1005">
        <f t="shared" si="210"/>
        <v>1151.9506347946356</v>
      </c>
      <c r="R1005">
        <f t="shared" si="219"/>
        <v>1.1519506347946356E-3</v>
      </c>
      <c r="S1005">
        <f t="shared" si="220"/>
        <v>1.3823407617535626E-2</v>
      </c>
      <c r="T1005">
        <f t="shared" si="221"/>
        <v>13823.407617535626</v>
      </c>
      <c r="U1005">
        <v>0.26</v>
      </c>
      <c r="V1005">
        <v>110</v>
      </c>
      <c r="W1005">
        <f t="shared" si="214"/>
        <v>87.301587301587304</v>
      </c>
      <c r="X1005">
        <f t="shared" si="223"/>
        <v>13.195070907647644</v>
      </c>
      <c r="Y1005">
        <f t="shared" si="215"/>
        <v>158.34085089177171</v>
      </c>
    </row>
    <row r="1006" spans="1:27" x14ac:dyDescent="0.25">
      <c r="A1006" s="3" t="s">
        <v>47</v>
      </c>
      <c r="B1006" s="3" t="s">
        <v>51</v>
      </c>
      <c r="C1006">
        <v>103</v>
      </c>
      <c r="D1006">
        <v>69444.491999999998</v>
      </c>
      <c r="E1006">
        <f t="shared" si="222"/>
        <v>65867.512000000002</v>
      </c>
      <c r="F1006">
        <v>30</v>
      </c>
      <c r="G1006">
        <f t="shared" si="211"/>
        <v>304.14999999999998</v>
      </c>
      <c r="H1006">
        <v>98</v>
      </c>
      <c r="I1006">
        <v>0.47299999999999998</v>
      </c>
      <c r="J1006">
        <f t="shared" si="217"/>
        <v>6.5640291204200979E-2</v>
      </c>
      <c r="K1006">
        <v>0.26</v>
      </c>
      <c r="L1006">
        <v>110</v>
      </c>
      <c r="M1006">
        <f t="shared" si="212"/>
        <v>87.301587301587304</v>
      </c>
      <c r="N1006">
        <f t="shared" si="213"/>
        <v>0.40735970879579897</v>
      </c>
      <c r="O1006">
        <v>8.3140000000000001</v>
      </c>
      <c r="P1006">
        <f t="shared" si="218"/>
        <v>1.5787243453764224E-2</v>
      </c>
      <c r="Q1006">
        <f t="shared" si="210"/>
        <v>1096.3371017269819</v>
      </c>
      <c r="R1006">
        <f t="shared" si="219"/>
        <v>1.0963371017269818E-3</v>
      </c>
      <c r="S1006">
        <f t="shared" si="220"/>
        <v>1.3156045220723781E-2</v>
      </c>
      <c r="T1006">
        <f t="shared" si="221"/>
        <v>13156.045220723781</v>
      </c>
      <c r="U1006">
        <v>0.26</v>
      </c>
      <c r="V1006">
        <v>110</v>
      </c>
      <c r="W1006">
        <f t="shared" si="214"/>
        <v>87.301587301587304</v>
      </c>
      <c r="X1006">
        <f t="shared" si="223"/>
        <v>12.558043165236338</v>
      </c>
      <c r="Y1006">
        <f t="shared" si="215"/>
        <v>150.69651798283604</v>
      </c>
    </row>
    <row r="1007" spans="1:27" x14ac:dyDescent="0.25">
      <c r="A1007" s="3" t="s">
        <v>48</v>
      </c>
      <c r="B1007" s="3" t="s">
        <v>51</v>
      </c>
      <c r="C1007">
        <v>103</v>
      </c>
      <c r="D1007">
        <v>44580.639999999999</v>
      </c>
      <c r="E1007">
        <f t="shared" si="222"/>
        <v>41003.659999999996</v>
      </c>
      <c r="F1007">
        <v>30</v>
      </c>
      <c r="G1007">
        <f t="shared" si="211"/>
        <v>304.14999999999998</v>
      </c>
      <c r="H1007">
        <v>98</v>
      </c>
      <c r="I1007">
        <v>0.47299999999999998</v>
      </c>
      <c r="J1007">
        <f t="shared" si="217"/>
        <v>6.5640291204200979E-2</v>
      </c>
      <c r="K1007">
        <v>0.26</v>
      </c>
      <c r="L1007">
        <v>110</v>
      </c>
      <c r="M1007">
        <f t="shared" si="212"/>
        <v>87.301587301587304</v>
      </c>
      <c r="N1007">
        <f t="shared" si="213"/>
        <v>0.40735970879579897</v>
      </c>
      <c r="O1007">
        <v>8.3140000000000001</v>
      </c>
      <c r="P1007">
        <f t="shared" si="218"/>
        <v>1.5787243453764224E-2</v>
      </c>
      <c r="Q1007">
        <f t="shared" si="210"/>
        <v>703.80541700461947</v>
      </c>
      <c r="R1007">
        <f t="shared" si="219"/>
        <v>7.0380541700461948E-4</v>
      </c>
      <c r="S1007">
        <f t="shared" si="220"/>
        <v>8.4456650040554328E-3</v>
      </c>
      <c r="T1007">
        <f t="shared" si="221"/>
        <v>8445.6650040554323</v>
      </c>
      <c r="U1007">
        <v>0.26</v>
      </c>
      <c r="V1007">
        <v>110</v>
      </c>
      <c r="W1007">
        <f t="shared" si="214"/>
        <v>87.301587301587304</v>
      </c>
      <c r="X1007">
        <f t="shared" si="223"/>
        <v>8.0617711402347325</v>
      </c>
      <c r="Y1007">
        <f t="shared" si="215"/>
        <v>96.741253682816762</v>
      </c>
      <c r="Z1007">
        <f>AVERAGE(Y1007:Y1009)</f>
        <v>83.629976974103755</v>
      </c>
      <c r="AA1007">
        <f>_xlfn.STDEV.S(Y1007:Y1009)/SQRT(COUNT(Y1007:Y1009))</f>
        <v>6.6737616428150837</v>
      </c>
    </row>
    <row r="1008" spans="1:27" x14ac:dyDescent="0.25">
      <c r="A1008" s="3" t="s">
        <v>49</v>
      </c>
      <c r="B1008" s="3" t="s">
        <v>51</v>
      </c>
      <c r="C1008">
        <v>103</v>
      </c>
      <c r="D1008">
        <v>34519.887999999999</v>
      </c>
      <c r="E1008">
        <f t="shared" si="222"/>
        <v>30942.907999999999</v>
      </c>
      <c r="F1008">
        <v>30</v>
      </c>
      <c r="G1008">
        <f t="shared" si="211"/>
        <v>304.14999999999998</v>
      </c>
      <c r="H1008">
        <v>98</v>
      </c>
      <c r="I1008">
        <v>0.47299999999999998</v>
      </c>
      <c r="J1008">
        <f t="shared" si="217"/>
        <v>6.5640291204200979E-2</v>
      </c>
      <c r="K1008">
        <v>0.26</v>
      </c>
      <c r="L1008">
        <v>110</v>
      </c>
      <c r="M1008">
        <f t="shared" si="212"/>
        <v>87.301587301587304</v>
      </c>
      <c r="N1008">
        <f t="shared" si="213"/>
        <v>0.40735970879579897</v>
      </c>
      <c r="O1008">
        <v>8.3140000000000001</v>
      </c>
      <c r="P1008">
        <f t="shared" si="218"/>
        <v>1.5787243453764224E-2</v>
      </c>
      <c r="Q1008">
        <f t="shared" si="210"/>
        <v>544.97387585267415</v>
      </c>
      <c r="R1008">
        <f t="shared" si="219"/>
        <v>5.4497387585267416E-4</v>
      </c>
      <c r="S1008">
        <f t="shared" si="220"/>
        <v>6.5396865102320895E-3</v>
      </c>
      <c r="T1008">
        <f t="shared" si="221"/>
        <v>6539.6865102320899</v>
      </c>
      <c r="U1008">
        <v>0.26</v>
      </c>
      <c r="V1008">
        <v>110</v>
      </c>
      <c r="W1008">
        <f t="shared" si="214"/>
        <v>87.301587301587304</v>
      </c>
      <c r="X1008">
        <f t="shared" si="223"/>
        <v>6.2424280324942671</v>
      </c>
      <c r="Y1008">
        <f t="shared" si="215"/>
        <v>74.909136389931206</v>
      </c>
    </row>
    <row r="1009" spans="1:27" x14ac:dyDescent="0.25">
      <c r="A1009" s="3" t="s">
        <v>50</v>
      </c>
      <c r="B1009" s="3" t="s">
        <v>51</v>
      </c>
      <c r="C1009">
        <v>103</v>
      </c>
      <c r="D1009">
        <v>36515.44000000001</v>
      </c>
      <c r="E1009">
        <f t="shared" si="222"/>
        <v>32938.460000000006</v>
      </c>
      <c r="F1009">
        <v>30</v>
      </c>
      <c r="G1009">
        <f t="shared" si="211"/>
        <v>304.14999999999998</v>
      </c>
      <c r="H1009">
        <v>98</v>
      </c>
      <c r="I1009">
        <v>0.47299999999999998</v>
      </c>
      <c r="J1009">
        <f t="shared" si="217"/>
        <v>6.5640291204200979E-2</v>
      </c>
      <c r="K1009">
        <v>0.26</v>
      </c>
      <c r="L1009">
        <v>110</v>
      </c>
      <c r="M1009">
        <f t="shared" si="212"/>
        <v>87.301587301587304</v>
      </c>
      <c r="N1009">
        <f t="shared" si="213"/>
        <v>0.40735970879579897</v>
      </c>
      <c r="O1009">
        <v>8.3140000000000001</v>
      </c>
      <c r="P1009">
        <f t="shared" si="218"/>
        <v>1.5787243453764224E-2</v>
      </c>
      <c r="Q1009">
        <f t="shared" si="210"/>
        <v>576.47814110132038</v>
      </c>
      <c r="R1009">
        <f t="shared" si="219"/>
        <v>5.7647814110132036E-4</v>
      </c>
      <c r="S1009">
        <f t="shared" si="220"/>
        <v>6.9177376932158443E-3</v>
      </c>
      <c r="T1009">
        <f t="shared" si="221"/>
        <v>6917.737693215844</v>
      </c>
      <c r="U1009">
        <v>0.26</v>
      </c>
      <c r="V1009">
        <v>110</v>
      </c>
      <c r="W1009">
        <f t="shared" si="214"/>
        <v>87.301587301587304</v>
      </c>
      <c r="X1009">
        <f t="shared" si="223"/>
        <v>6.6032950707969427</v>
      </c>
      <c r="Y1009">
        <f t="shared" si="215"/>
        <v>79.239540849563298</v>
      </c>
    </row>
    <row r="1010" spans="1:27" x14ac:dyDescent="0.25">
      <c r="A1010" s="1" t="s">
        <v>26</v>
      </c>
      <c r="B1010" s="1" t="s">
        <v>51</v>
      </c>
      <c r="C1010">
        <v>110</v>
      </c>
      <c r="D1010">
        <v>57666.933999999994</v>
      </c>
      <c r="E1010">
        <f>D1010-3898.97</f>
        <v>53767.963999999993</v>
      </c>
      <c r="F1010">
        <v>30</v>
      </c>
      <c r="G1010">
        <f t="shared" si="211"/>
        <v>304.14999999999998</v>
      </c>
      <c r="H1010">
        <v>98</v>
      </c>
      <c r="I1010">
        <v>0.47299999999999998</v>
      </c>
      <c r="J1010">
        <f t="shared" si="217"/>
        <v>6.5640291204200979E-2</v>
      </c>
      <c r="K1010">
        <v>0.26</v>
      </c>
      <c r="L1010">
        <v>110</v>
      </c>
      <c r="M1010">
        <f t="shared" si="212"/>
        <v>87.301587301587304</v>
      </c>
      <c r="N1010">
        <f t="shared" si="213"/>
        <v>0.40735970879579897</v>
      </c>
      <c r="O1010">
        <v>8.3140000000000001</v>
      </c>
      <c r="P1010">
        <f t="shared" si="218"/>
        <v>1.5787243453764224E-2</v>
      </c>
      <c r="Q1010">
        <f t="shared" si="210"/>
        <v>910.40192629015348</v>
      </c>
      <c r="R1010">
        <f t="shared" si="219"/>
        <v>9.1040192629015344E-4</v>
      </c>
      <c r="S1010">
        <f t="shared" si="220"/>
        <v>1.092482311548184E-2</v>
      </c>
      <c r="T1010">
        <f t="shared" si="221"/>
        <v>10924.82311548184</v>
      </c>
      <c r="U1010">
        <v>0.26</v>
      </c>
      <c r="V1010">
        <v>110</v>
      </c>
      <c r="W1010">
        <f t="shared" si="214"/>
        <v>87.301587301587304</v>
      </c>
      <c r="X1010">
        <f t="shared" si="223"/>
        <v>10.428240246596303</v>
      </c>
      <c r="Y1010">
        <f t="shared" si="215"/>
        <v>125.13888295915562</v>
      </c>
      <c r="Z1010">
        <f>AVERAGE(Y1010:Y1012)</f>
        <v>121.32752107595654</v>
      </c>
      <c r="AA1010">
        <f>_xlfn.STDEV.S(Y1010:Y1012)/SQRT(COUNT(Y1010:Y1012))</f>
        <v>6.8733698032102852</v>
      </c>
    </row>
    <row r="1011" spans="1:27" x14ac:dyDescent="0.25">
      <c r="A1011" s="2" t="s">
        <v>28</v>
      </c>
      <c r="B1011" s="3" t="s">
        <v>51</v>
      </c>
      <c r="C1011">
        <v>110</v>
      </c>
      <c r="D1011">
        <v>60303.424999999996</v>
      </c>
      <c r="E1011">
        <f t="shared" ref="E1011:E1033" si="224">D1011-3898.97</f>
        <v>56404.454999999994</v>
      </c>
      <c r="F1011">
        <v>30</v>
      </c>
      <c r="G1011">
        <f t="shared" si="211"/>
        <v>304.14999999999998</v>
      </c>
      <c r="H1011">
        <v>98</v>
      </c>
      <c r="I1011">
        <v>0.47299999999999998</v>
      </c>
      <c r="J1011">
        <f t="shared" si="217"/>
        <v>6.5640291204200979E-2</v>
      </c>
      <c r="K1011">
        <v>0.26</v>
      </c>
      <c r="L1011">
        <v>110</v>
      </c>
      <c r="M1011">
        <f t="shared" si="212"/>
        <v>87.301587301587304</v>
      </c>
      <c r="N1011">
        <f t="shared" si="213"/>
        <v>0.40735970879579897</v>
      </c>
      <c r="O1011">
        <v>8.3140000000000001</v>
      </c>
      <c r="P1011">
        <f t="shared" si="218"/>
        <v>1.5787243453764224E-2</v>
      </c>
      <c r="Q1011">
        <f t="shared" ref="Q1011:Q1059" si="225">P1011*D1011</f>
        <v>952.02485157081173</v>
      </c>
      <c r="R1011">
        <f t="shared" si="219"/>
        <v>9.5202485157081169E-4</v>
      </c>
      <c r="S1011">
        <f t="shared" si="220"/>
        <v>1.142429821884974E-2</v>
      </c>
      <c r="T1011">
        <f t="shared" si="221"/>
        <v>11424.298218849739</v>
      </c>
      <c r="U1011">
        <v>0.26</v>
      </c>
      <c r="V1011">
        <v>110</v>
      </c>
      <c r="W1011">
        <f t="shared" si="214"/>
        <v>87.301587301587304</v>
      </c>
      <c r="X1011">
        <f t="shared" si="223"/>
        <v>10.905011936174752</v>
      </c>
      <c r="Y1011">
        <f t="shared" si="215"/>
        <v>130.860143234097</v>
      </c>
    </row>
    <row r="1012" spans="1:27" x14ac:dyDescent="0.25">
      <c r="A1012" s="2" t="s">
        <v>29</v>
      </c>
      <c r="B1012" s="3" t="s">
        <v>51</v>
      </c>
      <c r="C1012">
        <v>110</v>
      </c>
      <c r="D1012">
        <v>49761.347999999998</v>
      </c>
      <c r="E1012">
        <f t="shared" si="224"/>
        <v>45862.377999999997</v>
      </c>
      <c r="F1012">
        <v>30</v>
      </c>
      <c r="G1012">
        <f t="shared" si="211"/>
        <v>304.14999999999998</v>
      </c>
      <c r="H1012">
        <v>98</v>
      </c>
      <c r="I1012">
        <v>0.47299999999999998</v>
      </c>
      <c r="J1012">
        <f t="shared" si="217"/>
        <v>6.5640291204200979E-2</v>
      </c>
      <c r="K1012">
        <v>0.26</v>
      </c>
      <c r="L1012">
        <v>110</v>
      </c>
      <c r="M1012">
        <f t="shared" si="212"/>
        <v>87.301587301587304</v>
      </c>
      <c r="N1012">
        <f t="shared" si="213"/>
        <v>0.40735970879579897</v>
      </c>
      <c r="O1012">
        <v>8.3140000000000001</v>
      </c>
      <c r="P1012">
        <f t="shared" si="218"/>
        <v>1.5787243453764224E-2</v>
      </c>
      <c r="Q1012">
        <f t="shared" si="225"/>
        <v>785.59451546348339</v>
      </c>
      <c r="R1012">
        <f t="shared" si="219"/>
        <v>7.8559451546348334E-4</v>
      </c>
      <c r="S1012">
        <f t="shared" si="220"/>
        <v>9.4271341855618005E-3</v>
      </c>
      <c r="T1012">
        <f t="shared" si="221"/>
        <v>9427.1341855618011</v>
      </c>
      <c r="U1012">
        <v>0.26</v>
      </c>
      <c r="V1012">
        <v>110</v>
      </c>
      <c r="W1012">
        <f t="shared" si="214"/>
        <v>87.301587301587304</v>
      </c>
      <c r="X1012">
        <f t="shared" si="223"/>
        <v>8.9986280862180816</v>
      </c>
      <c r="Y1012">
        <f t="shared" si="215"/>
        <v>107.98353703461699</v>
      </c>
    </row>
    <row r="1013" spans="1:27" x14ac:dyDescent="0.25">
      <c r="A1013" s="2" t="s">
        <v>30</v>
      </c>
      <c r="B1013" s="3" t="s">
        <v>51</v>
      </c>
      <c r="C1013">
        <v>110</v>
      </c>
      <c r="D1013">
        <v>36124.504000000001</v>
      </c>
      <c r="E1013">
        <f t="shared" si="224"/>
        <v>32225.534</v>
      </c>
      <c r="F1013">
        <v>30</v>
      </c>
      <c r="G1013">
        <f t="shared" si="211"/>
        <v>304.14999999999998</v>
      </c>
      <c r="H1013">
        <v>98</v>
      </c>
      <c r="I1013">
        <v>0.47299999999999998</v>
      </c>
      <c r="J1013">
        <f t="shared" si="217"/>
        <v>6.5640291204200979E-2</v>
      </c>
      <c r="K1013">
        <v>0.26</v>
      </c>
      <c r="L1013">
        <v>110</v>
      </c>
      <c r="M1013">
        <f t="shared" si="212"/>
        <v>87.301587301587304</v>
      </c>
      <c r="N1013">
        <f t="shared" si="213"/>
        <v>0.40735970879579897</v>
      </c>
      <c r="O1013">
        <v>8.3140000000000001</v>
      </c>
      <c r="P1013">
        <f t="shared" si="218"/>
        <v>1.5787243453764224E-2</v>
      </c>
      <c r="Q1013">
        <f t="shared" si="225"/>
        <v>570.30633929447947</v>
      </c>
      <c r="R1013">
        <f t="shared" si="219"/>
        <v>5.7030633929447947E-4</v>
      </c>
      <c r="S1013">
        <f t="shared" si="220"/>
        <v>6.8436760715337537E-3</v>
      </c>
      <c r="T1013">
        <f t="shared" si="221"/>
        <v>6843.6760715337541</v>
      </c>
      <c r="U1013">
        <v>0.26</v>
      </c>
      <c r="V1013">
        <v>110</v>
      </c>
      <c r="W1013">
        <f t="shared" si="214"/>
        <v>87.301587301587304</v>
      </c>
      <c r="X1013">
        <f t="shared" si="223"/>
        <v>6.5325998864640376</v>
      </c>
      <c r="Y1013">
        <f t="shared" si="215"/>
        <v>78.391198637568451</v>
      </c>
      <c r="Z1013">
        <f>AVERAGE(Y1013:Y1015)</f>
        <v>75.092748277306072</v>
      </c>
      <c r="AA1013">
        <f>_xlfn.STDEV.S(Y1013:Y1015)/SQRT(COUNT(Y1013:Y1015))</f>
        <v>1.9923833137249198</v>
      </c>
    </row>
    <row r="1014" spans="1:27" x14ac:dyDescent="0.25">
      <c r="A1014" s="2" t="s">
        <v>31</v>
      </c>
      <c r="B1014" s="3" t="s">
        <v>51</v>
      </c>
      <c r="C1014">
        <v>110</v>
      </c>
      <c r="D1014">
        <v>32952.243999999992</v>
      </c>
      <c r="E1014">
        <f t="shared" si="224"/>
        <v>29053.27399999999</v>
      </c>
      <c r="F1014">
        <v>30</v>
      </c>
      <c r="G1014">
        <f t="shared" si="211"/>
        <v>304.14999999999998</v>
      </c>
      <c r="H1014">
        <v>98</v>
      </c>
      <c r="I1014">
        <v>0.47299999999999998</v>
      </c>
      <c r="J1014">
        <f t="shared" si="217"/>
        <v>6.5640291204200979E-2</v>
      </c>
      <c r="K1014">
        <v>0.26</v>
      </c>
      <c r="L1014">
        <v>110</v>
      </c>
      <c r="M1014">
        <f t="shared" si="212"/>
        <v>87.301587301587304</v>
      </c>
      <c r="N1014">
        <f t="shared" si="213"/>
        <v>0.40735970879579897</v>
      </c>
      <c r="O1014">
        <v>8.3140000000000001</v>
      </c>
      <c r="P1014">
        <f t="shared" si="218"/>
        <v>1.5787243453764224E-2</v>
      </c>
      <c r="Q1014">
        <f t="shared" si="225"/>
        <v>520.2250983758413</v>
      </c>
      <c r="R1014">
        <f t="shared" si="219"/>
        <v>5.2022509837584125E-4</v>
      </c>
      <c r="S1014">
        <f t="shared" si="220"/>
        <v>6.2427011805100945E-3</v>
      </c>
      <c r="T1014">
        <f t="shared" si="221"/>
        <v>6242.7011805100947</v>
      </c>
      <c r="U1014">
        <v>0.26</v>
      </c>
      <c r="V1014">
        <v>110</v>
      </c>
      <c r="W1014">
        <f t="shared" si="214"/>
        <v>87.301587301587304</v>
      </c>
      <c r="X1014">
        <f t="shared" si="223"/>
        <v>5.9589420359414547</v>
      </c>
      <c r="Y1014">
        <f t="shared" si="215"/>
        <v>71.507304431297442</v>
      </c>
    </row>
    <row r="1015" spans="1:27" x14ac:dyDescent="0.25">
      <c r="A1015" s="2" t="s">
        <v>32</v>
      </c>
      <c r="B1015" s="3" t="s">
        <v>51</v>
      </c>
      <c r="C1015">
        <v>110</v>
      </c>
      <c r="D1015">
        <v>34736.754000000001</v>
      </c>
      <c r="E1015">
        <f t="shared" si="224"/>
        <v>30837.784</v>
      </c>
      <c r="F1015">
        <v>30</v>
      </c>
      <c r="G1015">
        <f t="shared" si="211"/>
        <v>304.14999999999998</v>
      </c>
      <c r="H1015">
        <v>98</v>
      </c>
      <c r="I1015">
        <v>0.47299999999999998</v>
      </c>
      <c r="J1015">
        <f t="shared" si="217"/>
        <v>6.5640291204200979E-2</v>
      </c>
      <c r="K1015">
        <v>0.26</v>
      </c>
      <c r="L1015">
        <v>110</v>
      </c>
      <c r="M1015">
        <f t="shared" si="212"/>
        <v>87.301587301587304</v>
      </c>
      <c r="N1015">
        <f t="shared" si="213"/>
        <v>0.40735970879579897</v>
      </c>
      <c r="O1015">
        <v>8.3140000000000001</v>
      </c>
      <c r="P1015">
        <f t="shared" si="218"/>
        <v>1.5787243453764224E-2</v>
      </c>
      <c r="Q1015">
        <f t="shared" si="225"/>
        <v>548.39759219151824</v>
      </c>
      <c r="R1015">
        <f t="shared" si="219"/>
        <v>5.4839759219151821E-4</v>
      </c>
      <c r="S1015">
        <f t="shared" si="220"/>
        <v>6.5807711062982185E-3</v>
      </c>
      <c r="T1015">
        <f t="shared" si="221"/>
        <v>6580.7711062982189</v>
      </c>
      <c r="U1015">
        <v>0.26</v>
      </c>
      <c r="V1015">
        <v>110</v>
      </c>
      <c r="W1015">
        <f t="shared" si="214"/>
        <v>87.301587301587304</v>
      </c>
      <c r="X1015">
        <f t="shared" si="223"/>
        <v>6.2816451469210266</v>
      </c>
      <c r="Y1015">
        <f t="shared" si="215"/>
        <v>75.379741763052323</v>
      </c>
    </row>
    <row r="1016" spans="1:27" x14ac:dyDescent="0.25">
      <c r="A1016" s="2" t="s">
        <v>33</v>
      </c>
      <c r="B1016" s="3" t="s">
        <v>51</v>
      </c>
      <c r="C1016">
        <v>110</v>
      </c>
      <c r="D1016">
        <v>74284.314000000013</v>
      </c>
      <c r="E1016">
        <f t="shared" si="224"/>
        <v>70385.344000000012</v>
      </c>
      <c r="F1016">
        <v>30</v>
      </c>
      <c r="G1016">
        <f t="shared" si="211"/>
        <v>304.14999999999998</v>
      </c>
      <c r="H1016">
        <v>98</v>
      </c>
      <c r="I1016">
        <v>0.47299999999999998</v>
      </c>
      <c r="J1016">
        <f t="shared" si="217"/>
        <v>6.5640291204200979E-2</v>
      </c>
      <c r="K1016">
        <v>0.26</v>
      </c>
      <c r="L1016">
        <v>110</v>
      </c>
      <c r="M1016">
        <f t="shared" si="212"/>
        <v>87.301587301587304</v>
      </c>
      <c r="N1016">
        <f t="shared" si="213"/>
        <v>0.40735970879579897</v>
      </c>
      <c r="O1016">
        <v>8.3140000000000001</v>
      </c>
      <c r="P1016">
        <f t="shared" si="218"/>
        <v>1.5787243453764224E-2</v>
      </c>
      <c r="Q1016">
        <f t="shared" si="225"/>
        <v>1172.7445499138662</v>
      </c>
      <c r="R1016">
        <f t="shared" si="219"/>
        <v>1.1727445499138663E-3</v>
      </c>
      <c r="S1016">
        <f t="shared" si="220"/>
        <v>1.4072934598966393E-2</v>
      </c>
      <c r="T1016">
        <f t="shared" si="221"/>
        <v>14072.934598966393</v>
      </c>
      <c r="U1016">
        <v>0.26</v>
      </c>
      <c r="V1016">
        <v>110</v>
      </c>
      <c r="W1016">
        <f t="shared" si="214"/>
        <v>87.301587301587304</v>
      </c>
      <c r="X1016">
        <f t="shared" si="223"/>
        <v>13.43325575355883</v>
      </c>
      <c r="Y1016">
        <f t="shared" si="215"/>
        <v>161.19906904270596</v>
      </c>
      <c r="Z1016">
        <f>AVERAGE(Y1016:Y1018)</f>
        <v>148.59160131124804</v>
      </c>
      <c r="AA1016">
        <f>_xlfn.STDEV.S(Y1016:Y1018)/SQRT(COUNT(Y1016:Y1018))</f>
        <v>6.3968979068981966</v>
      </c>
    </row>
    <row r="1017" spans="1:27" x14ac:dyDescent="0.25">
      <c r="A1017" s="2" t="s">
        <v>34</v>
      </c>
      <c r="B1017" s="3" t="s">
        <v>51</v>
      </c>
      <c r="C1017">
        <v>110</v>
      </c>
      <c r="D1017">
        <v>64701.363999999994</v>
      </c>
      <c r="E1017">
        <f t="shared" si="224"/>
        <v>60802.393999999993</v>
      </c>
      <c r="F1017">
        <v>30</v>
      </c>
      <c r="G1017">
        <f t="shared" si="211"/>
        <v>304.14999999999998</v>
      </c>
      <c r="H1017">
        <v>98</v>
      </c>
      <c r="I1017">
        <v>0.47299999999999998</v>
      </c>
      <c r="J1017">
        <f t="shared" si="217"/>
        <v>6.5640291204200979E-2</v>
      </c>
      <c r="K1017">
        <v>0.26</v>
      </c>
      <c r="L1017">
        <v>110</v>
      </c>
      <c r="M1017">
        <f t="shared" si="212"/>
        <v>87.301587301587304</v>
      </c>
      <c r="N1017">
        <f t="shared" si="213"/>
        <v>0.40735970879579897</v>
      </c>
      <c r="O1017">
        <v>8.3140000000000001</v>
      </c>
      <c r="P1017">
        <f t="shared" si="218"/>
        <v>1.5787243453764224E-2</v>
      </c>
      <c r="Q1017">
        <f t="shared" si="225"/>
        <v>1021.4561852586161</v>
      </c>
      <c r="R1017">
        <f t="shared" si="219"/>
        <v>1.021456185258616E-3</v>
      </c>
      <c r="S1017">
        <f t="shared" si="220"/>
        <v>1.2257474223103391E-2</v>
      </c>
      <c r="T1017">
        <f t="shared" si="221"/>
        <v>12257.474223103391</v>
      </c>
      <c r="U1017">
        <v>0.26</v>
      </c>
      <c r="V1017">
        <v>110</v>
      </c>
      <c r="W1017">
        <f t="shared" si="214"/>
        <v>87.301587301587304</v>
      </c>
      <c r="X1017">
        <f t="shared" si="223"/>
        <v>11.70031630387142</v>
      </c>
      <c r="Y1017">
        <f t="shared" si="215"/>
        <v>140.40379564645701</v>
      </c>
    </row>
    <row r="1018" spans="1:27" x14ac:dyDescent="0.25">
      <c r="A1018" s="2" t="s">
        <v>35</v>
      </c>
      <c r="B1018" s="3" t="s">
        <v>51</v>
      </c>
      <c r="C1018">
        <v>110</v>
      </c>
      <c r="D1018">
        <v>66437.813000000009</v>
      </c>
      <c r="E1018">
        <f t="shared" si="224"/>
        <v>62538.843000000008</v>
      </c>
      <c r="F1018">
        <v>30</v>
      </c>
      <c r="G1018">
        <f t="shared" si="211"/>
        <v>304.14999999999998</v>
      </c>
      <c r="H1018">
        <v>98</v>
      </c>
      <c r="I1018">
        <v>0.47299999999999998</v>
      </c>
      <c r="J1018">
        <f t="shared" si="217"/>
        <v>6.5640291204200979E-2</v>
      </c>
      <c r="K1018">
        <v>0.26</v>
      </c>
      <c r="L1018">
        <v>110</v>
      </c>
      <c r="M1018">
        <f t="shared" si="212"/>
        <v>87.301587301587304</v>
      </c>
      <c r="N1018">
        <f t="shared" si="213"/>
        <v>0.40735970879579897</v>
      </c>
      <c r="O1018">
        <v>8.3140000000000001</v>
      </c>
      <c r="P1018">
        <f t="shared" si="218"/>
        <v>1.5787243453764224E-2</v>
      </c>
      <c r="Q1018">
        <f t="shared" si="225"/>
        <v>1048.8699283666617</v>
      </c>
      <c r="R1018">
        <f t="shared" si="219"/>
        <v>1.0488699283666618E-3</v>
      </c>
      <c r="S1018">
        <f t="shared" si="220"/>
        <v>1.258643914039994E-2</v>
      </c>
      <c r="T1018">
        <f t="shared" si="221"/>
        <v>12586.43914039994</v>
      </c>
      <c r="U1018">
        <v>0.26</v>
      </c>
      <c r="V1018">
        <v>110</v>
      </c>
      <c r="W1018">
        <f t="shared" si="214"/>
        <v>87.301587301587304</v>
      </c>
      <c r="X1018">
        <f t="shared" si="223"/>
        <v>12.01432827038176</v>
      </c>
      <c r="Y1018">
        <f t="shared" si="215"/>
        <v>144.17193924458113</v>
      </c>
    </row>
    <row r="1019" spans="1:27" x14ac:dyDescent="0.25">
      <c r="A1019" s="3" t="s">
        <v>36</v>
      </c>
      <c r="B1019" s="2" t="s">
        <v>51</v>
      </c>
      <c r="C1019">
        <v>110</v>
      </c>
      <c r="D1019">
        <v>45929.702000000012</v>
      </c>
      <c r="E1019">
        <f t="shared" si="224"/>
        <v>42030.732000000011</v>
      </c>
      <c r="F1019">
        <v>30</v>
      </c>
      <c r="G1019">
        <f t="shared" si="211"/>
        <v>304.14999999999998</v>
      </c>
      <c r="H1019">
        <v>98</v>
      </c>
      <c r="I1019">
        <v>0.47299999999999998</v>
      </c>
      <c r="J1019">
        <f t="shared" si="217"/>
        <v>6.5640291204200979E-2</v>
      </c>
      <c r="K1019">
        <v>0.26</v>
      </c>
      <c r="L1019">
        <v>110</v>
      </c>
      <c r="M1019">
        <f t="shared" si="212"/>
        <v>87.301587301587304</v>
      </c>
      <c r="N1019">
        <f t="shared" si="213"/>
        <v>0.40735970879579897</v>
      </c>
      <c r="O1019">
        <v>8.3140000000000001</v>
      </c>
      <c r="P1019">
        <f t="shared" si="218"/>
        <v>1.5787243453764224E-2</v>
      </c>
      <c r="Q1019">
        <f t="shared" si="225"/>
        <v>725.10338723284178</v>
      </c>
      <c r="R1019">
        <f t="shared" si="219"/>
        <v>7.2510338723284177E-4</v>
      </c>
      <c r="S1019">
        <f t="shared" si="220"/>
        <v>8.7012406467940999E-3</v>
      </c>
      <c r="T1019">
        <f t="shared" si="221"/>
        <v>8701.2406467941</v>
      </c>
      <c r="U1019">
        <v>0.26</v>
      </c>
      <c r="V1019">
        <v>110</v>
      </c>
      <c r="W1019">
        <f t="shared" si="214"/>
        <v>87.301587301587304</v>
      </c>
      <c r="X1019">
        <f t="shared" si="223"/>
        <v>8.3057297083034598</v>
      </c>
      <c r="Y1019">
        <f t="shared" si="215"/>
        <v>99.668756499641503</v>
      </c>
      <c r="Z1019">
        <f>AVERAGE(Y1019:Y1021)</f>
        <v>103.23259120311259</v>
      </c>
      <c r="AA1019">
        <f>_xlfn.STDEV.S(Y1019:Y1021)/SQRT(COUNT(Y1019:Y1021))</f>
        <v>4.8157345693248557</v>
      </c>
    </row>
    <row r="1020" spans="1:27" x14ac:dyDescent="0.25">
      <c r="A1020" s="3" t="s">
        <v>37</v>
      </c>
      <c r="B1020" s="2" t="s">
        <v>51</v>
      </c>
      <c r="C1020">
        <v>110</v>
      </c>
      <c r="D1020">
        <v>44822.193000000014</v>
      </c>
      <c r="E1020">
        <f t="shared" si="224"/>
        <v>40923.223000000013</v>
      </c>
      <c r="F1020">
        <v>30</v>
      </c>
      <c r="G1020">
        <f t="shared" si="211"/>
        <v>304.14999999999998</v>
      </c>
      <c r="H1020">
        <v>98</v>
      </c>
      <c r="I1020">
        <v>0.47299999999999998</v>
      </c>
      <c r="J1020">
        <f t="shared" si="217"/>
        <v>6.5640291204200979E-2</v>
      </c>
      <c r="K1020">
        <v>0.26</v>
      </c>
      <c r="L1020">
        <v>110</v>
      </c>
      <c r="M1020">
        <f t="shared" si="212"/>
        <v>87.301587301587304</v>
      </c>
      <c r="N1020">
        <f t="shared" si="213"/>
        <v>0.40735970879579897</v>
      </c>
      <c r="O1020">
        <v>8.3140000000000001</v>
      </c>
      <c r="P1020">
        <f t="shared" si="218"/>
        <v>1.5787243453764224E-2</v>
      </c>
      <c r="Q1020">
        <f t="shared" si="225"/>
        <v>707.61887302260686</v>
      </c>
      <c r="R1020">
        <f t="shared" si="219"/>
        <v>7.0761887302260682E-4</v>
      </c>
      <c r="S1020">
        <f t="shared" si="220"/>
        <v>8.4914264762712809E-3</v>
      </c>
      <c r="T1020">
        <f t="shared" si="221"/>
        <v>8491.426476271281</v>
      </c>
      <c r="U1020">
        <v>0.26</v>
      </c>
      <c r="V1020">
        <v>110</v>
      </c>
      <c r="W1020">
        <f t="shared" si="214"/>
        <v>87.301587301587304</v>
      </c>
      <c r="X1020">
        <f t="shared" si="223"/>
        <v>8.1054525455316782</v>
      </c>
      <c r="Y1020">
        <f t="shared" si="215"/>
        <v>97.265430546380131</v>
      </c>
    </row>
    <row r="1021" spans="1:27" x14ac:dyDescent="0.25">
      <c r="A1021" s="3" t="s">
        <v>38</v>
      </c>
      <c r="B1021" s="2" t="s">
        <v>51</v>
      </c>
      <c r="C1021">
        <v>110</v>
      </c>
      <c r="D1021">
        <v>51964.106999999996</v>
      </c>
      <c r="E1021">
        <f t="shared" si="224"/>
        <v>48065.136999999995</v>
      </c>
      <c r="F1021">
        <v>30</v>
      </c>
      <c r="G1021">
        <f t="shared" si="211"/>
        <v>304.14999999999998</v>
      </c>
      <c r="H1021">
        <v>98</v>
      </c>
      <c r="I1021">
        <v>0.47299999999999998</v>
      </c>
      <c r="J1021">
        <f t="shared" si="217"/>
        <v>6.5640291204200979E-2</v>
      </c>
      <c r="K1021">
        <v>0.26</v>
      </c>
      <c r="L1021">
        <v>110</v>
      </c>
      <c r="M1021">
        <f t="shared" si="212"/>
        <v>87.301587301587304</v>
      </c>
      <c r="N1021">
        <f t="shared" si="213"/>
        <v>0.40735970879579897</v>
      </c>
      <c r="O1021">
        <v>8.3140000000000001</v>
      </c>
      <c r="P1021">
        <f t="shared" si="218"/>
        <v>1.5787243453764224E-2</v>
      </c>
      <c r="Q1021">
        <f t="shared" si="225"/>
        <v>820.37000806645358</v>
      </c>
      <c r="R1021">
        <f t="shared" si="219"/>
        <v>8.203700080664536E-4</v>
      </c>
      <c r="S1021">
        <f t="shared" si="220"/>
        <v>9.8444400967974428E-3</v>
      </c>
      <c r="T1021">
        <f t="shared" si="221"/>
        <v>9844.4400967974434</v>
      </c>
      <c r="U1021">
        <v>0.26</v>
      </c>
      <c r="V1021">
        <v>110</v>
      </c>
      <c r="W1021">
        <f t="shared" si="214"/>
        <v>87.301587301587304</v>
      </c>
      <c r="X1021">
        <f t="shared" si="223"/>
        <v>9.3969655469430133</v>
      </c>
      <c r="Y1021">
        <f t="shared" si="215"/>
        <v>112.76358656331617</v>
      </c>
    </row>
    <row r="1022" spans="1:27" x14ac:dyDescent="0.25">
      <c r="A1022" s="3" t="s">
        <v>39</v>
      </c>
      <c r="B1022" s="2" t="s">
        <v>51</v>
      </c>
      <c r="C1022">
        <v>110</v>
      </c>
      <c r="D1022">
        <v>57431.035999999993</v>
      </c>
      <c r="E1022">
        <f t="shared" si="224"/>
        <v>53532.065999999992</v>
      </c>
      <c r="F1022">
        <v>30</v>
      </c>
      <c r="G1022">
        <f t="shared" si="211"/>
        <v>304.14999999999998</v>
      </c>
      <c r="H1022">
        <v>98</v>
      </c>
      <c r="I1022">
        <v>0.47299999999999998</v>
      </c>
      <c r="J1022">
        <f t="shared" si="217"/>
        <v>6.5640291204200979E-2</v>
      </c>
      <c r="K1022">
        <v>0.26</v>
      </c>
      <c r="L1022">
        <v>110</v>
      </c>
      <c r="M1022">
        <f t="shared" si="212"/>
        <v>87.301587301587304</v>
      </c>
      <c r="N1022">
        <f t="shared" si="213"/>
        <v>0.40735970879579897</v>
      </c>
      <c r="O1022">
        <v>8.3140000000000001</v>
      </c>
      <c r="P1022">
        <f t="shared" si="218"/>
        <v>1.5787243453764224E-2</v>
      </c>
      <c r="Q1022">
        <f t="shared" si="225"/>
        <v>906.67774713389736</v>
      </c>
      <c r="R1022">
        <f t="shared" si="219"/>
        <v>9.0667774713389733E-4</v>
      </c>
      <c r="S1022">
        <f t="shared" si="220"/>
        <v>1.0880132965606767E-2</v>
      </c>
      <c r="T1022">
        <f t="shared" si="221"/>
        <v>10880.132965606766</v>
      </c>
      <c r="U1022">
        <v>0.26</v>
      </c>
      <c r="V1022">
        <v>110</v>
      </c>
      <c r="W1022">
        <f t="shared" si="214"/>
        <v>87.301587301587304</v>
      </c>
      <c r="X1022">
        <f t="shared" si="223"/>
        <v>10.385581467170097</v>
      </c>
      <c r="Y1022">
        <f t="shared" si="215"/>
        <v>124.62697760604114</v>
      </c>
      <c r="Z1022">
        <f>AVERAGE(Y1022:Y1024)</f>
        <v>119.67962178316118</v>
      </c>
      <c r="AA1022">
        <f>_xlfn.STDEV.S(Y1022:Y1024)/SQRT(COUNT(Y1022:Y1024))</f>
        <v>2.7188801346856932</v>
      </c>
    </row>
    <row r="1023" spans="1:27" x14ac:dyDescent="0.25">
      <c r="A1023" s="3" t="s">
        <v>40</v>
      </c>
      <c r="B1023" s="2" t="s">
        <v>51</v>
      </c>
      <c r="C1023">
        <v>110</v>
      </c>
      <c r="D1023">
        <v>54911.882999999987</v>
      </c>
      <c r="E1023">
        <f t="shared" si="224"/>
        <v>51012.912999999986</v>
      </c>
      <c r="F1023">
        <v>30</v>
      </c>
      <c r="G1023">
        <f t="shared" si="211"/>
        <v>304.14999999999998</v>
      </c>
      <c r="H1023">
        <v>98</v>
      </c>
      <c r="I1023">
        <v>0.47299999999999998</v>
      </c>
      <c r="J1023">
        <f t="shared" si="217"/>
        <v>6.5640291204200979E-2</v>
      </c>
      <c r="K1023">
        <v>0.26</v>
      </c>
      <c r="L1023">
        <v>110</v>
      </c>
      <c r="M1023">
        <f t="shared" si="212"/>
        <v>87.301587301587304</v>
      </c>
      <c r="N1023">
        <f t="shared" si="213"/>
        <v>0.40735970879579897</v>
      </c>
      <c r="O1023">
        <v>8.3140000000000001</v>
      </c>
      <c r="P1023">
        <f t="shared" si="218"/>
        <v>1.5787243453764224E-2</v>
      </c>
      <c r="Q1023">
        <f t="shared" si="225"/>
        <v>866.90726542561674</v>
      </c>
      <c r="R1023">
        <f t="shared" si="219"/>
        <v>8.6690726542561669E-4</v>
      </c>
      <c r="S1023">
        <f t="shared" si="220"/>
        <v>1.0402887185107399E-2</v>
      </c>
      <c r="T1023">
        <f t="shared" si="221"/>
        <v>10402.8871851074</v>
      </c>
      <c r="U1023">
        <v>0.26</v>
      </c>
      <c r="V1023">
        <v>110</v>
      </c>
      <c r="W1023">
        <f t="shared" si="214"/>
        <v>87.301587301587304</v>
      </c>
      <c r="X1023">
        <f t="shared" si="223"/>
        <v>9.9300286766934285</v>
      </c>
      <c r="Y1023">
        <f t="shared" si="215"/>
        <v>119.16034412032113</v>
      </c>
    </row>
    <row r="1024" spans="1:27" x14ac:dyDescent="0.25">
      <c r="A1024" s="3" t="s">
        <v>41</v>
      </c>
      <c r="B1024" s="2" t="s">
        <v>51</v>
      </c>
      <c r="C1024">
        <v>110</v>
      </c>
      <c r="D1024">
        <v>53110.615999999995</v>
      </c>
      <c r="E1024">
        <f t="shared" si="224"/>
        <v>49211.645999999993</v>
      </c>
      <c r="F1024">
        <v>30</v>
      </c>
      <c r="G1024">
        <f t="shared" si="211"/>
        <v>304.14999999999998</v>
      </c>
      <c r="H1024">
        <v>98</v>
      </c>
      <c r="I1024">
        <v>0.47299999999999998</v>
      </c>
      <c r="J1024">
        <f t="shared" si="217"/>
        <v>6.5640291204200979E-2</v>
      </c>
      <c r="K1024">
        <v>0.26</v>
      </c>
      <c r="L1024">
        <v>110</v>
      </c>
      <c r="M1024">
        <f t="shared" si="212"/>
        <v>87.301587301587304</v>
      </c>
      <c r="N1024">
        <f t="shared" si="213"/>
        <v>0.40735970879579897</v>
      </c>
      <c r="O1024">
        <v>8.3140000000000001</v>
      </c>
      <c r="P1024">
        <f t="shared" si="218"/>
        <v>1.5787243453764224E-2</v>
      </c>
      <c r="Q1024">
        <f t="shared" si="225"/>
        <v>838.47022477138535</v>
      </c>
      <c r="R1024">
        <f t="shared" si="219"/>
        <v>8.3847022477138533E-4</v>
      </c>
      <c r="S1024">
        <f t="shared" si="220"/>
        <v>1.0061642697256623E-2</v>
      </c>
      <c r="T1024">
        <f t="shared" si="221"/>
        <v>10061.642697256622</v>
      </c>
      <c r="U1024">
        <v>0.26</v>
      </c>
      <c r="V1024">
        <v>110</v>
      </c>
      <c r="W1024">
        <f t="shared" si="214"/>
        <v>87.301587301587304</v>
      </c>
      <c r="X1024">
        <f t="shared" si="223"/>
        <v>9.6042953019267774</v>
      </c>
      <c r="Y1024">
        <f t="shared" si="215"/>
        <v>115.25154362312131</v>
      </c>
    </row>
    <row r="1025" spans="1:27" x14ac:dyDescent="0.25">
      <c r="A1025" s="3" t="s">
        <v>42</v>
      </c>
      <c r="B1025" s="2" t="s">
        <v>51</v>
      </c>
      <c r="C1025">
        <v>110</v>
      </c>
      <c r="D1025">
        <v>38041.198000000004</v>
      </c>
      <c r="E1025">
        <f t="shared" si="224"/>
        <v>34142.228000000003</v>
      </c>
      <c r="F1025">
        <v>30</v>
      </c>
      <c r="G1025">
        <f t="shared" si="211"/>
        <v>304.14999999999998</v>
      </c>
      <c r="H1025">
        <v>98</v>
      </c>
      <c r="I1025">
        <v>0.47299999999999998</v>
      </c>
      <c r="J1025">
        <f t="shared" si="217"/>
        <v>6.5640291204200979E-2</v>
      </c>
      <c r="K1025">
        <v>0.26</v>
      </c>
      <c r="L1025">
        <v>110</v>
      </c>
      <c r="M1025">
        <f t="shared" si="212"/>
        <v>87.301587301587304</v>
      </c>
      <c r="N1025">
        <f t="shared" si="213"/>
        <v>0.40735970879579897</v>
      </c>
      <c r="O1025">
        <v>8.3140000000000001</v>
      </c>
      <c r="P1025">
        <f t="shared" si="218"/>
        <v>1.5787243453764224E-2</v>
      </c>
      <c r="Q1025">
        <f t="shared" si="225"/>
        <v>600.56565409884877</v>
      </c>
      <c r="R1025">
        <f t="shared" si="219"/>
        <v>6.0056565409884871E-4</v>
      </c>
      <c r="S1025">
        <f t="shared" si="220"/>
        <v>7.2067878491861841E-3</v>
      </c>
      <c r="T1025">
        <f t="shared" si="221"/>
        <v>7206.7878491861838</v>
      </c>
      <c r="U1025">
        <v>0.26</v>
      </c>
      <c r="V1025">
        <v>110</v>
      </c>
      <c r="W1025">
        <f t="shared" si="214"/>
        <v>87.301587301587304</v>
      </c>
      <c r="X1025">
        <f t="shared" si="223"/>
        <v>6.8792065833140859</v>
      </c>
      <c r="Y1025">
        <f t="shared" si="215"/>
        <v>82.550478999769012</v>
      </c>
      <c r="Z1025">
        <f>AVERAGE(Y1025:Y1027)</f>
        <v>81.875564731994942</v>
      </c>
      <c r="AA1025">
        <f>_xlfn.STDEV.S(Y1025:Y1027)/SQRT(COUNT(Y1025:Y1027))</f>
        <v>0.67686171618840074</v>
      </c>
    </row>
    <row r="1026" spans="1:27" x14ac:dyDescent="0.25">
      <c r="A1026" s="3" t="s">
        <v>43</v>
      </c>
      <c r="B1026" s="2" t="s">
        <v>51</v>
      </c>
      <c r="C1026">
        <v>110</v>
      </c>
      <c r="D1026">
        <v>37106.35500000001</v>
      </c>
      <c r="E1026">
        <f t="shared" si="224"/>
        <v>33207.385000000009</v>
      </c>
      <c r="F1026">
        <v>30</v>
      </c>
      <c r="G1026">
        <f t="shared" ref="G1026:G1059" si="226">F1026+274.15</f>
        <v>304.14999999999998</v>
      </c>
      <c r="H1026">
        <v>98</v>
      </c>
      <c r="I1026">
        <v>0.47299999999999998</v>
      </c>
      <c r="J1026">
        <f t="shared" si="217"/>
        <v>6.5640291204200979E-2</v>
      </c>
      <c r="K1026">
        <v>0.26</v>
      </c>
      <c r="L1026">
        <v>110</v>
      </c>
      <c r="M1026">
        <f t="shared" ref="M1026:M1057" si="227">L1026/(1+K1026)</f>
        <v>87.301587301587304</v>
      </c>
      <c r="N1026">
        <f t="shared" ref="N1026:N1059" si="228">I1026-J1026</f>
        <v>0.40735970879579897</v>
      </c>
      <c r="O1026">
        <v>8.3140000000000001</v>
      </c>
      <c r="P1026">
        <f t="shared" si="218"/>
        <v>1.5787243453764224E-2</v>
      </c>
      <c r="Q1026">
        <f t="shared" si="225"/>
        <v>585.80706006680157</v>
      </c>
      <c r="R1026">
        <f t="shared" si="219"/>
        <v>5.8580706006680161E-4</v>
      </c>
      <c r="S1026">
        <f t="shared" si="220"/>
        <v>7.0296847208016194E-3</v>
      </c>
      <c r="T1026">
        <f t="shared" si="221"/>
        <v>7029.6847208016197</v>
      </c>
      <c r="U1026">
        <v>0.26</v>
      </c>
      <c r="V1026">
        <v>110</v>
      </c>
      <c r="W1026">
        <f t="shared" ref="W1026:W1057" si="229">V1026/(1+U1026)</f>
        <v>87.301587301587304</v>
      </c>
      <c r="X1026">
        <f t="shared" si="223"/>
        <v>6.7101535971288175</v>
      </c>
      <c r="Y1026">
        <f t="shared" ref="Y1026:Y1059" si="230">T1026/W1026</f>
        <v>80.521843165545818</v>
      </c>
    </row>
    <row r="1027" spans="1:27" x14ac:dyDescent="0.25">
      <c r="A1027" s="3" t="s">
        <v>44</v>
      </c>
      <c r="B1027" s="2" t="s">
        <v>51</v>
      </c>
      <c r="C1027">
        <v>110</v>
      </c>
      <c r="D1027">
        <v>38042.991999999998</v>
      </c>
      <c r="E1027">
        <f t="shared" si="224"/>
        <v>34144.021999999997</v>
      </c>
      <c r="F1027">
        <v>30</v>
      </c>
      <c r="G1027">
        <f t="shared" si="226"/>
        <v>304.14999999999998</v>
      </c>
      <c r="H1027">
        <v>98</v>
      </c>
      <c r="I1027">
        <v>0.47299999999999998</v>
      </c>
      <c r="J1027">
        <f t="shared" ref="J1027:J1059" si="231">(M1027/(1.33))/1000</f>
        <v>6.5640291204200979E-2</v>
      </c>
      <c r="K1027">
        <v>0.26</v>
      </c>
      <c r="L1027">
        <v>110</v>
      </c>
      <c r="M1027">
        <f t="shared" si="227"/>
        <v>87.301587301587304</v>
      </c>
      <c r="N1027">
        <f t="shared" si="228"/>
        <v>0.40735970879579897</v>
      </c>
      <c r="O1027">
        <v>8.3140000000000001</v>
      </c>
      <c r="P1027">
        <f t="shared" ref="P1027:P1059" si="232">(H1027*N1027)/(O1027*G1027)</f>
        <v>1.5787243453764224E-2</v>
      </c>
      <c r="Q1027">
        <f t="shared" si="225"/>
        <v>600.59397641360465</v>
      </c>
      <c r="R1027">
        <f t="shared" ref="R1027:R1059" si="233">Q1027/1000000</f>
        <v>6.0059397641360466E-4</v>
      </c>
      <c r="S1027">
        <f t="shared" ref="S1027:S1059" si="234">R1027*(44/1)*(12/44)</f>
        <v>7.2071277169632559E-3</v>
      </c>
      <c r="T1027">
        <f t="shared" ref="T1027:T1059" si="235">S1027*1000000</f>
        <v>7207.1277169632558</v>
      </c>
      <c r="U1027">
        <v>0.26</v>
      </c>
      <c r="V1027">
        <v>110</v>
      </c>
      <c r="W1027">
        <f t="shared" si="229"/>
        <v>87.301587301587304</v>
      </c>
      <c r="X1027">
        <f t="shared" si="223"/>
        <v>6.8795310025558347</v>
      </c>
      <c r="Y1027">
        <f t="shared" si="230"/>
        <v>82.554372030670024</v>
      </c>
    </row>
    <row r="1028" spans="1:27" x14ac:dyDescent="0.25">
      <c r="A1028" s="3" t="s">
        <v>45</v>
      </c>
      <c r="B1028" s="2" t="s">
        <v>51</v>
      </c>
      <c r="C1028">
        <v>110</v>
      </c>
      <c r="D1028">
        <v>61713.105999999992</v>
      </c>
      <c r="E1028">
        <f t="shared" si="224"/>
        <v>57814.135999999991</v>
      </c>
      <c r="F1028">
        <v>30</v>
      </c>
      <c r="G1028">
        <f t="shared" si="226"/>
        <v>304.14999999999998</v>
      </c>
      <c r="H1028">
        <v>98</v>
      </c>
      <c r="I1028">
        <v>0.47299999999999998</v>
      </c>
      <c r="J1028">
        <f t="shared" si="231"/>
        <v>6.5640291204200979E-2</v>
      </c>
      <c r="K1028">
        <v>0.26</v>
      </c>
      <c r="L1028">
        <v>110</v>
      </c>
      <c r="M1028">
        <f t="shared" si="227"/>
        <v>87.301587301587304</v>
      </c>
      <c r="N1028">
        <f t="shared" si="228"/>
        <v>0.40735970879579897</v>
      </c>
      <c r="O1028">
        <v>8.3140000000000001</v>
      </c>
      <c r="P1028">
        <f t="shared" si="232"/>
        <v>1.5787243453764224E-2</v>
      </c>
      <c r="Q1028">
        <f t="shared" si="225"/>
        <v>974.27982870995754</v>
      </c>
      <c r="R1028">
        <f t="shared" si="233"/>
        <v>9.7427982870995752E-4</v>
      </c>
      <c r="S1028">
        <f t="shared" si="234"/>
        <v>1.169135794451949E-2</v>
      </c>
      <c r="T1028">
        <f t="shared" si="235"/>
        <v>11691.35794451949</v>
      </c>
      <c r="U1028">
        <v>0.26</v>
      </c>
      <c r="V1028">
        <v>110</v>
      </c>
      <c r="W1028">
        <f t="shared" si="229"/>
        <v>87.301587301587304</v>
      </c>
      <c r="X1028">
        <f t="shared" si="223"/>
        <v>11.159932583404968</v>
      </c>
      <c r="Y1028">
        <f t="shared" si="230"/>
        <v>133.9191910008596</v>
      </c>
      <c r="Z1028">
        <f>AVERAGE(Y1028:Y1030)</f>
        <v>149.68510103198761</v>
      </c>
      <c r="AA1028">
        <f>_xlfn.STDEV.S(Y1028:Y1030)/SQRT(COUNT(Y1028:Y1030))</f>
        <v>8.515425758411892</v>
      </c>
    </row>
    <row r="1029" spans="1:27" x14ac:dyDescent="0.25">
      <c r="A1029" s="3" t="s">
        <v>46</v>
      </c>
      <c r="B1029" s="2" t="s">
        <v>51</v>
      </c>
      <c r="C1029">
        <v>110</v>
      </c>
      <c r="D1029">
        <v>75181.547999999995</v>
      </c>
      <c r="E1029">
        <f t="shared" si="224"/>
        <v>71282.577999999994</v>
      </c>
      <c r="F1029">
        <v>30</v>
      </c>
      <c r="G1029">
        <f t="shared" si="226"/>
        <v>304.14999999999998</v>
      </c>
      <c r="H1029">
        <v>98</v>
      </c>
      <c r="I1029">
        <v>0.47299999999999998</v>
      </c>
      <c r="J1029">
        <f t="shared" si="231"/>
        <v>6.5640291204200979E-2</v>
      </c>
      <c r="K1029">
        <v>0.26</v>
      </c>
      <c r="L1029">
        <v>110</v>
      </c>
      <c r="M1029">
        <f t="shared" si="227"/>
        <v>87.301587301587304</v>
      </c>
      <c r="N1029">
        <f t="shared" si="228"/>
        <v>0.40735970879579897</v>
      </c>
      <c r="O1029">
        <v>8.3140000000000001</v>
      </c>
      <c r="P1029">
        <f t="shared" si="232"/>
        <v>1.5787243453764224E-2</v>
      </c>
      <c r="Q1029">
        <f t="shared" si="225"/>
        <v>1186.9094015068606</v>
      </c>
      <c r="R1029">
        <f t="shared" si="233"/>
        <v>1.1869094015068606E-3</v>
      </c>
      <c r="S1029">
        <f t="shared" si="234"/>
        <v>1.4242912818082326E-2</v>
      </c>
      <c r="T1029">
        <f t="shared" si="235"/>
        <v>14242.912818082326</v>
      </c>
      <c r="U1029">
        <v>0.26</v>
      </c>
      <c r="V1029">
        <v>110</v>
      </c>
      <c r="W1029">
        <f t="shared" si="229"/>
        <v>87.301587301587304</v>
      </c>
      <c r="X1029">
        <f t="shared" si="223"/>
        <v>13.595507689987675</v>
      </c>
      <c r="Y1029">
        <f t="shared" si="230"/>
        <v>163.1460922798521</v>
      </c>
    </row>
    <row r="1030" spans="1:27" x14ac:dyDescent="0.25">
      <c r="A1030" s="3" t="s">
        <v>47</v>
      </c>
      <c r="B1030" s="3" t="s">
        <v>51</v>
      </c>
      <c r="C1030">
        <v>110</v>
      </c>
      <c r="D1030">
        <v>70040.567999999999</v>
      </c>
      <c r="E1030">
        <f t="shared" si="224"/>
        <v>66141.597999999998</v>
      </c>
      <c r="F1030">
        <v>30</v>
      </c>
      <c r="G1030">
        <f t="shared" si="226"/>
        <v>304.14999999999998</v>
      </c>
      <c r="H1030">
        <v>98</v>
      </c>
      <c r="I1030">
        <v>0.47299999999999998</v>
      </c>
      <c r="J1030">
        <f t="shared" si="231"/>
        <v>6.5640291204200979E-2</v>
      </c>
      <c r="K1030">
        <v>0.26</v>
      </c>
      <c r="L1030">
        <v>110</v>
      </c>
      <c r="M1030">
        <f t="shared" si="227"/>
        <v>87.301587301587304</v>
      </c>
      <c r="N1030">
        <f t="shared" si="228"/>
        <v>0.40735970879579897</v>
      </c>
      <c r="O1030">
        <v>8.3140000000000001</v>
      </c>
      <c r="P1030">
        <f t="shared" si="232"/>
        <v>1.5787243453764224E-2</v>
      </c>
      <c r="Q1030">
        <f t="shared" si="225"/>
        <v>1105.747498655928</v>
      </c>
      <c r="R1030">
        <f t="shared" si="233"/>
        <v>1.105747498655928E-3</v>
      </c>
      <c r="S1030">
        <f t="shared" si="234"/>
        <v>1.3268969983871134E-2</v>
      </c>
      <c r="T1030">
        <f t="shared" si="235"/>
        <v>13268.969983871135</v>
      </c>
      <c r="U1030">
        <v>0.26</v>
      </c>
      <c r="V1030">
        <v>110</v>
      </c>
      <c r="W1030">
        <f t="shared" si="229"/>
        <v>87.301587301587304</v>
      </c>
      <c r="X1030">
        <f t="shared" si="223"/>
        <v>12.665834984604265</v>
      </c>
      <c r="Y1030">
        <f t="shared" si="230"/>
        <v>151.99001981525117</v>
      </c>
    </row>
    <row r="1031" spans="1:27" x14ac:dyDescent="0.25">
      <c r="A1031" s="3" t="s">
        <v>48</v>
      </c>
      <c r="B1031" s="3" t="s">
        <v>51</v>
      </c>
      <c r="C1031">
        <v>110</v>
      </c>
      <c r="D1031">
        <v>46570.03</v>
      </c>
      <c r="E1031">
        <f t="shared" si="224"/>
        <v>42671.06</v>
      </c>
      <c r="F1031">
        <v>30</v>
      </c>
      <c r="G1031">
        <f t="shared" si="226"/>
        <v>304.14999999999998</v>
      </c>
      <c r="H1031">
        <v>98</v>
      </c>
      <c r="I1031">
        <v>0.47299999999999998</v>
      </c>
      <c r="J1031">
        <f t="shared" si="231"/>
        <v>6.5640291204200979E-2</v>
      </c>
      <c r="K1031">
        <v>0.26</v>
      </c>
      <c r="L1031">
        <v>110</v>
      </c>
      <c r="M1031">
        <f t="shared" si="227"/>
        <v>87.301587301587304</v>
      </c>
      <c r="N1031">
        <f t="shared" si="228"/>
        <v>0.40735970879579897</v>
      </c>
      <c r="O1031">
        <v>8.3140000000000001</v>
      </c>
      <c r="P1031">
        <f t="shared" si="232"/>
        <v>1.5787243453764224E-2</v>
      </c>
      <c r="Q1031">
        <f t="shared" si="225"/>
        <v>735.21240125910344</v>
      </c>
      <c r="R1031">
        <f t="shared" si="233"/>
        <v>7.3521240125910348E-4</v>
      </c>
      <c r="S1031">
        <f t="shared" si="234"/>
        <v>8.8225488151092418E-3</v>
      </c>
      <c r="T1031">
        <f t="shared" si="235"/>
        <v>8822.5488151092413</v>
      </c>
      <c r="U1031">
        <v>0.26</v>
      </c>
      <c r="V1031">
        <v>110</v>
      </c>
      <c r="W1031">
        <f t="shared" si="229"/>
        <v>87.301587301587304</v>
      </c>
      <c r="X1031">
        <f t="shared" si="223"/>
        <v>8.4215238689679115</v>
      </c>
      <c r="Y1031">
        <f t="shared" si="230"/>
        <v>101.05828642761495</v>
      </c>
      <c r="Z1031">
        <f>AVERAGE(Y1031:Y1033)</f>
        <v>87.652455854304435</v>
      </c>
      <c r="AA1031">
        <f>_xlfn.STDEV.S(Y1031:Y1033)/SQRT(COUNT(Y1031:Y1033))</f>
        <v>6.8704515071558419</v>
      </c>
    </row>
    <row r="1032" spans="1:27" x14ac:dyDescent="0.25">
      <c r="A1032" s="3" t="s">
        <v>49</v>
      </c>
      <c r="B1032" s="3" t="s">
        <v>51</v>
      </c>
      <c r="C1032">
        <v>110</v>
      </c>
      <c r="D1032">
        <v>36099.816999999995</v>
      </c>
      <c r="E1032">
        <f t="shared" si="224"/>
        <v>32200.846999999994</v>
      </c>
      <c r="F1032">
        <v>30</v>
      </c>
      <c r="G1032">
        <f t="shared" si="226"/>
        <v>304.14999999999998</v>
      </c>
      <c r="H1032">
        <v>98</v>
      </c>
      <c r="I1032">
        <v>0.47299999999999998</v>
      </c>
      <c r="J1032">
        <f t="shared" si="231"/>
        <v>6.5640291204200979E-2</v>
      </c>
      <c r="K1032">
        <v>0.26</v>
      </c>
      <c r="L1032">
        <v>110</v>
      </c>
      <c r="M1032">
        <f t="shared" si="227"/>
        <v>87.301587301587304</v>
      </c>
      <c r="N1032">
        <f t="shared" si="228"/>
        <v>0.40735970879579897</v>
      </c>
      <c r="O1032">
        <v>8.3140000000000001</v>
      </c>
      <c r="P1032">
        <f t="shared" si="232"/>
        <v>1.5787243453764224E-2</v>
      </c>
      <c r="Q1032">
        <f t="shared" si="225"/>
        <v>569.91659961533639</v>
      </c>
      <c r="R1032">
        <f t="shared" si="233"/>
        <v>5.699165996153364E-4</v>
      </c>
      <c r="S1032">
        <f t="shared" si="234"/>
        <v>6.8389991953840363E-3</v>
      </c>
      <c r="T1032">
        <f t="shared" si="235"/>
        <v>6838.9991953840363</v>
      </c>
      <c r="U1032">
        <v>0.26</v>
      </c>
      <c r="V1032">
        <v>110</v>
      </c>
      <c r="W1032">
        <f t="shared" si="229"/>
        <v>87.301587301587304</v>
      </c>
      <c r="X1032">
        <f t="shared" si="223"/>
        <v>6.5281355955938531</v>
      </c>
      <c r="Y1032">
        <f t="shared" si="230"/>
        <v>78.337627147126227</v>
      </c>
    </row>
    <row r="1033" spans="1:27" x14ac:dyDescent="0.25">
      <c r="A1033" s="3" t="s">
        <v>50</v>
      </c>
      <c r="B1033" s="3" t="s">
        <v>51</v>
      </c>
      <c r="C1033">
        <v>110</v>
      </c>
      <c r="D1033">
        <v>38507.079000000012</v>
      </c>
      <c r="E1033">
        <f t="shared" si="224"/>
        <v>34608.109000000011</v>
      </c>
      <c r="F1033">
        <v>30</v>
      </c>
      <c r="G1033">
        <f t="shared" si="226"/>
        <v>304.14999999999998</v>
      </c>
      <c r="H1033">
        <v>98</v>
      </c>
      <c r="I1033">
        <v>0.47299999999999998</v>
      </c>
      <c r="J1033">
        <f t="shared" si="231"/>
        <v>6.5640291204200979E-2</v>
      </c>
      <c r="K1033">
        <v>0.26</v>
      </c>
      <c r="L1033">
        <v>110</v>
      </c>
      <c r="M1033">
        <f t="shared" si="227"/>
        <v>87.301587301587304</v>
      </c>
      <c r="N1033">
        <f t="shared" si="228"/>
        <v>0.40735970879579897</v>
      </c>
      <c r="O1033">
        <v>8.3140000000000001</v>
      </c>
      <c r="P1033">
        <f t="shared" si="232"/>
        <v>1.5787243453764224E-2</v>
      </c>
      <c r="Q1033">
        <f t="shared" si="225"/>
        <v>607.92063086633198</v>
      </c>
      <c r="R1033">
        <f t="shared" si="233"/>
        <v>6.0792063086633201E-4</v>
      </c>
      <c r="S1033">
        <f t="shared" si="234"/>
        <v>7.2950475703959829E-3</v>
      </c>
      <c r="T1033">
        <f t="shared" si="235"/>
        <v>7295.0475703959828</v>
      </c>
      <c r="U1033">
        <v>0.26</v>
      </c>
      <c r="V1033">
        <v>110</v>
      </c>
      <c r="W1033">
        <f t="shared" si="229"/>
        <v>87.301587301587304</v>
      </c>
      <c r="X1033">
        <f t="shared" si="223"/>
        <v>6.9634544990143477</v>
      </c>
      <c r="Y1033">
        <f t="shared" si="230"/>
        <v>83.561453988172161</v>
      </c>
    </row>
    <row r="1034" spans="1:27" x14ac:dyDescent="0.25">
      <c r="A1034" s="1" t="s">
        <v>26</v>
      </c>
      <c r="B1034" s="1" t="s">
        <v>51</v>
      </c>
      <c r="C1034">
        <v>119</v>
      </c>
      <c r="D1034">
        <v>59628.698999999993</v>
      </c>
      <c r="E1034">
        <f>D1034-4235.42</f>
        <v>55393.278999999995</v>
      </c>
      <c r="F1034">
        <v>30</v>
      </c>
      <c r="G1034">
        <f t="shared" si="226"/>
        <v>304.14999999999998</v>
      </c>
      <c r="H1034">
        <v>98</v>
      </c>
      <c r="I1034">
        <v>0.47299999999999998</v>
      </c>
      <c r="J1034">
        <f t="shared" si="231"/>
        <v>6.5640291204200979E-2</v>
      </c>
      <c r="K1034">
        <v>0.26</v>
      </c>
      <c r="L1034">
        <v>110</v>
      </c>
      <c r="M1034">
        <f t="shared" si="227"/>
        <v>87.301587301587304</v>
      </c>
      <c r="N1034">
        <f t="shared" si="228"/>
        <v>0.40735970879579897</v>
      </c>
      <c r="O1034">
        <v>8.3140000000000001</v>
      </c>
      <c r="P1034">
        <f t="shared" si="232"/>
        <v>1.5787243453764224E-2</v>
      </c>
      <c r="Q1034">
        <f t="shared" si="225"/>
        <v>941.37278794422718</v>
      </c>
      <c r="R1034">
        <f t="shared" si="233"/>
        <v>9.4137278794422722E-4</v>
      </c>
      <c r="S1034">
        <f t="shared" si="234"/>
        <v>1.1296473455330726E-2</v>
      </c>
      <c r="T1034">
        <f t="shared" si="235"/>
        <v>11296.473455330726</v>
      </c>
      <c r="U1034">
        <v>0.26</v>
      </c>
      <c r="V1034">
        <v>110</v>
      </c>
      <c r="W1034">
        <f t="shared" si="229"/>
        <v>87.301587301587304</v>
      </c>
      <c r="X1034">
        <f t="shared" si="223"/>
        <v>10.782997389179329</v>
      </c>
      <c r="Y1034">
        <f t="shared" si="230"/>
        <v>129.39596867015194</v>
      </c>
      <c r="Z1034">
        <f>AVERAGE(Y1034:Y1036)</f>
        <v>126.08868846444017</v>
      </c>
      <c r="AA1034">
        <f>_xlfn.STDEV.S(Y1034:Y1036)/SQRT(COUNT(Y1034:Y1036))</f>
        <v>6.8124434789932558</v>
      </c>
    </row>
    <row r="1035" spans="1:27" x14ac:dyDescent="0.25">
      <c r="A1035" s="2" t="s">
        <v>28</v>
      </c>
      <c r="B1035" s="3" t="s">
        <v>51</v>
      </c>
      <c r="C1035">
        <v>119</v>
      </c>
      <c r="D1035">
        <v>62617.450999999994</v>
      </c>
      <c r="E1035">
        <f t="shared" ref="E1035:E1057" si="236">D1035-4235.42</f>
        <v>58382.030999999995</v>
      </c>
      <c r="F1035">
        <v>30</v>
      </c>
      <c r="G1035">
        <f t="shared" si="226"/>
        <v>304.14999999999998</v>
      </c>
      <c r="H1035">
        <v>98</v>
      </c>
      <c r="I1035">
        <v>0.47299999999999998</v>
      </c>
      <c r="J1035">
        <f t="shared" si="231"/>
        <v>6.5640291204200979E-2</v>
      </c>
      <c r="K1035">
        <v>0.26</v>
      </c>
      <c r="L1035">
        <v>110</v>
      </c>
      <c r="M1035">
        <f t="shared" si="227"/>
        <v>87.301587301587304</v>
      </c>
      <c r="N1035">
        <f t="shared" si="228"/>
        <v>0.40735970879579897</v>
      </c>
      <c r="O1035">
        <v>8.3140000000000001</v>
      </c>
      <c r="P1035">
        <f t="shared" si="232"/>
        <v>1.5787243453764224E-2</v>
      </c>
      <c r="Q1035">
        <f t="shared" si="225"/>
        <v>988.55694339115189</v>
      </c>
      <c r="R1035">
        <f t="shared" si="233"/>
        <v>9.885569433911519E-4</v>
      </c>
      <c r="S1035">
        <f t="shared" si="234"/>
        <v>1.1862683320693823E-2</v>
      </c>
      <c r="T1035">
        <f t="shared" si="235"/>
        <v>11862.683320693823</v>
      </c>
      <c r="U1035">
        <v>0.26</v>
      </c>
      <c r="V1035">
        <v>110</v>
      </c>
      <c r="W1035">
        <f t="shared" si="229"/>
        <v>87.301587301587304</v>
      </c>
      <c r="X1035">
        <f t="shared" si="223"/>
        <v>11.323470442480467</v>
      </c>
      <c r="Y1035">
        <f t="shared" si="230"/>
        <v>135.88164530976559</v>
      </c>
    </row>
    <row r="1036" spans="1:27" x14ac:dyDescent="0.25">
      <c r="A1036" s="2" t="s">
        <v>29</v>
      </c>
      <c r="B1036" s="3" t="s">
        <v>51</v>
      </c>
      <c r="C1036">
        <v>119</v>
      </c>
      <c r="D1036">
        <v>52067.729999999996</v>
      </c>
      <c r="E1036">
        <f t="shared" si="236"/>
        <v>47832.31</v>
      </c>
      <c r="F1036">
        <v>30</v>
      </c>
      <c r="G1036">
        <f t="shared" si="226"/>
        <v>304.14999999999998</v>
      </c>
      <c r="H1036">
        <v>98</v>
      </c>
      <c r="I1036">
        <v>0.47299999999999998</v>
      </c>
      <c r="J1036">
        <f t="shared" si="231"/>
        <v>6.5640291204200979E-2</v>
      </c>
      <c r="K1036">
        <v>0.26</v>
      </c>
      <c r="L1036">
        <v>110</v>
      </c>
      <c r="M1036">
        <f t="shared" si="227"/>
        <v>87.301587301587304</v>
      </c>
      <c r="N1036">
        <f t="shared" si="228"/>
        <v>0.40735970879579897</v>
      </c>
      <c r="O1036">
        <v>8.3140000000000001</v>
      </c>
      <c r="P1036">
        <f t="shared" si="232"/>
        <v>1.5787243453764224E-2</v>
      </c>
      <c r="Q1036">
        <f t="shared" si="225"/>
        <v>822.00592959486301</v>
      </c>
      <c r="R1036">
        <f t="shared" si="233"/>
        <v>8.22005929594863E-4</v>
      </c>
      <c r="S1036">
        <f t="shared" si="234"/>
        <v>9.8640711551383556E-3</v>
      </c>
      <c r="T1036">
        <f t="shared" si="235"/>
        <v>9864.0711551383556</v>
      </c>
      <c r="U1036">
        <v>0.26</v>
      </c>
      <c r="V1036">
        <v>110</v>
      </c>
      <c r="W1036">
        <f t="shared" si="229"/>
        <v>87.301587301587304</v>
      </c>
      <c r="X1036">
        <f t="shared" si="223"/>
        <v>9.4157042844502481</v>
      </c>
      <c r="Y1036">
        <f t="shared" si="230"/>
        <v>112.98845141340298</v>
      </c>
    </row>
    <row r="1037" spans="1:27" x14ac:dyDescent="0.25">
      <c r="A1037" s="2" t="s">
        <v>30</v>
      </c>
      <c r="B1037" s="3" t="s">
        <v>51</v>
      </c>
      <c r="C1037">
        <v>119</v>
      </c>
      <c r="D1037">
        <v>37996.815999999999</v>
      </c>
      <c r="E1037">
        <f t="shared" si="236"/>
        <v>33761.396000000001</v>
      </c>
      <c r="F1037">
        <v>30</v>
      </c>
      <c r="G1037">
        <f t="shared" si="226"/>
        <v>304.14999999999998</v>
      </c>
      <c r="H1037">
        <v>98</v>
      </c>
      <c r="I1037">
        <v>0.47299999999999998</v>
      </c>
      <c r="J1037">
        <f t="shared" si="231"/>
        <v>6.5640291204200979E-2</v>
      </c>
      <c r="K1037">
        <v>0.26</v>
      </c>
      <c r="L1037">
        <v>110</v>
      </c>
      <c r="M1037">
        <f t="shared" si="227"/>
        <v>87.301587301587304</v>
      </c>
      <c r="N1037">
        <f t="shared" si="228"/>
        <v>0.40735970879579897</v>
      </c>
      <c r="O1037">
        <v>8.3140000000000001</v>
      </c>
      <c r="P1037">
        <f t="shared" si="232"/>
        <v>1.5787243453764224E-2</v>
      </c>
      <c r="Q1037">
        <f t="shared" si="225"/>
        <v>599.8649846598837</v>
      </c>
      <c r="R1037">
        <f t="shared" si="233"/>
        <v>5.9986498465988366E-4</v>
      </c>
      <c r="S1037">
        <f t="shared" si="234"/>
        <v>7.1983798159186039E-3</v>
      </c>
      <c r="T1037">
        <f t="shared" si="235"/>
        <v>7198.3798159186035</v>
      </c>
      <c r="U1037">
        <v>0.26</v>
      </c>
      <c r="V1037">
        <v>110</v>
      </c>
      <c r="W1037">
        <f t="shared" si="229"/>
        <v>87.301587301587304</v>
      </c>
      <c r="X1037">
        <f t="shared" si="223"/>
        <v>6.8711807333768498</v>
      </c>
      <c r="Y1037">
        <f t="shared" si="230"/>
        <v>82.454168800522183</v>
      </c>
      <c r="Z1037">
        <f>AVERAGE(Y1037:Y1039)</f>
        <v>79.138688780931943</v>
      </c>
      <c r="AA1037">
        <f>_xlfn.STDEV.S(Y1037:Y1039)/SQRT(COUNT(Y1037:Y1039))</f>
        <v>2.9722023212093096</v>
      </c>
    </row>
    <row r="1038" spans="1:27" x14ac:dyDescent="0.25">
      <c r="A1038" s="2" t="s">
        <v>31</v>
      </c>
      <c r="B1038" s="3" t="s">
        <v>51</v>
      </c>
      <c r="C1038">
        <v>119</v>
      </c>
      <c r="D1038">
        <v>33735.98799999999</v>
      </c>
      <c r="E1038">
        <f t="shared" si="236"/>
        <v>29500.567999999992</v>
      </c>
      <c r="F1038">
        <v>30</v>
      </c>
      <c r="G1038">
        <f t="shared" si="226"/>
        <v>304.14999999999998</v>
      </c>
      <c r="H1038">
        <v>98</v>
      </c>
      <c r="I1038">
        <v>0.47299999999999998</v>
      </c>
      <c r="J1038">
        <f t="shared" si="231"/>
        <v>6.5640291204200979E-2</v>
      </c>
      <c r="K1038">
        <v>0.26</v>
      </c>
      <c r="L1038">
        <v>110</v>
      </c>
      <c r="M1038">
        <f t="shared" si="227"/>
        <v>87.301587301587304</v>
      </c>
      <c r="N1038">
        <f t="shared" si="228"/>
        <v>0.40735970879579897</v>
      </c>
      <c r="O1038">
        <v>8.3140000000000001</v>
      </c>
      <c r="P1038">
        <f t="shared" si="232"/>
        <v>1.5787243453764224E-2</v>
      </c>
      <c r="Q1038">
        <f t="shared" si="225"/>
        <v>532.5982557092683</v>
      </c>
      <c r="R1038">
        <f t="shared" si="233"/>
        <v>5.3259825570926833E-4</v>
      </c>
      <c r="S1038">
        <f t="shared" si="234"/>
        <v>6.3911790685112196E-3</v>
      </c>
      <c r="T1038">
        <f t="shared" si="235"/>
        <v>6391.1790685112192</v>
      </c>
      <c r="U1038">
        <v>0.26</v>
      </c>
      <c r="V1038">
        <v>110</v>
      </c>
      <c r="W1038">
        <f t="shared" si="229"/>
        <v>87.301587301587304</v>
      </c>
      <c r="X1038">
        <f t="shared" si="223"/>
        <v>6.1006709290334369</v>
      </c>
      <c r="Y1038">
        <f t="shared" si="230"/>
        <v>73.208051148401239</v>
      </c>
    </row>
    <row r="1039" spans="1:27" x14ac:dyDescent="0.25">
      <c r="A1039" s="2" t="s">
        <v>32</v>
      </c>
      <c r="B1039" s="3" t="s">
        <v>51</v>
      </c>
      <c r="C1039">
        <v>119</v>
      </c>
      <c r="D1039">
        <v>37674.091</v>
      </c>
      <c r="E1039">
        <f t="shared" si="236"/>
        <v>33438.671000000002</v>
      </c>
      <c r="F1039">
        <v>30</v>
      </c>
      <c r="G1039">
        <f t="shared" si="226"/>
        <v>304.14999999999998</v>
      </c>
      <c r="H1039">
        <v>98</v>
      </c>
      <c r="I1039">
        <v>0.47299999999999998</v>
      </c>
      <c r="J1039">
        <f t="shared" si="231"/>
        <v>6.5640291204200979E-2</v>
      </c>
      <c r="K1039">
        <v>0.26</v>
      </c>
      <c r="L1039">
        <v>110</v>
      </c>
      <c r="M1039">
        <f t="shared" si="227"/>
        <v>87.301587301587304</v>
      </c>
      <c r="N1039">
        <f t="shared" si="228"/>
        <v>0.40735970879579897</v>
      </c>
      <c r="O1039">
        <v>8.3140000000000001</v>
      </c>
      <c r="P1039">
        <f t="shared" si="232"/>
        <v>1.5787243453764224E-2</v>
      </c>
      <c r="Q1039">
        <f t="shared" si="225"/>
        <v>594.77004651626771</v>
      </c>
      <c r="R1039">
        <f t="shared" si="233"/>
        <v>5.9477004651626772E-4</v>
      </c>
      <c r="S1039">
        <f t="shared" si="234"/>
        <v>7.1372405581952118E-3</v>
      </c>
      <c r="T1039">
        <f t="shared" si="235"/>
        <v>7137.2405581952116</v>
      </c>
      <c r="U1039">
        <v>0.26</v>
      </c>
      <c r="V1039">
        <v>110</v>
      </c>
      <c r="W1039">
        <f t="shared" si="229"/>
        <v>87.301587301587304</v>
      </c>
      <c r="X1039">
        <f t="shared" si="223"/>
        <v>6.8128205328227027</v>
      </c>
      <c r="Y1039">
        <f t="shared" si="230"/>
        <v>81.753846393872422</v>
      </c>
    </row>
    <row r="1040" spans="1:27" x14ac:dyDescent="0.25">
      <c r="A1040" s="2" t="s">
        <v>33</v>
      </c>
      <c r="B1040" s="3" t="s">
        <v>51</v>
      </c>
      <c r="C1040">
        <v>119</v>
      </c>
      <c r="D1040">
        <v>76340.22500000002</v>
      </c>
      <c r="E1040">
        <f t="shared" si="236"/>
        <v>72104.805000000022</v>
      </c>
      <c r="F1040">
        <v>30</v>
      </c>
      <c r="G1040">
        <f t="shared" si="226"/>
        <v>304.14999999999998</v>
      </c>
      <c r="H1040">
        <v>98</v>
      </c>
      <c r="I1040">
        <v>0.47299999999999998</v>
      </c>
      <c r="J1040">
        <f t="shared" si="231"/>
        <v>6.5640291204200979E-2</v>
      </c>
      <c r="K1040">
        <v>0.26</v>
      </c>
      <c r="L1040">
        <v>110</v>
      </c>
      <c r="M1040">
        <f t="shared" si="227"/>
        <v>87.301587301587304</v>
      </c>
      <c r="N1040">
        <f t="shared" si="228"/>
        <v>0.40735970879579897</v>
      </c>
      <c r="O1040">
        <v>8.3140000000000001</v>
      </c>
      <c r="P1040">
        <f t="shared" si="232"/>
        <v>1.5787243453764224E-2</v>
      </c>
      <c r="Q1040">
        <f t="shared" si="225"/>
        <v>1205.2017173901384</v>
      </c>
      <c r="R1040">
        <f t="shared" si="233"/>
        <v>1.2052017173901383E-3</v>
      </c>
      <c r="S1040">
        <f t="shared" si="234"/>
        <v>1.4462420608681657E-2</v>
      </c>
      <c r="T1040">
        <f t="shared" si="235"/>
        <v>14462.420608681658</v>
      </c>
      <c r="U1040">
        <v>0.26</v>
      </c>
      <c r="V1040">
        <v>110</v>
      </c>
      <c r="W1040">
        <f t="shared" si="229"/>
        <v>87.301587301587304</v>
      </c>
      <c r="X1040">
        <f t="shared" si="223"/>
        <v>13.805037853741585</v>
      </c>
      <c r="Y1040">
        <f t="shared" si="230"/>
        <v>165.66045424489897</v>
      </c>
      <c r="Z1040">
        <f>AVERAGE(Y1040:Y1042)</f>
        <v>152.52849933582038</v>
      </c>
      <c r="AA1040">
        <f>_xlfn.STDEV.S(Y1040:Y1042)/SQRT(COUNT(Y1040:Y1042))</f>
        <v>6.6992529271782395</v>
      </c>
    </row>
    <row r="1041" spans="1:27" x14ac:dyDescent="0.25">
      <c r="A1041" s="2" t="s">
        <v>34</v>
      </c>
      <c r="B1041" s="3" t="s">
        <v>51</v>
      </c>
      <c r="C1041">
        <v>119</v>
      </c>
      <c r="D1041">
        <v>66201.680999999997</v>
      </c>
      <c r="E1041">
        <f t="shared" si="236"/>
        <v>61966.260999999999</v>
      </c>
      <c r="F1041">
        <v>30</v>
      </c>
      <c r="G1041">
        <f t="shared" si="226"/>
        <v>304.14999999999998</v>
      </c>
      <c r="H1041">
        <v>98</v>
      </c>
      <c r="I1041">
        <v>0.47299999999999998</v>
      </c>
      <c r="J1041">
        <f t="shared" si="231"/>
        <v>6.5640291204200979E-2</v>
      </c>
      <c r="K1041">
        <v>0.26</v>
      </c>
      <c r="L1041">
        <v>110</v>
      </c>
      <c r="M1041">
        <f t="shared" si="227"/>
        <v>87.301587301587304</v>
      </c>
      <c r="N1041">
        <f t="shared" si="228"/>
        <v>0.40735970879579897</v>
      </c>
      <c r="O1041">
        <v>8.3140000000000001</v>
      </c>
      <c r="P1041">
        <f t="shared" si="232"/>
        <v>1.5787243453764224E-2</v>
      </c>
      <c r="Q1041">
        <f t="shared" si="225"/>
        <v>1045.1420549954373</v>
      </c>
      <c r="R1041">
        <f t="shared" si="233"/>
        <v>1.0451420549954372E-3</v>
      </c>
      <c r="S1041">
        <f t="shared" si="234"/>
        <v>1.2541704659945245E-2</v>
      </c>
      <c r="T1041">
        <f t="shared" si="235"/>
        <v>12541.704659945244</v>
      </c>
      <c r="U1041">
        <v>0.26</v>
      </c>
      <c r="V1041">
        <v>110</v>
      </c>
      <c r="W1041">
        <f t="shared" si="229"/>
        <v>87.301587301587304</v>
      </c>
      <c r="X1041">
        <f t="shared" si="223"/>
        <v>11.971627175402281</v>
      </c>
      <c r="Y1041">
        <f t="shared" si="230"/>
        <v>143.65952610482734</v>
      </c>
    </row>
    <row r="1042" spans="1:27" x14ac:dyDescent="0.25">
      <c r="A1042" s="2" t="s">
        <v>35</v>
      </c>
      <c r="B1042" s="3" t="s">
        <v>51</v>
      </c>
      <c r="C1042">
        <v>119</v>
      </c>
      <c r="D1042">
        <v>68324.23000000001</v>
      </c>
      <c r="E1042">
        <f t="shared" si="236"/>
        <v>64088.810000000012</v>
      </c>
      <c r="F1042">
        <v>30</v>
      </c>
      <c r="G1042">
        <f t="shared" si="226"/>
        <v>304.14999999999998</v>
      </c>
      <c r="H1042">
        <v>98</v>
      </c>
      <c r="I1042">
        <v>0.47299999999999998</v>
      </c>
      <c r="J1042">
        <f t="shared" si="231"/>
        <v>6.5640291204200979E-2</v>
      </c>
      <c r="K1042">
        <v>0.26</v>
      </c>
      <c r="L1042">
        <v>110</v>
      </c>
      <c r="M1042">
        <f t="shared" si="227"/>
        <v>87.301587301587304</v>
      </c>
      <c r="N1042">
        <f t="shared" si="228"/>
        <v>0.40735970879579897</v>
      </c>
      <c r="O1042">
        <v>8.3140000000000001</v>
      </c>
      <c r="P1042">
        <f t="shared" si="232"/>
        <v>1.5787243453764224E-2</v>
      </c>
      <c r="Q1042">
        <f t="shared" si="225"/>
        <v>1078.6512528009814</v>
      </c>
      <c r="R1042">
        <f t="shared" si="233"/>
        <v>1.0786512528009815E-3</v>
      </c>
      <c r="S1042">
        <f t="shared" si="234"/>
        <v>1.2943815033611776E-2</v>
      </c>
      <c r="T1042">
        <f t="shared" si="235"/>
        <v>12943.815033611776</v>
      </c>
      <c r="U1042">
        <v>0.26</v>
      </c>
      <c r="V1042">
        <v>110</v>
      </c>
      <c r="W1042">
        <f t="shared" si="229"/>
        <v>87.301587301587304</v>
      </c>
      <c r="X1042">
        <f t="shared" si="223"/>
        <v>12.355459804811241</v>
      </c>
      <c r="Y1042">
        <f t="shared" si="230"/>
        <v>148.26551765773488</v>
      </c>
    </row>
    <row r="1043" spans="1:27" x14ac:dyDescent="0.25">
      <c r="A1043" s="3" t="s">
        <v>36</v>
      </c>
      <c r="B1043" s="2" t="s">
        <v>51</v>
      </c>
      <c r="C1043">
        <v>119</v>
      </c>
      <c r="D1043">
        <v>47051.290000000015</v>
      </c>
      <c r="E1043">
        <f t="shared" si="236"/>
        <v>42815.870000000017</v>
      </c>
      <c r="F1043">
        <v>30</v>
      </c>
      <c r="G1043">
        <f t="shared" si="226"/>
        <v>304.14999999999998</v>
      </c>
      <c r="H1043">
        <v>98</v>
      </c>
      <c r="I1043">
        <v>0.47299999999999998</v>
      </c>
      <c r="J1043">
        <f t="shared" si="231"/>
        <v>6.5640291204200979E-2</v>
      </c>
      <c r="K1043">
        <v>0.26</v>
      </c>
      <c r="L1043">
        <v>110</v>
      </c>
      <c r="M1043">
        <f t="shared" si="227"/>
        <v>87.301587301587304</v>
      </c>
      <c r="N1043">
        <f t="shared" si="228"/>
        <v>0.40735970879579897</v>
      </c>
      <c r="O1043">
        <v>8.3140000000000001</v>
      </c>
      <c r="P1043">
        <f t="shared" si="232"/>
        <v>1.5787243453764224E-2</v>
      </c>
      <c r="Q1043">
        <f t="shared" si="225"/>
        <v>742.81017004366231</v>
      </c>
      <c r="R1043">
        <f t="shared" si="233"/>
        <v>7.4281017004366231E-4</v>
      </c>
      <c r="S1043">
        <f t="shared" si="234"/>
        <v>8.913722040523946E-3</v>
      </c>
      <c r="T1043">
        <f t="shared" si="235"/>
        <v>8913.7220405239459</v>
      </c>
      <c r="U1043">
        <v>0.26</v>
      </c>
      <c r="V1043">
        <v>110</v>
      </c>
      <c r="W1043">
        <f t="shared" si="229"/>
        <v>87.301587301587304</v>
      </c>
      <c r="X1043">
        <f t="shared" si="223"/>
        <v>8.5085528568637674</v>
      </c>
      <c r="Y1043">
        <f t="shared" si="230"/>
        <v>102.1026342823652</v>
      </c>
      <c r="Z1043">
        <f>AVERAGE(Y1043:Y1045)</f>
        <v>106.34020782157502</v>
      </c>
      <c r="AA1043">
        <f>_xlfn.STDEV.S(Y1043:Y1045)/SQRT(COUNT(Y1043:Y1045))</f>
        <v>5.3780747171744521</v>
      </c>
    </row>
    <row r="1044" spans="1:27" x14ac:dyDescent="0.25">
      <c r="A1044" s="3" t="s">
        <v>37</v>
      </c>
      <c r="B1044" s="2" t="s">
        <v>51</v>
      </c>
      <c r="C1044">
        <v>119</v>
      </c>
      <c r="D1044">
        <v>46035.002000000015</v>
      </c>
      <c r="E1044">
        <f t="shared" si="236"/>
        <v>41799.582000000017</v>
      </c>
      <c r="F1044">
        <v>30</v>
      </c>
      <c r="G1044">
        <f t="shared" si="226"/>
        <v>304.14999999999998</v>
      </c>
      <c r="H1044">
        <v>98</v>
      </c>
      <c r="I1044">
        <v>0.47299999999999998</v>
      </c>
      <c r="J1044">
        <f t="shared" si="231"/>
        <v>6.5640291204200979E-2</v>
      </c>
      <c r="K1044">
        <v>0.26</v>
      </c>
      <c r="L1044">
        <v>110</v>
      </c>
      <c r="M1044">
        <f t="shared" si="227"/>
        <v>87.301587301587304</v>
      </c>
      <c r="N1044">
        <f t="shared" si="228"/>
        <v>0.40735970879579897</v>
      </c>
      <c r="O1044">
        <v>8.3140000000000001</v>
      </c>
      <c r="P1044">
        <f t="shared" si="232"/>
        <v>1.5787243453764224E-2</v>
      </c>
      <c r="Q1044">
        <f t="shared" si="225"/>
        <v>726.76578396852312</v>
      </c>
      <c r="R1044">
        <f t="shared" si="233"/>
        <v>7.2676578396852311E-4</v>
      </c>
      <c r="S1044">
        <f t="shared" si="234"/>
        <v>8.7211894076222769E-3</v>
      </c>
      <c r="T1044">
        <f t="shared" si="235"/>
        <v>8721.1894076222761</v>
      </c>
      <c r="U1044">
        <v>0.26</v>
      </c>
      <c r="V1044">
        <v>110</v>
      </c>
      <c r="W1044">
        <f t="shared" si="229"/>
        <v>87.301587301587304</v>
      </c>
      <c r="X1044">
        <f t="shared" si="223"/>
        <v>8.3247717072758096</v>
      </c>
      <c r="Y1044">
        <f t="shared" si="230"/>
        <v>99.897260487309708</v>
      </c>
    </row>
    <row r="1045" spans="1:27" x14ac:dyDescent="0.25">
      <c r="A1045" s="3" t="s">
        <v>38</v>
      </c>
      <c r="B1045" s="2" t="s">
        <v>51</v>
      </c>
      <c r="C1045">
        <v>119</v>
      </c>
      <c r="D1045">
        <v>53925.897999999994</v>
      </c>
      <c r="E1045">
        <f t="shared" si="236"/>
        <v>49690.477999999996</v>
      </c>
      <c r="F1045">
        <v>30</v>
      </c>
      <c r="G1045">
        <f t="shared" si="226"/>
        <v>304.14999999999998</v>
      </c>
      <c r="H1045">
        <v>98</v>
      </c>
      <c r="I1045">
        <v>0.47299999999999998</v>
      </c>
      <c r="J1045">
        <f t="shared" si="231"/>
        <v>6.5640291204200979E-2</v>
      </c>
      <c r="K1045">
        <v>0.26</v>
      </c>
      <c r="L1045">
        <v>110</v>
      </c>
      <c r="M1045">
        <f t="shared" si="227"/>
        <v>87.301587301587304</v>
      </c>
      <c r="N1045">
        <f t="shared" si="228"/>
        <v>0.40735970879579897</v>
      </c>
      <c r="O1045">
        <v>8.3140000000000001</v>
      </c>
      <c r="P1045">
        <f t="shared" si="232"/>
        <v>1.5787243453764224E-2</v>
      </c>
      <c r="Q1045">
        <f t="shared" si="225"/>
        <v>851.34128018885713</v>
      </c>
      <c r="R1045">
        <f t="shared" si="233"/>
        <v>8.5134128018885718E-4</v>
      </c>
      <c r="S1045">
        <f t="shared" si="234"/>
        <v>1.0216095362266286E-2</v>
      </c>
      <c r="T1045">
        <f t="shared" si="235"/>
        <v>10216.095362266286</v>
      </c>
      <c r="U1045">
        <v>0.26</v>
      </c>
      <c r="V1045">
        <v>110</v>
      </c>
      <c r="W1045">
        <f t="shared" si="229"/>
        <v>87.301587301587304</v>
      </c>
      <c r="X1045">
        <f t="shared" si="223"/>
        <v>9.7517273912541818</v>
      </c>
      <c r="Y1045">
        <f t="shared" si="230"/>
        <v>117.02072869505018</v>
      </c>
    </row>
    <row r="1046" spans="1:27" x14ac:dyDescent="0.25">
      <c r="A1046" s="3" t="s">
        <v>39</v>
      </c>
      <c r="B1046" s="2" t="s">
        <v>51</v>
      </c>
      <c r="C1046">
        <v>119</v>
      </c>
      <c r="D1046">
        <v>59202.259999999995</v>
      </c>
      <c r="E1046">
        <f t="shared" si="236"/>
        <v>54966.84</v>
      </c>
      <c r="F1046">
        <v>30</v>
      </c>
      <c r="G1046">
        <f t="shared" si="226"/>
        <v>304.14999999999998</v>
      </c>
      <c r="H1046">
        <v>98</v>
      </c>
      <c r="I1046">
        <v>0.47299999999999998</v>
      </c>
      <c r="J1046">
        <f t="shared" si="231"/>
        <v>6.5640291204200979E-2</v>
      </c>
      <c r="K1046">
        <v>0.26</v>
      </c>
      <c r="L1046">
        <v>110</v>
      </c>
      <c r="M1046">
        <f t="shared" si="227"/>
        <v>87.301587301587304</v>
      </c>
      <c r="N1046">
        <f t="shared" si="228"/>
        <v>0.40735970879579897</v>
      </c>
      <c r="O1046">
        <v>8.3140000000000001</v>
      </c>
      <c r="P1046">
        <f t="shared" si="232"/>
        <v>1.5787243453764224E-2</v>
      </c>
      <c r="Q1046">
        <f t="shared" si="225"/>
        <v>934.64049163304742</v>
      </c>
      <c r="R1046">
        <f t="shared" si="233"/>
        <v>9.3464049163304746E-4</v>
      </c>
      <c r="S1046">
        <f t="shared" si="234"/>
        <v>1.1215685899596569E-2</v>
      </c>
      <c r="T1046">
        <f t="shared" si="235"/>
        <v>11215.685899596569</v>
      </c>
      <c r="U1046">
        <v>0.26</v>
      </c>
      <c r="V1046">
        <v>110</v>
      </c>
      <c r="W1046">
        <f t="shared" si="229"/>
        <v>87.301587301587304</v>
      </c>
      <c r="X1046">
        <f t="shared" si="223"/>
        <v>10.705881995069452</v>
      </c>
      <c r="Y1046">
        <f t="shared" si="230"/>
        <v>128.47058394083342</v>
      </c>
      <c r="Z1046">
        <f>AVERAGE(Y1046:Y1048)</f>
        <v>125.09597498813791</v>
      </c>
      <c r="AA1046">
        <f>_xlfn.STDEV.S(Y1046:Y1048)/SQRT(COUNT(Y1046:Y1048))</f>
        <v>1.8115330005278749</v>
      </c>
    </row>
    <row r="1047" spans="1:27" x14ac:dyDescent="0.25">
      <c r="A1047" s="3" t="s">
        <v>40</v>
      </c>
      <c r="B1047" s="2" t="s">
        <v>51</v>
      </c>
      <c r="C1047">
        <v>119</v>
      </c>
      <c r="D1047">
        <v>57395.831999999988</v>
      </c>
      <c r="E1047">
        <f t="shared" si="236"/>
        <v>53160.411999999989</v>
      </c>
      <c r="F1047">
        <v>30</v>
      </c>
      <c r="G1047">
        <f t="shared" si="226"/>
        <v>304.14999999999998</v>
      </c>
      <c r="H1047">
        <v>98</v>
      </c>
      <c r="I1047">
        <v>0.47299999999999998</v>
      </c>
      <c r="J1047">
        <f t="shared" si="231"/>
        <v>6.5640291204200979E-2</v>
      </c>
      <c r="K1047">
        <v>0.26</v>
      </c>
      <c r="L1047">
        <v>110</v>
      </c>
      <c r="M1047">
        <f t="shared" si="227"/>
        <v>87.301587301587304</v>
      </c>
      <c r="N1047">
        <f t="shared" si="228"/>
        <v>0.40735970879579897</v>
      </c>
      <c r="O1047">
        <v>8.3140000000000001</v>
      </c>
      <c r="P1047">
        <f t="shared" si="232"/>
        <v>1.5787243453764224E-2</v>
      </c>
      <c r="Q1047">
        <f t="shared" si="225"/>
        <v>906.12197301535093</v>
      </c>
      <c r="R1047">
        <f t="shared" si="233"/>
        <v>9.0612197301535098E-4</v>
      </c>
      <c r="S1047">
        <f t="shared" si="234"/>
        <v>1.0873463676184211E-2</v>
      </c>
      <c r="T1047">
        <f t="shared" si="235"/>
        <v>10873.46367618421</v>
      </c>
      <c r="U1047">
        <v>0.26</v>
      </c>
      <c r="V1047">
        <v>110</v>
      </c>
      <c r="W1047">
        <f t="shared" si="229"/>
        <v>87.301587301587304</v>
      </c>
      <c r="X1047">
        <f t="shared" si="223"/>
        <v>10.379215327266747</v>
      </c>
      <c r="Y1047">
        <f t="shared" si="230"/>
        <v>124.55058392720095</v>
      </c>
    </row>
    <row r="1048" spans="1:27" x14ac:dyDescent="0.25">
      <c r="A1048" s="3" t="s">
        <v>41</v>
      </c>
      <c r="B1048" s="2" t="s">
        <v>51</v>
      </c>
      <c r="C1048">
        <v>119</v>
      </c>
      <c r="D1048">
        <v>56343.390999999996</v>
      </c>
      <c r="E1048">
        <f t="shared" si="236"/>
        <v>52107.970999999998</v>
      </c>
      <c r="F1048">
        <v>30</v>
      </c>
      <c r="G1048">
        <f t="shared" si="226"/>
        <v>304.14999999999998</v>
      </c>
      <c r="H1048">
        <v>98</v>
      </c>
      <c r="I1048">
        <v>0.47299999999999998</v>
      </c>
      <c r="J1048">
        <f t="shared" si="231"/>
        <v>6.5640291204200979E-2</v>
      </c>
      <c r="K1048">
        <v>0.26</v>
      </c>
      <c r="L1048">
        <v>110</v>
      </c>
      <c r="M1048">
        <f t="shared" si="227"/>
        <v>87.301587301587304</v>
      </c>
      <c r="N1048">
        <f t="shared" si="228"/>
        <v>0.40735970879579897</v>
      </c>
      <c r="O1048">
        <v>8.3140000000000001</v>
      </c>
      <c r="P1048">
        <f t="shared" si="232"/>
        <v>1.5787243453764224E-2</v>
      </c>
      <c r="Q1048">
        <f t="shared" si="225"/>
        <v>889.50683072762797</v>
      </c>
      <c r="R1048">
        <f t="shared" si="233"/>
        <v>8.8950683072762794E-4</v>
      </c>
      <c r="S1048">
        <f t="shared" si="234"/>
        <v>1.0674081968731534E-2</v>
      </c>
      <c r="T1048">
        <f t="shared" si="235"/>
        <v>10674.081968731534</v>
      </c>
      <c r="U1048">
        <v>0.26</v>
      </c>
      <c r="V1048">
        <v>110</v>
      </c>
      <c r="W1048">
        <f t="shared" si="229"/>
        <v>87.301587301587304</v>
      </c>
      <c r="X1048">
        <f t="shared" si="223"/>
        <v>10.188896424698283</v>
      </c>
      <c r="Y1048">
        <f t="shared" si="230"/>
        <v>122.26675709637939</v>
      </c>
    </row>
    <row r="1049" spans="1:27" x14ac:dyDescent="0.25">
      <c r="A1049" s="3" t="s">
        <v>42</v>
      </c>
      <c r="B1049" s="2" t="s">
        <v>51</v>
      </c>
      <c r="C1049">
        <v>119</v>
      </c>
      <c r="D1049">
        <v>38748.164000000004</v>
      </c>
      <c r="E1049">
        <f t="shared" si="236"/>
        <v>34512.744000000006</v>
      </c>
      <c r="F1049">
        <v>30</v>
      </c>
      <c r="G1049">
        <f t="shared" si="226"/>
        <v>304.14999999999998</v>
      </c>
      <c r="H1049">
        <v>98</v>
      </c>
      <c r="I1049">
        <v>0.47299999999999998</v>
      </c>
      <c r="J1049">
        <f t="shared" si="231"/>
        <v>6.5640291204200979E-2</v>
      </c>
      <c r="K1049">
        <v>0.26</v>
      </c>
      <c r="L1049">
        <v>110</v>
      </c>
      <c r="M1049">
        <f t="shared" si="227"/>
        <v>87.301587301587304</v>
      </c>
      <c r="N1049">
        <f t="shared" si="228"/>
        <v>0.40735970879579897</v>
      </c>
      <c r="O1049">
        <v>8.3140000000000001</v>
      </c>
      <c r="P1049">
        <f t="shared" si="232"/>
        <v>1.5787243453764224E-2</v>
      </c>
      <c r="Q1049">
        <f t="shared" si="225"/>
        <v>611.72669845438259</v>
      </c>
      <c r="R1049">
        <f t="shared" si="233"/>
        <v>6.1172669845438259E-4</v>
      </c>
      <c r="S1049">
        <f t="shared" si="234"/>
        <v>7.3407203814525902E-3</v>
      </c>
      <c r="T1049">
        <f t="shared" si="235"/>
        <v>7340.7203814525901</v>
      </c>
      <c r="U1049">
        <v>0.26</v>
      </c>
      <c r="V1049">
        <v>110</v>
      </c>
      <c r="W1049">
        <f t="shared" si="229"/>
        <v>87.301587301587304</v>
      </c>
      <c r="X1049">
        <f t="shared" si="223"/>
        <v>7.0070512732047456</v>
      </c>
      <c r="Y1049">
        <f t="shared" si="230"/>
        <v>84.084615278456937</v>
      </c>
      <c r="Z1049">
        <f>AVERAGE(Y1049:Y1051)</f>
        <v>83.750707949316606</v>
      </c>
      <c r="AA1049">
        <f>_xlfn.STDEV.S(Y1049:Y1051)/SQRT(COUNT(Y1049:Y1051))</f>
        <v>0.42690573315395713</v>
      </c>
    </row>
    <row r="1050" spans="1:27" x14ac:dyDescent="0.25">
      <c r="A1050" s="3" t="s">
        <v>43</v>
      </c>
      <c r="B1050" s="2" t="s">
        <v>51</v>
      </c>
      <c r="C1050">
        <v>119</v>
      </c>
      <c r="D1050">
        <v>38830.96100000001</v>
      </c>
      <c r="E1050">
        <f t="shared" si="236"/>
        <v>34595.541000000012</v>
      </c>
      <c r="F1050">
        <v>30</v>
      </c>
      <c r="G1050">
        <f t="shared" si="226"/>
        <v>304.14999999999998</v>
      </c>
      <c r="H1050">
        <v>98</v>
      </c>
      <c r="I1050">
        <v>0.47299999999999998</v>
      </c>
      <c r="J1050">
        <f t="shared" si="231"/>
        <v>6.5640291204200979E-2</v>
      </c>
      <c r="K1050">
        <v>0.26</v>
      </c>
      <c r="L1050">
        <v>110</v>
      </c>
      <c r="M1050">
        <f t="shared" si="227"/>
        <v>87.301587301587304</v>
      </c>
      <c r="N1050">
        <f t="shared" si="228"/>
        <v>0.40735970879579897</v>
      </c>
      <c r="O1050">
        <v>8.3140000000000001</v>
      </c>
      <c r="P1050">
        <f t="shared" si="232"/>
        <v>1.5787243453764224E-2</v>
      </c>
      <c r="Q1050">
        <f t="shared" si="225"/>
        <v>613.03383485062398</v>
      </c>
      <c r="R1050">
        <f t="shared" si="233"/>
        <v>6.1303383485062399E-4</v>
      </c>
      <c r="S1050">
        <f t="shared" si="234"/>
        <v>7.356406018207487E-3</v>
      </c>
      <c r="T1050">
        <f t="shared" si="235"/>
        <v>7356.4060182074873</v>
      </c>
      <c r="U1050">
        <v>0.26</v>
      </c>
      <c r="V1050">
        <v>110</v>
      </c>
      <c r="W1050">
        <f t="shared" si="229"/>
        <v>87.301587301587304</v>
      </c>
      <c r="X1050">
        <f t="shared" si="223"/>
        <v>7.0220239264707836</v>
      </c>
      <c r="Y1050">
        <f t="shared" si="230"/>
        <v>84.264287117649403</v>
      </c>
    </row>
    <row r="1051" spans="1:27" x14ac:dyDescent="0.25">
      <c r="A1051" s="3" t="s">
        <v>44</v>
      </c>
      <c r="B1051" s="2" t="s">
        <v>51</v>
      </c>
      <c r="C1051">
        <v>119</v>
      </c>
      <c r="D1051">
        <v>38203.75</v>
      </c>
      <c r="E1051">
        <f t="shared" si="236"/>
        <v>33968.33</v>
      </c>
      <c r="F1051">
        <v>30</v>
      </c>
      <c r="G1051">
        <f t="shared" si="226"/>
        <v>304.14999999999998</v>
      </c>
      <c r="H1051">
        <v>98</v>
      </c>
      <c r="I1051">
        <v>0.47299999999999998</v>
      </c>
      <c r="J1051">
        <f t="shared" si="231"/>
        <v>6.5640291204200979E-2</v>
      </c>
      <c r="K1051">
        <v>0.26</v>
      </c>
      <c r="L1051">
        <v>110</v>
      </c>
      <c r="M1051">
        <f t="shared" si="227"/>
        <v>87.301587301587304</v>
      </c>
      <c r="N1051">
        <f t="shared" si="228"/>
        <v>0.40735970879579897</v>
      </c>
      <c r="O1051">
        <v>8.3140000000000001</v>
      </c>
      <c r="P1051">
        <f t="shared" si="232"/>
        <v>1.5787243453764224E-2</v>
      </c>
      <c r="Q1051">
        <f t="shared" si="225"/>
        <v>603.13190209674497</v>
      </c>
      <c r="R1051">
        <f t="shared" si="233"/>
        <v>6.0313190209674498E-4</v>
      </c>
      <c r="S1051">
        <f t="shared" si="234"/>
        <v>7.2375828251609389E-3</v>
      </c>
      <c r="T1051">
        <f t="shared" si="235"/>
        <v>7237.5828251609391</v>
      </c>
      <c r="U1051">
        <v>0.26</v>
      </c>
      <c r="V1051">
        <v>110</v>
      </c>
      <c r="W1051">
        <f t="shared" si="229"/>
        <v>87.301587301587304</v>
      </c>
      <c r="X1051">
        <f t="shared" ref="X1051:X1059" si="237">Q1051/W1051</f>
        <v>6.9086017876536241</v>
      </c>
      <c r="Y1051">
        <f t="shared" si="230"/>
        <v>82.903221451843478</v>
      </c>
    </row>
    <row r="1052" spans="1:27" x14ac:dyDescent="0.25">
      <c r="A1052" s="3" t="s">
        <v>45</v>
      </c>
      <c r="B1052" s="2" t="s">
        <v>51</v>
      </c>
      <c r="C1052">
        <v>119</v>
      </c>
      <c r="D1052">
        <v>64544.18099999999</v>
      </c>
      <c r="E1052">
        <f t="shared" si="236"/>
        <v>60308.760999999991</v>
      </c>
      <c r="F1052">
        <v>30</v>
      </c>
      <c r="G1052">
        <f t="shared" si="226"/>
        <v>304.14999999999998</v>
      </c>
      <c r="H1052">
        <v>98</v>
      </c>
      <c r="I1052">
        <v>0.47299999999999998</v>
      </c>
      <c r="J1052">
        <f t="shared" si="231"/>
        <v>6.5640291204200979E-2</v>
      </c>
      <c r="K1052">
        <v>0.26</v>
      </c>
      <c r="L1052">
        <v>110</v>
      </c>
      <c r="M1052">
        <f t="shared" si="227"/>
        <v>87.301587301587304</v>
      </c>
      <c r="N1052">
        <f t="shared" si="228"/>
        <v>0.40735970879579897</v>
      </c>
      <c r="O1052">
        <v>8.3140000000000001</v>
      </c>
      <c r="P1052">
        <f t="shared" si="232"/>
        <v>1.5787243453764224E-2</v>
      </c>
      <c r="Q1052">
        <f t="shared" si="225"/>
        <v>1018.9746989708231</v>
      </c>
      <c r="R1052">
        <f t="shared" si="233"/>
        <v>1.018974698970823E-3</v>
      </c>
      <c r="S1052">
        <f t="shared" si="234"/>
        <v>1.2227696387649875E-2</v>
      </c>
      <c r="T1052">
        <f t="shared" si="235"/>
        <v>12227.696387649876</v>
      </c>
      <c r="U1052">
        <v>0.26</v>
      </c>
      <c r="V1052">
        <v>110</v>
      </c>
      <c r="W1052">
        <f t="shared" si="229"/>
        <v>87.301587301587304</v>
      </c>
      <c r="X1052">
        <f t="shared" si="237"/>
        <v>11.671892006393064</v>
      </c>
      <c r="Y1052">
        <f t="shared" si="230"/>
        <v>140.06270407671676</v>
      </c>
      <c r="Z1052">
        <f>AVERAGE(Y1052:Y1054)</f>
        <v>155.05704171294144</v>
      </c>
      <c r="AA1052">
        <f>_xlfn.STDEV.S(Y1052:Y1054)/SQRT(COUNT(Y1052:Y1054))</f>
        <v>8.2261341482455812</v>
      </c>
    </row>
    <row r="1053" spans="1:27" x14ac:dyDescent="0.25">
      <c r="A1053" s="3" t="s">
        <v>46</v>
      </c>
      <c r="B1053" s="2" t="s">
        <v>51</v>
      </c>
      <c r="C1053">
        <v>119</v>
      </c>
      <c r="D1053">
        <v>77611.013999999996</v>
      </c>
      <c r="E1053">
        <f t="shared" si="236"/>
        <v>73375.593999999997</v>
      </c>
      <c r="F1053">
        <v>30</v>
      </c>
      <c r="G1053">
        <f t="shared" si="226"/>
        <v>304.14999999999998</v>
      </c>
      <c r="H1053">
        <v>98</v>
      </c>
      <c r="I1053">
        <v>0.47299999999999998</v>
      </c>
      <c r="J1053">
        <f t="shared" si="231"/>
        <v>6.5640291204200979E-2</v>
      </c>
      <c r="K1053">
        <v>0.26</v>
      </c>
      <c r="L1053">
        <v>110</v>
      </c>
      <c r="M1053">
        <f t="shared" si="227"/>
        <v>87.301587301587304</v>
      </c>
      <c r="N1053">
        <f t="shared" si="228"/>
        <v>0.40735970879579897</v>
      </c>
      <c r="O1053">
        <v>8.3140000000000001</v>
      </c>
      <c r="P1053">
        <f t="shared" si="232"/>
        <v>1.5787243453764224E-2</v>
      </c>
      <c r="Q1053">
        <f t="shared" si="225"/>
        <v>1225.2639727115034</v>
      </c>
      <c r="R1053">
        <f t="shared" si="233"/>
        <v>1.2252639727115034E-3</v>
      </c>
      <c r="S1053">
        <f t="shared" si="234"/>
        <v>1.4703167672538041E-2</v>
      </c>
      <c r="T1053">
        <f t="shared" si="235"/>
        <v>14703.16767253804</v>
      </c>
      <c r="U1053">
        <v>0.26</v>
      </c>
      <c r="V1053">
        <v>110</v>
      </c>
      <c r="W1053">
        <f t="shared" si="229"/>
        <v>87.301587301587304</v>
      </c>
      <c r="X1053">
        <f t="shared" si="237"/>
        <v>14.034841869240855</v>
      </c>
      <c r="Y1053">
        <f t="shared" si="230"/>
        <v>168.41810243089029</v>
      </c>
    </row>
    <row r="1054" spans="1:27" x14ac:dyDescent="0.25">
      <c r="A1054" s="3" t="s">
        <v>47</v>
      </c>
      <c r="B1054" s="3" t="s">
        <v>51</v>
      </c>
      <c r="C1054">
        <v>119</v>
      </c>
      <c r="D1054">
        <v>72206.576000000001</v>
      </c>
      <c r="E1054">
        <f t="shared" si="236"/>
        <v>67971.156000000003</v>
      </c>
      <c r="F1054">
        <v>30</v>
      </c>
      <c r="G1054">
        <f t="shared" si="226"/>
        <v>304.14999999999998</v>
      </c>
      <c r="H1054">
        <v>98</v>
      </c>
      <c r="I1054">
        <v>0.47299999999999998</v>
      </c>
      <c r="J1054">
        <f t="shared" si="231"/>
        <v>6.5640291204200979E-2</v>
      </c>
      <c r="K1054">
        <v>0.26</v>
      </c>
      <c r="L1054">
        <v>110</v>
      </c>
      <c r="M1054">
        <f t="shared" si="227"/>
        <v>87.301587301587304</v>
      </c>
      <c r="N1054">
        <f t="shared" si="228"/>
        <v>0.40735970879579897</v>
      </c>
      <c r="O1054">
        <v>8.3140000000000001</v>
      </c>
      <c r="P1054">
        <f t="shared" si="232"/>
        <v>1.5787243453764224E-2</v>
      </c>
      <c r="Q1054">
        <f t="shared" si="225"/>
        <v>1139.9427942747288</v>
      </c>
      <c r="R1054">
        <f t="shared" si="233"/>
        <v>1.1399427942747288E-3</v>
      </c>
      <c r="S1054">
        <f t="shared" si="234"/>
        <v>1.3679313531296745E-2</v>
      </c>
      <c r="T1054">
        <f t="shared" si="235"/>
        <v>13679.313531296744</v>
      </c>
      <c r="U1054">
        <v>0.26</v>
      </c>
      <c r="V1054">
        <v>110</v>
      </c>
      <c r="W1054">
        <f t="shared" si="229"/>
        <v>87.301587301587304</v>
      </c>
      <c r="X1054">
        <f t="shared" si="237"/>
        <v>13.057526552601439</v>
      </c>
      <c r="Y1054">
        <f t="shared" si="230"/>
        <v>156.69031863121725</v>
      </c>
    </row>
    <row r="1055" spans="1:27" x14ac:dyDescent="0.25">
      <c r="A1055" s="3" t="s">
        <v>48</v>
      </c>
      <c r="B1055" s="3" t="s">
        <v>51</v>
      </c>
      <c r="C1055">
        <v>119</v>
      </c>
      <c r="D1055">
        <v>48343.398999999998</v>
      </c>
      <c r="E1055">
        <f t="shared" si="236"/>
        <v>44107.978999999999</v>
      </c>
      <c r="F1055">
        <v>30</v>
      </c>
      <c r="G1055">
        <f t="shared" si="226"/>
        <v>304.14999999999998</v>
      </c>
      <c r="H1055">
        <v>98</v>
      </c>
      <c r="I1055">
        <v>0.47299999999999998</v>
      </c>
      <c r="J1055">
        <f t="shared" si="231"/>
        <v>6.5640291204200979E-2</v>
      </c>
      <c r="K1055">
        <v>0.26</v>
      </c>
      <c r="L1055">
        <v>110</v>
      </c>
      <c r="M1055">
        <f t="shared" si="227"/>
        <v>87.301587301587304</v>
      </c>
      <c r="N1055">
        <f t="shared" si="228"/>
        <v>0.40735970879579897</v>
      </c>
      <c r="O1055">
        <v>8.3140000000000001</v>
      </c>
      <c r="P1055">
        <f t="shared" si="232"/>
        <v>1.5787243453764224E-2</v>
      </c>
      <c r="Q1055">
        <f t="shared" si="225"/>
        <v>763.20900939546186</v>
      </c>
      <c r="R1055">
        <f t="shared" si="233"/>
        <v>7.6320900939546188E-4</v>
      </c>
      <c r="S1055">
        <f t="shared" si="234"/>
        <v>9.1585081127455413E-3</v>
      </c>
      <c r="T1055">
        <f t="shared" si="235"/>
        <v>9158.5081127455414</v>
      </c>
      <c r="U1055">
        <v>0.26</v>
      </c>
      <c r="V1055">
        <v>110</v>
      </c>
      <c r="W1055">
        <f t="shared" si="229"/>
        <v>87.301587301587304</v>
      </c>
      <c r="X1055">
        <f t="shared" si="237"/>
        <v>8.7422122894389265</v>
      </c>
      <c r="Y1055">
        <f t="shared" si="230"/>
        <v>104.90654747326711</v>
      </c>
      <c r="Z1055">
        <f>AVERAGE(Y1055:Y1057)</f>
        <v>91.732192379810144</v>
      </c>
      <c r="AA1055">
        <f>_xlfn.STDEV.S(Y1055:Y1057)/SQRT(COUNT(Y1055:Y1057))</f>
        <v>6.8240765206349669</v>
      </c>
    </row>
    <row r="1056" spans="1:27" x14ac:dyDescent="0.25">
      <c r="A1056" s="3" t="s">
        <v>49</v>
      </c>
      <c r="B1056" s="3" t="s">
        <v>51</v>
      </c>
      <c r="C1056">
        <v>119</v>
      </c>
      <c r="D1056">
        <v>37814.126999999993</v>
      </c>
      <c r="E1056">
        <f t="shared" si="236"/>
        <v>33578.706999999995</v>
      </c>
      <c r="F1056">
        <v>30</v>
      </c>
      <c r="G1056">
        <f t="shared" si="226"/>
        <v>304.14999999999998</v>
      </c>
      <c r="H1056">
        <v>98</v>
      </c>
      <c r="I1056">
        <v>0.47299999999999998</v>
      </c>
      <c r="J1056">
        <f t="shared" si="231"/>
        <v>6.5640291204200979E-2</v>
      </c>
      <c r="K1056">
        <v>0.26</v>
      </c>
      <c r="L1056">
        <v>110</v>
      </c>
      <c r="M1056">
        <f t="shared" si="227"/>
        <v>87.301587301587304</v>
      </c>
      <c r="N1056">
        <f t="shared" si="228"/>
        <v>0.40735970879579897</v>
      </c>
      <c r="O1056">
        <v>8.3140000000000001</v>
      </c>
      <c r="P1056">
        <f t="shared" si="232"/>
        <v>1.5787243453764224E-2</v>
      </c>
      <c r="Q1056">
        <f t="shared" si="225"/>
        <v>596.98082894055892</v>
      </c>
      <c r="R1056">
        <f t="shared" si="233"/>
        <v>5.9698082894055887E-4</v>
      </c>
      <c r="S1056">
        <f t="shared" si="234"/>
        <v>7.1637699472867061E-3</v>
      </c>
      <c r="T1056">
        <f t="shared" si="235"/>
        <v>7163.7699472867062</v>
      </c>
      <c r="U1056">
        <v>0.26</v>
      </c>
      <c r="V1056">
        <v>110</v>
      </c>
      <c r="W1056">
        <f t="shared" si="229"/>
        <v>87.301587301587304</v>
      </c>
      <c r="X1056">
        <f t="shared" si="237"/>
        <v>6.8381440405918568</v>
      </c>
      <c r="Y1056">
        <f t="shared" si="230"/>
        <v>82.057728487102267</v>
      </c>
    </row>
    <row r="1057" spans="1:25" x14ac:dyDescent="0.25">
      <c r="A1057" s="3" t="s">
        <v>50</v>
      </c>
      <c r="B1057" s="3" t="s">
        <v>51</v>
      </c>
      <c r="C1057">
        <v>119</v>
      </c>
      <c r="D1057">
        <v>40659.515000000014</v>
      </c>
      <c r="E1057">
        <f t="shared" si="236"/>
        <v>36424.095000000016</v>
      </c>
      <c r="F1057">
        <v>30</v>
      </c>
      <c r="G1057">
        <f t="shared" si="226"/>
        <v>304.14999999999998</v>
      </c>
      <c r="H1057">
        <v>98</v>
      </c>
      <c r="I1057">
        <v>0.47299999999999998</v>
      </c>
      <c r="J1057">
        <f t="shared" si="231"/>
        <v>6.5640291204200979E-2</v>
      </c>
      <c r="K1057">
        <v>0.26</v>
      </c>
      <c r="L1057">
        <v>110</v>
      </c>
      <c r="M1057">
        <f t="shared" si="227"/>
        <v>87.301587301587304</v>
      </c>
      <c r="N1057">
        <f t="shared" si="228"/>
        <v>0.40735970879579897</v>
      </c>
      <c r="O1057">
        <v>8.3140000000000001</v>
      </c>
      <c r="P1057">
        <f t="shared" si="232"/>
        <v>1.5787243453764224E-2</v>
      </c>
      <c r="Q1057">
        <f t="shared" si="225"/>
        <v>641.90166201697843</v>
      </c>
      <c r="R1057">
        <f t="shared" si="233"/>
        <v>6.4190166201697841E-4</v>
      </c>
      <c r="S1057">
        <f t="shared" si="234"/>
        <v>7.7028199442037409E-3</v>
      </c>
      <c r="T1057">
        <f t="shared" si="235"/>
        <v>7702.8199442037412</v>
      </c>
      <c r="U1057">
        <v>0.26</v>
      </c>
      <c r="V1057">
        <v>110</v>
      </c>
      <c r="W1057">
        <f t="shared" si="229"/>
        <v>87.301587301587304</v>
      </c>
      <c r="X1057">
        <f t="shared" si="237"/>
        <v>7.3526917649217527</v>
      </c>
      <c r="Y1057">
        <f t="shared" si="230"/>
        <v>88.232301179061039</v>
      </c>
    </row>
    <row r="1058" spans="1:25" x14ac:dyDescent="0.25">
      <c r="A1058" s="1"/>
      <c r="B1058" s="1"/>
    </row>
    <row r="1059" spans="1:25" x14ac:dyDescent="0.25">
      <c r="A1059" s="2"/>
      <c r="B1059" s="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Bandopadhyay, Sreejata</dc:creator>
  <cp:lastModifiedBy>Bandopadhyay, Sreejata</cp:lastModifiedBy>
  <dcterms:created xsi:type="dcterms:W3CDTF">2019-06-07T19:10:36Z</dcterms:created>
  <dcterms:modified xsi:type="dcterms:W3CDTF">2019-06-07T19:38:18Z</dcterms:modified>
</cp:coreProperties>
</file>