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reejatabandopadhyay/Desktop/EGU-edits-new-files/"/>
    </mc:Choice>
  </mc:AlternateContent>
  <xr:revisionPtr revIDLastSave="0" documentId="13_ncr:1_{EF84DF2D-4B43-7C48-9287-819B34642D3A}" xr6:coauthVersionLast="47" xr6:coauthVersionMax="47" xr10:uidLastSave="{00000000-0000-0000-0000-000000000000}"/>
  <bookViews>
    <workbookView xWindow="0" yWindow="500" windowWidth="28800" windowHeight="17500" xr2:uid="{5C5D0F8F-AAAF-CE4A-8060-1E372C70E35D}"/>
  </bookViews>
  <sheets>
    <sheet name="Mulch_C_calcs" sheetId="3" r:id="rId1"/>
    <sheet name="Percent_bio" sheetId="2" r:id="rId2"/>
    <sheet name="Notes" sheetId="4" r:id="rId3"/>
    <sheet name="Soil_C" sheetId="1" r:id="rId4"/>
    <sheet name="correlation" sheetId="5" r:id="rId5"/>
    <sheet name="question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17" i="2" l="1"/>
  <c r="Y17" i="2" s="1"/>
  <c r="X15" i="2"/>
  <c r="Y15" i="2" s="1"/>
  <c r="X13" i="2"/>
  <c r="Y13" i="2" s="1"/>
  <c r="X11" i="2"/>
  <c r="Y11" i="2" s="1"/>
  <c r="X9" i="2"/>
  <c r="Y9" i="2" s="1"/>
  <c r="X7" i="2"/>
  <c r="Y7" i="2" s="1"/>
  <c r="X5" i="2"/>
  <c r="Y5" i="2" s="1"/>
  <c r="X3" i="2"/>
  <c r="Y3" i="2" s="1"/>
  <c r="I2" i="3" l="1"/>
  <c r="P2" i="3"/>
  <c r="H2" i="3"/>
  <c r="L2" i="3" s="1"/>
  <c r="N2" i="3" s="1"/>
  <c r="J2" i="3"/>
  <c r="K3" i="2" l="1"/>
  <c r="N7" i="1" l="1"/>
  <c r="N4" i="1"/>
  <c r="J4" i="1"/>
  <c r="G4" i="1"/>
  <c r="H4" i="1"/>
  <c r="G7" i="1"/>
  <c r="H7" i="1"/>
  <c r="J7" i="1"/>
  <c r="I7" i="1"/>
  <c r="I4" i="1"/>
  <c r="K7" i="1" l="1"/>
  <c r="K4" i="1"/>
  <c r="K5" i="2"/>
  <c r="K11" i="2"/>
  <c r="K17" i="2"/>
  <c r="P3" i="3" l="1"/>
  <c r="I3" i="3"/>
  <c r="H3" i="3"/>
  <c r="L3" i="3" s="1"/>
  <c r="K2" i="3"/>
  <c r="J3" i="3" l="1"/>
  <c r="K3" i="3" s="1"/>
  <c r="M2" i="3"/>
  <c r="O2" i="3" s="1"/>
  <c r="M3" i="3"/>
  <c r="O3" i="3" s="1"/>
  <c r="N3" i="3"/>
  <c r="L3" i="2" l="1"/>
  <c r="L11" i="2" l="1"/>
  <c r="L5" i="2"/>
  <c r="L17" i="2"/>
  <c r="K15" i="2"/>
  <c r="L15" i="2" s="1"/>
  <c r="K13" i="2"/>
  <c r="L13" i="2" s="1"/>
  <c r="K9" i="2"/>
  <c r="L9" i="2" s="1"/>
  <c r="K7" i="2"/>
  <c r="L7" i="2" s="1"/>
</calcChain>
</file>

<file path=xl/sharedStrings.xml><?xml version="1.0" encoding="utf-8"?>
<sst xmlns="http://schemas.openxmlformats.org/spreadsheetml/2006/main" count="1016" uniqueCount="110">
  <si>
    <t xml:space="preserve">TN </t>
  </si>
  <si>
    <t xml:space="preserve">WA </t>
  </si>
  <si>
    <t>6911 (818)</t>
  </si>
  <si>
    <t>10706 (331)</t>
  </si>
  <si>
    <t>589.7 (113)</t>
  </si>
  <si>
    <t>1348 (122)</t>
  </si>
  <si>
    <t>Sample ID</t>
  </si>
  <si>
    <t>Plastic</t>
  </si>
  <si>
    <t>Treatment</t>
  </si>
  <si>
    <t>Nitrogen_amendment</t>
  </si>
  <si>
    <t>Location</t>
  </si>
  <si>
    <t xml:space="preserve">day </t>
  </si>
  <si>
    <t>mean (ugC per g dry soil)</t>
  </si>
  <si>
    <t>stderror</t>
  </si>
  <si>
    <t>AA 0-1</t>
  </si>
  <si>
    <t>0 mg</t>
  </si>
  <si>
    <t>AA + 0 mg BDM</t>
  </si>
  <si>
    <t>amino acid</t>
  </si>
  <si>
    <t>TN</t>
  </si>
  <si>
    <t>AA 250-1</t>
  </si>
  <si>
    <t>250 mg</t>
  </si>
  <si>
    <t>AA + 250 mg BDM</t>
  </si>
  <si>
    <t>AN 0-1</t>
  </si>
  <si>
    <t>AN + 0 mg BDM</t>
  </si>
  <si>
    <t>ammonium nitrate</t>
  </si>
  <si>
    <t>AN 250-1</t>
  </si>
  <si>
    <t>AN + 250 mg BDM</t>
  </si>
  <si>
    <t xml:space="preserve">urea 0-1 </t>
  </si>
  <si>
    <t>Urea + 0 mg BDM</t>
  </si>
  <si>
    <t>urea</t>
  </si>
  <si>
    <t xml:space="preserve">urea 250-1 </t>
  </si>
  <si>
    <t>Urea + 250 mg BDM</t>
  </si>
  <si>
    <t>No N 0-1</t>
  </si>
  <si>
    <t>No N + 0 mg BDM</t>
  </si>
  <si>
    <t>no nitrogen</t>
  </si>
  <si>
    <t>No N 250-1</t>
  </si>
  <si>
    <t>No N + 250 mg BDM</t>
  </si>
  <si>
    <t>WA</t>
  </si>
  <si>
    <t xml:space="preserve">BioAgri </t>
  </si>
  <si>
    <t xml:space="preserve">amount of mulch added to jar (g) </t>
  </si>
  <si>
    <t xml:space="preserve">amount of soil added to jar (g) </t>
  </si>
  <si>
    <t>Soil per jar (g)</t>
  </si>
  <si>
    <t>g mulch C/ jar</t>
  </si>
  <si>
    <t xml:space="preserve">g mulch C/ g dry soil </t>
  </si>
  <si>
    <t xml:space="preserve">g soil C/jar </t>
  </si>
  <si>
    <t>total C/jar</t>
  </si>
  <si>
    <t>ratio of mulch C:soil C</t>
  </si>
  <si>
    <t>% mulch C of total</t>
  </si>
  <si>
    <t xml:space="preserve">%w/w ratio of mulch soil </t>
  </si>
  <si>
    <t xml:space="preserve">Mulch C content gC/gmulch (from Hayes et al. 2017) </t>
  </si>
  <si>
    <t>TN jars</t>
  </si>
  <si>
    <t xml:space="preserve">WA jars </t>
  </si>
  <si>
    <t xml:space="preserve">ug mulch C/ g dry soil </t>
  </si>
  <si>
    <t xml:space="preserve">starting mulch C in jar (ug mulch C/ g dry soil) </t>
  </si>
  <si>
    <t>Theoretical % biodegradation</t>
  </si>
  <si>
    <t>Theoretical mulch CO2 evolved ((mulch trt CO2 evolved)-(no mulch trt CO2 evolved))</t>
  </si>
  <si>
    <t>TOC (ug C/ g dry soil)</t>
  </si>
  <si>
    <t>POXC (ug C/ g dry soil)</t>
  </si>
  <si>
    <t xml:space="preserve">Spring 2017, Mean (SE) of 4 no-mulch values </t>
  </si>
  <si>
    <t xml:space="preserve">Shows that TN soils start with much higher C values </t>
  </si>
  <si>
    <t xml:space="preserve">Updated the WA values to reflect the WA moisture value on 2/3/2020 </t>
  </si>
  <si>
    <t>moisture content *</t>
  </si>
  <si>
    <t>* Updated using Copy of moisture data for exp 2 on 2/3/2020</t>
  </si>
  <si>
    <t>mean</t>
  </si>
  <si>
    <t>d15Nair</t>
  </si>
  <si>
    <t>%N</t>
  </si>
  <si>
    <t>d13Cpdb</t>
  </si>
  <si>
    <t>%C</t>
  </si>
  <si>
    <t>C:N</t>
  </si>
  <si>
    <t>WA T0 Rep1</t>
  </si>
  <si>
    <t>WA T0 Rep 2</t>
  </si>
  <si>
    <t>WA T0 Rep 3</t>
  </si>
  <si>
    <t>TN T0 Rep1</t>
  </si>
  <si>
    <t>TN T0 Rep2</t>
  </si>
  <si>
    <t>TN T0 Rep3</t>
  </si>
  <si>
    <t xml:space="preserve">Soil samples run 8/15/19 to get C:N values for each exp 2 rep (Faiia samples) </t>
  </si>
  <si>
    <t xml:space="preserve">OLD/DNU: used to get approximated %biodeg before had actual CN values </t>
  </si>
  <si>
    <t>gC/g dry soil</t>
  </si>
  <si>
    <t>bulk soil gC/g dry soil**</t>
  </si>
  <si>
    <t xml:space="preserve">**Updated using %C data from T=0 run by Faiia </t>
  </si>
  <si>
    <t xml:space="preserve">%C </t>
  </si>
  <si>
    <t>Updated the soil C values using the Faiia data on 2/3/2020</t>
  </si>
  <si>
    <t xml:space="preserve">These values are much lower than the visual estimates. </t>
  </si>
  <si>
    <t xml:space="preserve">C:N values </t>
  </si>
  <si>
    <t>mulch</t>
  </si>
  <si>
    <t>ntrt</t>
  </si>
  <si>
    <t>avg</t>
  </si>
  <si>
    <t>n</t>
  </si>
  <si>
    <t>sd</t>
  </si>
  <si>
    <t>se</t>
  </si>
  <si>
    <t>ymax</t>
  </si>
  <si>
    <t>ymin</t>
  </si>
  <si>
    <t>location</t>
  </si>
  <si>
    <t>no</t>
  </si>
  <si>
    <t>AA</t>
  </si>
  <si>
    <t>AN</t>
  </si>
  <si>
    <t>control</t>
  </si>
  <si>
    <t>yes</t>
  </si>
  <si>
    <t xml:space="preserve">CO2 respired </t>
  </si>
  <si>
    <t>CN</t>
  </si>
  <si>
    <t xml:space="preserve">%biodeg </t>
  </si>
  <si>
    <t xml:space="preserve">CN </t>
  </si>
  <si>
    <t xml:space="preserve">%N </t>
  </si>
  <si>
    <t xml:space="preserve">starting values </t>
  </si>
  <si>
    <t>no N</t>
  </si>
  <si>
    <t>x</t>
  </si>
  <si>
    <t xml:space="preserve">y </t>
  </si>
  <si>
    <t xml:space="preserve">Broke this down further into question 1 and question 2 tabs </t>
  </si>
  <si>
    <t xml:space="preserve">Question 1: Does the starting C:N, %C or %N affect the %Biodegradation? </t>
  </si>
  <si>
    <t>**red color font indicates a change by SB on March 22,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</si>
</sst>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9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name val="MS Sans Serif"/>
      <family val="2"/>
    </font>
    <font>
      <sz val="12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  <font>
      <b/>
      <sz val="14"/>
      <color rgb="FF000000"/>
      <name val="Times New Roman"/>
      <family val="1"/>
    </font>
    <font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2" fontId="0" fillId="0" borderId="0" xfId="0" applyNumberForma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/>
    <xf numFmtId="2" fontId="1" fillId="0" borderId="0" xfId="0" applyNumberFormat="1" applyFont="1"/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1" fillId="3" borderId="0" xfId="0" applyNumberFormat="1" applyFont="1" applyFill="1" applyAlignment="1">
      <alignment wrapText="1"/>
    </xf>
    <xf numFmtId="2" fontId="1" fillId="3" borderId="0" xfId="0" applyNumberFormat="1" applyFont="1" applyFill="1"/>
    <xf numFmtId="0" fontId="1" fillId="2" borderId="0" xfId="0" applyFont="1" applyFill="1"/>
    <xf numFmtId="0" fontId="4" fillId="0" borderId="0" xfId="0" applyFont="1"/>
    <xf numFmtId="0" fontId="1" fillId="0" borderId="0" xfId="1" applyFont="1"/>
    <xf numFmtId="0" fontId="5" fillId="0" borderId="0" xfId="1" applyFont="1"/>
    <xf numFmtId="2" fontId="5" fillId="0" borderId="0" xfId="1" applyNumberFormat="1" applyFont="1"/>
    <xf numFmtId="0" fontId="1" fillId="0" borderId="0" xfId="0" quotePrefix="1" applyFont="1"/>
    <xf numFmtId="165" fontId="5" fillId="0" borderId="0" xfId="1" quotePrefix="1" applyNumberFormat="1" applyFont="1"/>
    <xf numFmtId="164" fontId="5" fillId="0" borderId="0" xfId="1" applyNumberFormat="1" applyFont="1"/>
    <xf numFmtId="166" fontId="5" fillId="0" borderId="0" xfId="1" applyNumberFormat="1" applyFont="1"/>
    <xf numFmtId="165" fontId="1" fillId="0" borderId="0" xfId="0" applyNumberFormat="1" applyFont="1"/>
    <xf numFmtId="2" fontId="1" fillId="0" borderId="1" xfId="0" applyNumberFormat="1" applyFont="1" applyBorder="1"/>
    <xf numFmtId="2" fontId="1" fillId="0" borderId="3" xfId="0" applyNumberFormat="1" applyFont="1" applyBorder="1"/>
    <xf numFmtId="2" fontId="1" fillId="0" borderId="5" xfId="0" applyNumberFormat="1" applyFont="1" applyBorder="1"/>
    <xf numFmtId="166" fontId="1" fillId="0" borderId="0" xfId="0" applyNumberFormat="1" applyFont="1"/>
    <xf numFmtId="166" fontId="1" fillId="0" borderId="2" xfId="0" applyNumberFormat="1" applyFont="1" applyBorder="1"/>
    <xf numFmtId="166" fontId="1" fillId="0" borderId="4" xfId="0" applyNumberFormat="1" applyFont="1" applyBorder="1"/>
    <xf numFmtId="166" fontId="1" fillId="0" borderId="6" xfId="0" applyNumberFormat="1" applyFont="1" applyBorder="1"/>
    <xf numFmtId="164" fontId="1" fillId="0" borderId="0" xfId="0" applyNumberFormat="1" applyFont="1"/>
    <xf numFmtId="0" fontId="6" fillId="0" borderId="0" xfId="0" applyFont="1"/>
    <xf numFmtId="2" fontId="6" fillId="0" borderId="0" xfId="0" applyNumberFormat="1" applyFont="1"/>
    <xf numFmtId="1" fontId="6" fillId="0" borderId="0" xfId="0" applyNumberFormat="1" applyFont="1"/>
    <xf numFmtId="0" fontId="7" fillId="0" borderId="0" xfId="0" applyFont="1"/>
    <xf numFmtId="2" fontId="7" fillId="0" borderId="0" xfId="0" applyNumberFormat="1" applyFont="1"/>
    <xf numFmtId="1" fontId="7" fillId="0" borderId="0" xfId="0" applyNumberFormat="1" applyFont="1"/>
    <xf numFmtId="0" fontId="7" fillId="4" borderId="0" xfId="0" applyFont="1" applyFill="1"/>
    <xf numFmtId="0" fontId="6" fillId="4" borderId="0" xfId="0" applyFont="1" applyFill="1"/>
    <xf numFmtId="2" fontId="6" fillId="4" borderId="0" xfId="0" applyNumberFormat="1" applyFont="1" applyFill="1"/>
    <xf numFmtId="1" fontId="6" fillId="4" borderId="0" xfId="0" applyNumberFormat="1" applyFont="1" applyFill="1"/>
    <xf numFmtId="0" fontId="0" fillId="0" borderId="7" xfId="0" applyBorder="1"/>
    <xf numFmtId="0" fontId="8" fillId="0" borderId="0" xfId="0" applyFont="1"/>
    <xf numFmtId="2" fontId="7" fillId="0" borderId="0" xfId="0" applyNumberFormat="1" applyFont="1"/>
    <xf numFmtId="0" fontId="7" fillId="0" borderId="0" xfId="0" applyFont="1"/>
    <xf numFmtId="1" fontId="7" fillId="0" borderId="0" xfId="0" applyNumberFormat="1" applyFont="1"/>
  </cellXfs>
  <cellStyles count="2">
    <cellStyle name="Normal" xfId="0" builtinId="0"/>
    <cellStyle name="Normal_140731_Chanda" xfId="1" xr:uid="{52A081F5-D8D5-E846-B0C7-B2AD7C1871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2824146981627295E-2"/>
                  <c:y val="-0.408503572470107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correlation!$E$22:$E$37</c:f>
              <c:numCache>
                <c:formatCode>0.00</c:formatCode>
                <c:ptCount val="16"/>
                <c:pt idx="0">
                  <c:v>8.3297690000000006</c:v>
                </c:pt>
                <c:pt idx="1">
                  <c:v>8.4603610000000007</c:v>
                </c:pt>
                <c:pt idx="2">
                  <c:v>8.0276060000000005</c:v>
                </c:pt>
                <c:pt idx="3">
                  <c:v>8.1248909999999999</c:v>
                </c:pt>
                <c:pt idx="4">
                  <c:v>8.8378560000000004</c:v>
                </c:pt>
                <c:pt idx="5">
                  <c:v>8.9237830000000002</c:v>
                </c:pt>
                <c:pt idx="6">
                  <c:v>8.2540469999999999</c:v>
                </c:pt>
                <c:pt idx="7">
                  <c:v>8.2533510000000003</c:v>
                </c:pt>
                <c:pt idx="8">
                  <c:v>9.2273019999999999</c:v>
                </c:pt>
                <c:pt idx="9">
                  <c:v>9.4015920000000008</c:v>
                </c:pt>
                <c:pt idx="10">
                  <c:v>9.5221870000000006</c:v>
                </c:pt>
                <c:pt idx="11">
                  <c:v>9.3904130000000006</c:v>
                </c:pt>
                <c:pt idx="12">
                  <c:v>9.7033529999999999</c:v>
                </c:pt>
                <c:pt idx="13">
                  <c:v>10.058531</c:v>
                </c:pt>
                <c:pt idx="14">
                  <c:v>9.3706669999999992</c:v>
                </c:pt>
                <c:pt idx="15">
                  <c:v>9.3726780000000005</c:v>
                </c:pt>
              </c:numCache>
            </c:numRef>
          </c:xVal>
          <c:yVal>
            <c:numRef>
              <c:f>correlation!$F$22:$F$37</c:f>
              <c:numCache>
                <c:formatCode>0.00</c:formatCode>
                <c:ptCount val="16"/>
                <c:pt idx="0">
                  <c:v>109.4979805</c:v>
                </c:pt>
                <c:pt idx="1">
                  <c:v>193.17200439999999</c:v>
                </c:pt>
                <c:pt idx="2">
                  <c:v>74.160847489999995</c:v>
                </c:pt>
                <c:pt idx="3">
                  <c:v>149.4013774</c:v>
                </c:pt>
                <c:pt idx="4">
                  <c:v>99.728390039999994</c:v>
                </c:pt>
                <c:pt idx="5">
                  <c:v>233.11832749999999</c:v>
                </c:pt>
                <c:pt idx="6">
                  <c:v>90.482614299999995</c:v>
                </c:pt>
                <c:pt idx="7">
                  <c:v>140.48627690000001</c:v>
                </c:pt>
                <c:pt idx="8">
                  <c:v>118.6877516</c:v>
                </c:pt>
                <c:pt idx="9">
                  <c:v>170.23913160000001</c:v>
                </c:pt>
                <c:pt idx="10">
                  <c:v>93.475303679999996</c:v>
                </c:pt>
                <c:pt idx="11">
                  <c:v>139.62131830000001</c:v>
                </c:pt>
                <c:pt idx="12">
                  <c:v>102.38354699999999</c:v>
                </c:pt>
                <c:pt idx="13">
                  <c:v>173.06127219999999</c:v>
                </c:pt>
                <c:pt idx="14">
                  <c:v>88.327766389999994</c:v>
                </c:pt>
                <c:pt idx="15">
                  <c:v>140.72929930000001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3F-0D43-A9CE-298201FF6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51695"/>
        <c:axId val="380496623"/>
      </c:scatterChart>
      <c:valAx>
        <c:axId val="346251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496623"/>
        <c:crosses val="autoZero"/>
        <c:crossBetween val="midCat"/>
      </c:valAx>
      <c:valAx>
        <c:axId val="380496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51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Does</a:t>
            </a:r>
            <a:r>
              <a:rPr lang="en-US" baseline="0"/>
              <a:t> starting %C affect %Biodeg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question1!$R$32:$R$33</c:f>
              <c:numCache>
                <c:formatCode>General</c:formatCode>
                <c:ptCount val="2"/>
                <c:pt idx="0">
                  <c:v>1.2278666666666667</c:v>
                </c:pt>
                <c:pt idx="1">
                  <c:v>0.74616666666666676</c:v>
                </c:pt>
              </c:numCache>
            </c:numRef>
          </c:xVal>
          <c:yVal>
            <c:numRef>
              <c:f>question1!$S$32:$S$33</c:f>
              <c:numCache>
                <c:formatCode>General</c:formatCode>
                <c:ptCount val="2"/>
                <c:pt idx="0">
                  <c:v>3.2101575387826098</c:v>
                </c:pt>
                <c:pt idx="1">
                  <c:v>5.6892650215500957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7E-E74A-9DE3-2A40963C088F}"/>
            </c:ext>
          </c:extLst>
        </c:ser>
        <c:ser>
          <c:idx val="1"/>
          <c:order val="1"/>
          <c:tx>
            <c:v>AN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question1!$R$34:$R$35</c:f>
              <c:numCache>
                <c:formatCode>General</c:formatCode>
                <c:ptCount val="2"/>
                <c:pt idx="0">
                  <c:v>1.2278666666666667</c:v>
                </c:pt>
                <c:pt idx="1">
                  <c:v>0.74616666666666676</c:v>
                </c:pt>
              </c:numCache>
            </c:numRef>
          </c:xVal>
          <c:yVal>
            <c:numRef>
              <c:f>question1!$S$34:$S$35</c:f>
              <c:numCache>
                <c:formatCode>General</c:formatCode>
                <c:ptCount val="2"/>
                <c:pt idx="0">
                  <c:v>3.58618295652174</c:v>
                </c:pt>
                <c:pt idx="1">
                  <c:v>6.3269583289224958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87E-E74A-9DE3-2A40963C088F}"/>
            </c:ext>
          </c:extLst>
        </c:ser>
        <c:ser>
          <c:idx val="2"/>
          <c:order val="2"/>
          <c:tx>
            <c:v>Urea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question1!$R$36:$R$37</c:f>
              <c:numCache>
                <c:formatCode>General</c:formatCode>
                <c:ptCount val="2"/>
                <c:pt idx="0">
                  <c:v>1.2278666666666667</c:v>
                </c:pt>
                <c:pt idx="1">
                  <c:v>0.74616666666666676</c:v>
                </c:pt>
              </c:numCache>
            </c:numRef>
          </c:xVal>
          <c:yVal>
            <c:numRef>
              <c:f>question1!$S$36:$S$37</c:f>
              <c:numCache>
                <c:formatCode>General</c:formatCode>
                <c:ptCount val="2"/>
                <c:pt idx="0">
                  <c:v>3.6453240285217401</c:v>
                </c:pt>
                <c:pt idx="1">
                  <c:v>3.7809952816635168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87E-E74A-9DE3-2A40963C088F}"/>
            </c:ext>
          </c:extLst>
        </c:ser>
        <c:ser>
          <c:idx val="3"/>
          <c:order val="3"/>
          <c:tx>
            <c:v>No 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question1!$R$38:$R$39</c:f>
              <c:numCache>
                <c:formatCode>General</c:formatCode>
                <c:ptCount val="2"/>
                <c:pt idx="0">
                  <c:v>1.2278666666666667</c:v>
                </c:pt>
                <c:pt idx="1">
                  <c:v>0.74616666666666676</c:v>
                </c:pt>
              </c:numCache>
            </c:numRef>
          </c:xVal>
          <c:yVal>
            <c:numRef>
              <c:f>question1!$S$38:$S$39</c:f>
              <c:numCache>
                <c:formatCode>General</c:formatCode>
                <c:ptCount val="2"/>
                <c:pt idx="0">
                  <c:v>4.9167113182608695</c:v>
                </c:pt>
                <c:pt idx="1">
                  <c:v>10.086195649149337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87E-E74A-9DE3-2A40963C0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057711"/>
        <c:axId val="309207951"/>
      </c:scatterChart>
      <c:valAx>
        <c:axId val="309057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207951"/>
        <c:crosses val="autoZero"/>
        <c:crossBetween val="midCat"/>
      </c:valAx>
      <c:valAx>
        <c:axId val="309207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%Biodegradation</a:t>
                </a:r>
                <a:r>
                  <a:rPr lang="en-US" baseline="0"/>
                  <a:t> after 16 weeks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0577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Does</a:t>
            </a:r>
            <a:r>
              <a:rPr lang="en-US" baseline="0"/>
              <a:t> starting %N affect %Biodeg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question1!$R$41:$R$42</c:f>
              <c:numCache>
                <c:formatCode>General</c:formatCode>
                <c:ptCount val="2"/>
                <c:pt idx="0">
                  <c:v>0.11484999999999999</c:v>
                </c:pt>
                <c:pt idx="1">
                  <c:v>7.9156666666666667E-2</c:v>
                </c:pt>
              </c:numCache>
            </c:numRef>
          </c:xVal>
          <c:yVal>
            <c:numRef>
              <c:f>question1!$S$41:$S$42</c:f>
              <c:numCache>
                <c:formatCode>General</c:formatCode>
                <c:ptCount val="2"/>
                <c:pt idx="0">
                  <c:v>3.2101575387826098</c:v>
                </c:pt>
                <c:pt idx="1">
                  <c:v>5.6892650215500957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D4-C349-9EDC-1380E09B4443}"/>
            </c:ext>
          </c:extLst>
        </c:ser>
        <c:ser>
          <c:idx val="1"/>
          <c:order val="1"/>
          <c:tx>
            <c:v>AN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question1!$R$43:$R$44</c:f>
              <c:numCache>
                <c:formatCode>General</c:formatCode>
                <c:ptCount val="2"/>
                <c:pt idx="0">
                  <c:v>0.11484999999999999</c:v>
                </c:pt>
                <c:pt idx="1">
                  <c:v>7.9156666666666667E-2</c:v>
                </c:pt>
              </c:numCache>
            </c:numRef>
          </c:xVal>
          <c:yVal>
            <c:numRef>
              <c:f>question1!$S$43:$S$44</c:f>
              <c:numCache>
                <c:formatCode>General</c:formatCode>
                <c:ptCount val="2"/>
                <c:pt idx="0">
                  <c:v>3.58618295652174</c:v>
                </c:pt>
                <c:pt idx="1">
                  <c:v>6.3269583289224958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D4-C349-9EDC-1380E09B4443}"/>
            </c:ext>
          </c:extLst>
        </c:ser>
        <c:ser>
          <c:idx val="2"/>
          <c:order val="2"/>
          <c:tx>
            <c:v>Urea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question1!$R$45:$R$46</c:f>
              <c:numCache>
                <c:formatCode>General</c:formatCode>
                <c:ptCount val="2"/>
                <c:pt idx="0">
                  <c:v>0.11484999999999999</c:v>
                </c:pt>
                <c:pt idx="1">
                  <c:v>7.9156666666666667E-2</c:v>
                </c:pt>
              </c:numCache>
            </c:numRef>
          </c:xVal>
          <c:yVal>
            <c:numRef>
              <c:f>question1!$S$45:$S$46</c:f>
              <c:numCache>
                <c:formatCode>General</c:formatCode>
                <c:ptCount val="2"/>
                <c:pt idx="0">
                  <c:v>3.6453240285217401</c:v>
                </c:pt>
                <c:pt idx="1">
                  <c:v>3.7809952816635168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9D4-C349-9EDC-1380E09B4443}"/>
            </c:ext>
          </c:extLst>
        </c:ser>
        <c:ser>
          <c:idx val="3"/>
          <c:order val="3"/>
          <c:tx>
            <c:v>No 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question1!$R$47:$R$48</c:f>
              <c:numCache>
                <c:formatCode>General</c:formatCode>
                <c:ptCount val="2"/>
                <c:pt idx="0">
                  <c:v>0.11484999999999999</c:v>
                </c:pt>
                <c:pt idx="1">
                  <c:v>7.9156666666666667E-2</c:v>
                </c:pt>
              </c:numCache>
            </c:numRef>
          </c:xVal>
          <c:yVal>
            <c:numRef>
              <c:f>question1!$S$47:$S$48</c:f>
              <c:numCache>
                <c:formatCode>General</c:formatCode>
                <c:ptCount val="2"/>
                <c:pt idx="0">
                  <c:v>4.9167113182608695</c:v>
                </c:pt>
                <c:pt idx="1">
                  <c:v>10.086195649149337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9D4-C349-9EDC-1380E09B4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057711"/>
        <c:axId val="309207951"/>
      </c:scatterChart>
      <c:valAx>
        <c:axId val="309057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207951"/>
        <c:crosses val="autoZero"/>
        <c:crossBetween val="midCat"/>
      </c:valAx>
      <c:valAx>
        <c:axId val="309207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%Biodegradation</a:t>
                </a:r>
                <a:r>
                  <a:rPr lang="en-US" baseline="0"/>
                  <a:t> after 16 weeks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0577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correlation!$E$40:$E$55</c:f>
              <c:numCache>
                <c:formatCode>0.00</c:formatCode>
                <c:ptCount val="16"/>
                <c:pt idx="0">
                  <c:v>8.3199999999999996E-2</c:v>
                </c:pt>
                <c:pt idx="1">
                  <c:v>8.4816669999999997E-2</c:v>
                </c:pt>
                <c:pt idx="2">
                  <c:v>8.1206669999999995E-2</c:v>
                </c:pt>
                <c:pt idx="3">
                  <c:v>8.3996669999999996E-2</c:v>
                </c:pt>
                <c:pt idx="4">
                  <c:v>7.9060000000000005E-2</c:v>
                </c:pt>
                <c:pt idx="5">
                  <c:v>8.1163330000000006E-2</c:v>
                </c:pt>
                <c:pt idx="6">
                  <c:v>8.695667E-2</c:v>
                </c:pt>
                <c:pt idx="7">
                  <c:v>8.5180000000000006E-2</c:v>
                </c:pt>
                <c:pt idx="8">
                  <c:v>0.12011666999999999</c:v>
                </c:pt>
                <c:pt idx="9">
                  <c:v>0.11866</c:v>
                </c:pt>
                <c:pt idx="10">
                  <c:v>0.11971</c:v>
                </c:pt>
                <c:pt idx="11">
                  <c:v>0.11888</c:v>
                </c:pt>
                <c:pt idx="12">
                  <c:v>0.11233333</c:v>
                </c:pt>
                <c:pt idx="13">
                  <c:v>0.11057667</c:v>
                </c:pt>
                <c:pt idx="14">
                  <c:v>0.13018667</c:v>
                </c:pt>
                <c:pt idx="15">
                  <c:v>0.12081667</c:v>
                </c:pt>
              </c:numCache>
            </c:numRef>
          </c:xVal>
          <c:yVal>
            <c:numRef>
              <c:f>correlation!$F$40:$F$55</c:f>
              <c:numCache>
                <c:formatCode>0.00</c:formatCode>
                <c:ptCount val="16"/>
                <c:pt idx="0">
                  <c:v>109.4979805</c:v>
                </c:pt>
                <c:pt idx="1">
                  <c:v>193.17200439999999</c:v>
                </c:pt>
                <c:pt idx="2">
                  <c:v>74.160847489999995</c:v>
                </c:pt>
                <c:pt idx="3">
                  <c:v>149.4013774</c:v>
                </c:pt>
                <c:pt idx="4">
                  <c:v>99.728390039999994</c:v>
                </c:pt>
                <c:pt idx="5">
                  <c:v>233.11832749999999</c:v>
                </c:pt>
                <c:pt idx="6">
                  <c:v>90.482614299999995</c:v>
                </c:pt>
                <c:pt idx="7">
                  <c:v>140.48627690000001</c:v>
                </c:pt>
                <c:pt idx="8">
                  <c:v>118.6877516</c:v>
                </c:pt>
                <c:pt idx="9">
                  <c:v>170.23913160000001</c:v>
                </c:pt>
                <c:pt idx="10">
                  <c:v>93.475303679999996</c:v>
                </c:pt>
                <c:pt idx="11">
                  <c:v>139.62131830000001</c:v>
                </c:pt>
                <c:pt idx="12">
                  <c:v>102.38354699999999</c:v>
                </c:pt>
                <c:pt idx="13">
                  <c:v>173.06127219999999</c:v>
                </c:pt>
                <c:pt idx="14">
                  <c:v>88.327766389999994</c:v>
                </c:pt>
                <c:pt idx="15">
                  <c:v>140.72929930000001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B7-7347-99FF-41D1F97CA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856799"/>
        <c:axId val="363858431"/>
      </c:scatterChart>
      <c:valAx>
        <c:axId val="363856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858431"/>
        <c:crosses val="autoZero"/>
        <c:crossBetween val="midCat"/>
      </c:valAx>
      <c:valAx>
        <c:axId val="36385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8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correlation!$E$58:$E$73</c:f>
              <c:numCache>
                <c:formatCode>0.00</c:formatCode>
                <c:ptCount val="16"/>
                <c:pt idx="0">
                  <c:v>0.69326670000000001</c:v>
                </c:pt>
                <c:pt idx="1">
                  <c:v>0.71743330000000005</c:v>
                </c:pt>
                <c:pt idx="2">
                  <c:v>0.65166670000000004</c:v>
                </c:pt>
                <c:pt idx="3">
                  <c:v>0.68233330000000003</c:v>
                </c:pt>
                <c:pt idx="4">
                  <c:v>0.69869999999999999</c:v>
                </c:pt>
                <c:pt idx="5">
                  <c:v>0.72486669999999997</c:v>
                </c:pt>
                <c:pt idx="6">
                  <c:v>0.71736670000000002</c:v>
                </c:pt>
                <c:pt idx="7">
                  <c:v>0.70266669999999998</c:v>
                </c:pt>
                <c:pt idx="8">
                  <c:v>1.1083666999999999</c:v>
                </c:pt>
                <c:pt idx="9">
                  <c:v>1.1156333</c:v>
                </c:pt>
                <c:pt idx="10">
                  <c:v>1.1398999999999999</c:v>
                </c:pt>
                <c:pt idx="11">
                  <c:v>1.1163666999999999</c:v>
                </c:pt>
                <c:pt idx="12">
                  <c:v>1.0896667</c:v>
                </c:pt>
                <c:pt idx="13">
                  <c:v>1.1120667</c:v>
                </c:pt>
                <c:pt idx="14">
                  <c:v>1.2193000000000001</c:v>
                </c:pt>
                <c:pt idx="15">
                  <c:v>1.1322000000000001</c:v>
                </c:pt>
              </c:numCache>
            </c:numRef>
          </c:xVal>
          <c:yVal>
            <c:numRef>
              <c:f>correlation!$F$58:$F$73</c:f>
              <c:numCache>
                <c:formatCode>0.00</c:formatCode>
                <c:ptCount val="16"/>
                <c:pt idx="0">
                  <c:v>109.4979805</c:v>
                </c:pt>
                <c:pt idx="1">
                  <c:v>193.17200439999999</c:v>
                </c:pt>
                <c:pt idx="2">
                  <c:v>74.160847489999995</c:v>
                </c:pt>
                <c:pt idx="3">
                  <c:v>149.4013774</c:v>
                </c:pt>
                <c:pt idx="4">
                  <c:v>99.728390039999994</c:v>
                </c:pt>
                <c:pt idx="5">
                  <c:v>233.11832749999999</c:v>
                </c:pt>
                <c:pt idx="6">
                  <c:v>90.482614299999995</c:v>
                </c:pt>
                <c:pt idx="7">
                  <c:v>140.48627690000001</c:v>
                </c:pt>
                <c:pt idx="8">
                  <c:v>118.6877516</c:v>
                </c:pt>
                <c:pt idx="9">
                  <c:v>170.23913160000001</c:v>
                </c:pt>
                <c:pt idx="10">
                  <c:v>93.475303679999996</c:v>
                </c:pt>
                <c:pt idx="11">
                  <c:v>139.62131830000001</c:v>
                </c:pt>
                <c:pt idx="12">
                  <c:v>102.38354699999999</c:v>
                </c:pt>
                <c:pt idx="13">
                  <c:v>173.06127219999999</c:v>
                </c:pt>
                <c:pt idx="14">
                  <c:v>88.327766389999994</c:v>
                </c:pt>
                <c:pt idx="15">
                  <c:v>140.72929930000001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1E-FF4C-A1DD-F3D14D417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696799"/>
        <c:axId val="381054015"/>
      </c:scatterChart>
      <c:valAx>
        <c:axId val="380696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054015"/>
        <c:crosses val="autoZero"/>
        <c:crossBetween val="midCat"/>
      </c:valAx>
      <c:valAx>
        <c:axId val="38105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69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695975503062117E-3"/>
                  <c:y val="-0.2744276757072032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correlation!$E$22:$E$29</c:f>
              <c:numCache>
                <c:formatCode>0.00</c:formatCode>
                <c:ptCount val="8"/>
                <c:pt idx="0">
                  <c:v>8.3297690000000006</c:v>
                </c:pt>
                <c:pt idx="1">
                  <c:v>8.4603610000000007</c:v>
                </c:pt>
                <c:pt idx="2">
                  <c:v>8.0276060000000005</c:v>
                </c:pt>
                <c:pt idx="3">
                  <c:v>8.1248909999999999</c:v>
                </c:pt>
                <c:pt idx="4">
                  <c:v>8.8378560000000004</c:v>
                </c:pt>
                <c:pt idx="5">
                  <c:v>8.9237830000000002</c:v>
                </c:pt>
                <c:pt idx="6">
                  <c:v>8.2540469999999999</c:v>
                </c:pt>
                <c:pt idx="7">
                  <c:v>8.2533510000000003</c:v>
                </c:pt>
              </c:numCache>
            </c:numRef>
          </c:xVal>
          <c:yVal>
            <c:numRef>
              <c:f>correlation!$F$22:$F$29</c:f>
              <c:numCache>
                <c:formatCode>0.00</c:formatCode>
                <c:ptCount val="8"/>
                <c:pt idx="0">
                  <c:v>109.4979805</c:v>
                </c:pt>
                <c:pt idx="1">
                  <c:v>193.17200439999999</c:v>
                </c:pt>
                <c:pt idx="2">
                  <c:v>74.160847489999995</c:v>
                </c:pt>
                <c:pt idx="3">
                  <c:v>149.4013774</c:v>
                </c:pt>
                <c:pt idx="4">
                  <c:v>99.728390039999994</c:v>
                </c:pt>
                <c:pt idx="5">
                  <c:v>233.11832749999999</c:v>
                </c:pt>
                <c:pt idx="6">
                  <c:v>90.482614299999995</c:v>
                </c:pt>
                <c:pt idx="7">
                  <c:v>140.48627690000001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1-AC42-B12A-7B847FAC9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178367"/>
        <c:axId val="381005167"/>
      </c:scatterChart>
      <c:valAx>
        <c:axId val="381178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005167"/>
        <c:crosses val="autoZero"/>
        <c:crossBetween val="midCat"/>
      </c:valAx>
      <c:valAx>
        <c:axId val="381005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178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038276465441816E-2"/>
                  <c:y val="-0.22111366287547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correlation!$E$30:$E$37</c:f>
              <c:numCache>
                <c:formatCode>0.00</c:formatCode>
                <c:ptCount val="8"/>
                <c:pt idx="0">
                  <c:v>9.2273019999999999</c:v>
                </c:pt>
                <c:pt idx="1">
                  <c:v>9.4015920000000008</c:v>
                </c:pt>
                <c:pt idx="2">
                  <c:v>9.5221870000000006</c:v>
                </c:pt>
                <c:pt idx="3">
                  <c:v>9.3904130000000006</c:v>
                </c:pt>
                <c:pt idx="4">
                  <c:v>9.7033529999999999</c:v>
                </c:pt>
                <c:pt idx="5">
                  <c:v>10.058531</c:v>
                </c:pt>
                <c:pt idx="6">
                  <c:v>9.3706669999999992</c:v>
                </c:pt>
                <c:pt idx="7">
                  <c:v>9.3726780000000005</c:v>
                </c:pt>
              </c:numCache>
            </c:numRef>
          </c:xVal>
          <c:yVal>
            <c:numRef>
              <c:f>correlation!$F$30:$F$37</c:f>
              <c:numCache>
                <c:formatCode>0.00</c:formatCode>
                <c:ptCount val="8"/>
                <c:pt idx="0">
                  <c:v>118.6877516</c:v>
                </c:pt>
                <c:pt idx="1">
                  <c:v>170.23913160000001</c:v>
                </c:pt>
                <c:pt idx="2">
                  <c:v>93.475303679999996</c:v>
                </c:pt>
                <c:pt idx="3">
                  <c:v>139.62131830000001</c:v>
                </c:pt>
                <c:pt idx="4">
                  <c:v>102.38354699999999</c:v>
                </c:pt>
                <c:pt idx="5">
                  <c:v>173.06127219999999</c:v>
                </c:pt>
                <c:pt idx="6">
                  <c:v>88.327766389999994</c:v>
                </c:pt>
                <c:pt idx="7">
                  <c:v>140.72929930000001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D-244D-90BE-7283E21BE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749631"/>
        <c:axId val="380609983"/>
      </c:scatterChart>
      <c:valAx>
        <c:axId val="368749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609983"/>
        <c:crosses val="autoZero"/>
        <c:crossBetween val="midCat"/>
      </c:valAx>
      <c:valAx>
        <c:axId val="38060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749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542300962379702"/>
                  <c:y val="-0.620699912510936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correlation!$H$80:$H$87</c:f>
              <c:numCache>
                <c:formatCode>0.00</c:formatCode>
                <c:ptCount val="8"/>
                <c:pt idx="0">
                  <c:v>8.9237830000000002</c:v>
                </c:pt>
                <c:pt idx="1">
                  <c:v>8.1248909999999999</c:v>
                </c:pt>
                <c:pt idx="2">
                  <c:v>8.4603610000000007</c:v>
                </c:pt>
                <c:pt idx="3">
                  <c:v>8.2533510000000003</c:v>
                </c:pt>
                <c:pt idx="4">
                  <c:v>9.3904130000000006</c:v>
                </c:pt>
                <c:pt idx="5">
                  <c:v>9.4015920000000008</c:v>
                </c:pt>
                <c:pt idx="6">
                  <c:v>9.3726780000000005</c:v>
                </c:pt>
                <c:pt idx="7">
                  <c:v>10.058531</c:v>
                </c:pt>
              </c:numCache>
            </c:numRef>
          </c:xVal>
          <c:yVal>
            <c:numRef>
              <c:f>correlation!$I$80:$I$87</c:f>
              <c:numCache>
                <c:formatCode>General</c:formatCode>
                <c:ptCount val="8"/>
                <c:pt idx="0">
                  <c:v>3.7809952816635168</c:v>
                </c:pt>
                <c:pt idx="1">
                  <c:v>5.6892650215500957</c:v>
                </c:pt>
                <c:pt idx="2">
                  <c:v>6.3269583289224958</c:v>
                </c:pt>
                <c:pt idx="3">
                  <c:v>10.086195649149337</c:v>
                </c:pt>
                <c:pt idx="4">
                  <c:v>3.2101575387826098</c:v>
                </c:pt>
                <c:pt idx="5">
                  <c:v>3.58618295652174</c:v>
                </c:pt>
                <c:pt idx="6">
                  <c:v>3.6453240285217401</c:v>
                </c:pt>
                <c:pt idx="7">
                  <c:v>4.9167113182608695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A-D843-8A0A-396AC14EA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717727"/>
        <c:axId val="382361343"/>
      </c:scatterChart>
      <c:valAx>
        <c:axId val="381717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61343"/>
        <c:crosses val="autoZero"/>
        <c:crossBetween val="midCat"/>
      </c:valAx>
      <c:valAx>
        <c:axId val="382361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717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7411897445746108E-2"/>
                  <c:y val="-0.55427911364380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correlation!$H$80:$H$83</c:f>
              <c:numCache>
                <c:formatCode>0.00</c:formatCode>
                <c:ptCount val="4"/>
                <c:pt idx="0">
                  <c:v>8.9237830000000002</c:v>
                </c:pt>
                <c:pt idx="1">
                  <c:v>8.1248909999999999</c:v>
                </c:pt>
                <c:pt idx="2">
                  <c:v>8.4603610000000007</c:v>
                </c:pt>
                <c:pt idx="3">
                  <c:v>8.2533510000000003</c:v>
                </c:pt>
              </c:numCache>
            </c:numRef>
          </c:xVal>
          <c:yVal>
            <c:numRef>
              <c:f>correlation!$I$80:$I$83</c:f>
              <c:numCache>
                <c:formatCode>General</c:formatCode>
                <c:ptCount val="4"/>
                <c:pt idx="0">
                  <c:v>3.7809952816635168</c:v>
                </c:pt>
                <c:pt idx="1">
                  <c:v>5.6892650215500957</c:v>
                </c:pt>
                <c:pt idx="2">
                  <c:v>6.3269583289224958</c:v>
                </c:pt>
                <c:pt idx="3">
                  <c:v>10.086195649149337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C2-1546-B507-030F43218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738783"/>
        <c:axId val="384721375"/>
      </c:scatterChart>
      <c:valAx>
        <c:axId val="384738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721375"/>
        <c:crosses val="autoZero"/>
        <c:crossBetween val="midCat"/>
      </c:valAx>
      <c:valAx>
        <c:axId val="384721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738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correlation!$H$84:$H$87</c:f>
              <c:numCache>
                <c:formatCode>0.00</c:formatCode>
                <c:ptCount val="4"/>
                <c:pt idx="0">
                  <c:v>9.3904130000000006</c:v>
                </c:pt>
                <c:pt idx="1">
                  <c:v>9.4015920000000008</c:v>
                </c:pt>
                <c:pt idx="2">
                  <c:v>9.3726780000000005</c:v>
                </c:pt>
                <c:pt idx="3">
                  <c:v>10.058531</c:v>
                </c:pt>
              </c:numCache>
            </c:numRef>
          </c:xVal>
          <c:yVal>
            <c:numRef>
              <c:f>correlation!$I$84:$I$87</c:f>
              <c:numCache>
                <c:formatCode>General</c:formatCode>
                <c:ptCount val="4"/>
                <c:pt idx="0">
                  <c:v>3.2101575387826098</c:v>
                </c:pt>
                <c:pt idx="1">
                  <c:v>3.58618295652174</c:v>
                </c:pt>
                <c:pt idx="2">
                  <c:v>3.6453240285217401</c:v>
                </c:pt>
                <c:pt idx="3">
                  <c:v>4.9167113182608695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44-8946-BECD-CFF8C2832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007727"/>
        <c:axId val="383835247"/>
      </c:scatterChart>
      <c:valAx>
        <c:axId val="385007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835247"/>
        <c:crosses val="autoZero"/>
        <c:crossBetween val="midCat"/>
      </c:valAx>
      <c:valAx>
        <c:axId val="38383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07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Does</a:t>
            </a:r>
            <a:r>
              <a:rPr lang="en-US" baseline="0"/>
              <a:t> starting C:N ratio affect %Biodeg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question1!$R$23:$R$24</c:f>
              <c:numCache>
                <c:formatCode>General</c:formatCode>
                <c:ptCount val="2"/>
                <c:pt idx="0">
                  <c:v>10.677340479046189</c:v>
                </c:pt>
                <c:pt idx="1">
                  <c:v>9.4262974409002585</c:v>
                </c:pt>
              </c:numCache>
            </c:numRef>
          </c:xVal>
          <c:yVal>
            <c:numRef>
              <c:f>question1!$S$23:$S$24</c:f>
              <c:numCache>
                <c:formatCode>General</c:formatCode>
                <c:ptCount val="2"/>
                <c:pt idx="0">
                  <c:v>3.2101575387826098</c:v>
                </c:pt>
                <c:pt idx="1">
                  <c:v>5.6892650215500957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9F-2F41-9AC7-0F0B7E7B4322}"/>
            </c:ext>
          </c:extLst>
        </c:ser>
        <c:ser>
          <c:idx val="1"/>
          <c:order val="1"/>
          <c:tx>
            <c:v>AN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question1!$R$25:$R$26</c:f>
              <c:numCache>
                <c:formatCode>General</c:formatCode>
                <c:ptCount val="2"/>
                <c:pt idx="0">
                  <c:v>10.677340479046189</c:v>
                </c:pt>
                <c:pt idx="1">
                  <c:v>9.4262974409002585</c:v>
                </c:pt>
              </c:numCache>
            </c:numRef>
          </c:xVal>
          <c:yVal>
            <c:numRef>
              <c:f>question1!$S$25:$S$26</c:f>
              <c:numCache>
                <c:formatCode>General</c:formatCode>
                <c:ptCount val="2"/>
                <c:pt idx="0">
                  <c:v>3.58618295652174</c:v>
                </c:pt>
                <c:pt idx="1">
                  <c:v>6.3269583289224958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9F-2F41-9AC7-0F0B7E7B4322}"/>
            </c:ext>
          </c:extLst>
        </c:ser>
        <c:ser>
          <c:idx val="2"/>
          <c:order val="2"/>
          <c:tx>
            <c:v>Urea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question1!$R$27:$R$28</c:f>
              <c:numCache>
                <c:formatCode>General</c:formatCode>
                <c:ptCount val="2"/>
                <c:pt idx="0">
                  <c:v>10.677340479046189</c:v>
                </c:pt>
                <c:pt idx="1">
                  <c:v>9.4262974409002585</c:v>
                </c:pt>
              </c:numCache>
            </c:numRef>
          </c:xVal>
          <c:yVal>
            <c:numRef>
              <c:f>question1!$S$27:$S$28</c:f>
              <c:numCache>
                <c:formatCode>General</c:formatCode>
                <c:ptCount val="2"/>
                <c:pt idx="0">
                  <c:v>3.6453240285217401</c:v>
                </c:pt>
                <c:pt idx="1">
                  <c:v>3.7809952816635168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49F-2F41-9AC7-0F0B7E7B4322}"/>
            </c:ext>
          </c:extLst>
        </c:ser>
        <c:ser>
          <c:idx val="3"/>
          <c:order val="3"/>
          <c:tx>
            <c:v>No 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question1!$R$29:$R$30</c:f>
              <c:numCache>
                <c:formatCode>General</c:formatCode>
                <c:ptCount val="2"/>
                <c:pt idx="0">
                  <c:v>10.677340479046189</c:v>
                </c:pt>
                <c:pt idx="1">
                  <c:v>9.4262974409002585</c:v>
                </c:pt>
              </c:numCache>
            </c:numRef>
          </c:xVal>
          <c:yVal>
            <c:numRef>
              <c:f>question1!$S$29:$S$30</c:f>
              <c:numCache>
                <c:formatCode>General</c:formatCode>
                <c:ptCount val="2"/>
                <c:pt idx="0">
                  <c:v>4.9167113182608695</c:v>
                </c:pt>
                <c:pt idx="1">
                  <c:v>10.086195649149337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9F-2F41-9AC7-0F0B7E7B4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057711"/>
        <c:axId val="309207951"/>
      </c:scatterChart>
      <c:valAx>
        <c:axId val="309057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C:N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207951"/>
        <c:crosses val="autoZero"/>
        <c:crossBetween val="midCat"/>
      </c:valAx>
      <c:valAx>
        <c:axId val="309207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%Biodegradation</a:t>
                </a:r>
                <a:r>
                  <a:rPr lang="en-US" baseline="0"/>
                  <a:t> after 16 weeks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0577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203200</xdr:colOff>
      <xdr:row>21</xdr:row>
      <xdr:rowOff>171450</xdr:rowOff>
    </xdr:from>
    <xdr:to>
      <xdr:col>12</xdr:col>
      <xdr:colOff>647700</xdr:colOff>
      <xdr:row>33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EDEE506-E69E-274F-966B-988B128E2A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673100</xdr:colOff>
      <xdr:row>39</xdr:row>
      <xdr:rowOff>146050</xdr:rowOff>
    </xdr:from>
    <xdr:to>
      <xdr:col>12</xdr:col>
      <xdr:colOff>292100</xdr:colOff>
      <xdr:row>51</xdr:row>
      <xdr:rowOff>146050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AB94DF-03FA-1746-A532-3A012390A6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50800</xdr:colOff>
      <xdr:row>57</xdr:row>
      <xdr:rowOff>171450</xdr:rowOff>
    </xdr:from>
    <xdr:to>
      <xdr:col>12</xdr:col>
      <xdr:colOff>495300</xdr:colOff>
      <xdr:row>69</xdr:row>
      <xdr:rowOff>171450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DED87FE-767F-424F-B22C-5871FFCC37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38100</xdr:colOff>
      <xdr:row>18</xdr:row>
      <xdr:rowOff>184150</xdr:rowOff>
    </xdr:from>
    <xdr:to>
      <xdr:col>18</xdr:col>
      <xdr:colOff>482600</xdr:colOff>
      <xdr:row>30</xdr:row>
      <xdr:rowOff>184150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E16BB9F-74C9-884C-8CEC-7CB98CA863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88900</xdr:colOff>
      <xdr:row>31</xdr:row>
      <xdr:rowOff>171450</xdr:rowOff>
    </xdr:from>
    <xdr:to>
      <xdr:col>18</xdr:col>
      <xdr:colOff>533400</xdr:colOff>
      <xdr:row>43</xdr:row>
      <xdr:rowOff>171450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F7FD8C9-C948-684B-B6F1-A7E58B9C1F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304800</xdr:colOff>
      <xdr:row>73</xdr:row>
      <xdr:rowOff>69850</xdr:rowOff>
    </xdr:from>
    <xdr:to>
      <xdr:col>13</xdr:col>
      <xdr:colOff>571500</xdr:colOff>
      <xdr:row>84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7BEEB68-AA10-6E45-925D-5F9D41AE8D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419100</xdr:colOff>
      <xdr:row>72</xdr:row>
      <xdr:rowOff>31750</xdr:rowOff>
    </xdr:from>
    <xdr:to>
      <xdr:col>19</xdr:col>
      <xdr:colOff>457200</xdr:colOff>
      <xdr:row>83</xdr:row>
      <xdr:rowOff>114300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F2659CB-27CB-CC4D-A35C-F3E4BC03B8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609600</xdr:colOff>
      <xdr:row>84</xdr:row>
      <xdr:rowOff>209550</xdr:rowOff>
    </xdr:from>
    <xdr:to>
      <xdr:col>19</xdr:col>
      <xdr:colOff>546100</xdr:colOff>
      <xdr:row>96</xdr:row>
      <xdr:rowOff>88900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E83F8611-900E-DE44-B6DD-6F248B7D0E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566965</xdr:colOff>
      <xdr:row>14</xdr:row>
      <xdr:rowOff>138793</xdr:rowOff>
    </xdr:from>
    <xdr:to>
      <xdr:col>25</xdr:col>
      <xdr:colOff>653143</xdr:colOff>
      <xdr:row>27</xdr:row>
      <xdr:rowOff>145142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9BD5EAD-F46D-9748-B7EC-3BBB839A18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571499</xdr:colOff>
      <xdr:row>28</xdr:row>
      <xdr:rowOff>90715</xdr:rowOff>
    </xdr:from>
    <xdr:to>
      <xdr:col>25</xdr:col>
      <xdr:colOff>743856</xdr:colOff>
      <xdr:row>40</xdr:row>
      <xdr:rowOff>54429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916A72A-450D-0840-88E2-C6A912D206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544286</xdr:colOff>
      <xdr:row>40</xdr:row>
      <xdr:rowOff>181429</xdr:rowOff>
    </xdr:from>
    <xdr:to>
      <xdr:col>25</xdr:col>
      <xdr:colOff>716643</xdr:colOff>
      <xdr:row>52</xdr:row>
      <xdr:rowOff>145143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301DE2-A974-AC4E-A492-FC142583EA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C42CD-0784-474E-8BD9-15322D1A0C80}">
  <dimension ref="A1:Q17"/>
  <sheetViews>
    <sheetView tabSelected="1" workbookViewId="0">
      <selection activeCell="K3" sqref="K3"/>
    </sheetView>
  </sheetViews>
  <sheetFormatPr baseColWidth="10" defaultRowHeight="16"/>
  <cols>
    <col min="11" max="11" width="11.6640625" style="1" bestFit="1" customWidth="1"/>
  </cols>
  <sheetData>
    <row r="1" spans="1:17" s="5" customFormat="1" ht="102">
      <c r="B1" s="2"/>
      <c r="C1" s="2" t="s">
        <v>49</v>
      </c>
      <c r="D1" s="2" t="s">
        <v>78</v>
      </c>
      <c r="E1" s="2" t="s">
        <v>39</v>
      </c>
      <c r="F1" s="2" t="s">
        <v>40</v>
      </c>
      <c r="G1" s="2" t="s">
        <v>61</v>
      </c>
      <c r="H1" s="3" t="s">
        <v>41</v>
      </c>
      <c r="I1" s="3" t="s">
        <v>42</v>
      </c>
      <c r="J1" s="4" t="s">
        <v>43</v>
      </c>
      <c r="K1" s="7" t="s">
        <v>52</v>
      </c>
      <c r="L1" s="3" t="s">
        <v>44</v>
      </c>
      <c r="M1" s="3" t="s">
        <v>45</v>
      </c>
      <c r="N1" s="3" t="s">
        <v>46</v>
      </c>
      <c r="O1" s="3" t="s">
        <v>47</v>
      </c>
      <c r="P1" s="2" t="s">
        <v>48</v>
      </c>
      <c r="Q1" s="2"/>
    </row>
    <row r="2" spans="1:17" s="5" customFormat="1">
      <c r="A2" s="5" t="s">
        <v>50</v>
      </c>
      <c r="B2" s="5" t="s">
        <v>38</v>
      </c>
      <c r="C2" s="5">
        <v>0.46</v>
      </c>
      <c r="D2" s="5">
        <v>7.4999999999999997E-3</v>
      </c>
      <c r="E2" s="5">
        <v>0.25</v>
      </c>
      <c r="F2" s="42">
        <v>101</v>
      </c>
      <c r="G2" s="5">
        <v>0.15</v>
      </c>
      <c r="H2" s="6">
        <f>F2/(1+G2)</f>
        <v>87.826086956521749</v>
      </c>
      <c r="I2" s="6">
        <f>E2*C2</f>
        <v>0.115</v>
      </c>
      <c r="J2" s="30">
        <f>I2/H2</f>
        <v>1.3094059405940593E-3</v>
      </c>
      <c r="K2" s="8">
        <f>J2*1000000</f>
        <v>1309.4059405940593</v>
      </c>
      <c r="L2" s="6">
        <f>H2*D2</f>
        <v>0.65869565217391313</v>
      </c>
      <c r="M2" s="6">
        <f>L2+I2</f>
        <v>0.77369565217391312</v>
      </c>
      <c r="N2" s="6">
        <f>I2/L2</f>
        <v>0.17458745874587459</v>
      </c>
      <c r="O2" s="6">
        <f>I2/M2*100</f>
        <v>14.863725765664512</v>
      </c>
      <c r="P2" s="5">
        <f>E2/F2 *100</f>
        <v>0.24752475247524752</v>
      </c>
    </row>
    <row r="3" spans="1:17" s="5" customFormat="1">
      <c r="A3" s="5" t="s">
        <v>51</v>
      </c>
      <c r="B3" s="5" t="s">
        <v>38</v>
      </c>
      <c r="C3" s="5">
        <v>0.46</v>
      </c>
      <c r="D3" s="5">
        <v>1.2E-2</v>
      </c>
      <c r="E3" s="5">
        <v>0.25</v>
      </c>
      <c r="F3" s="42">
        <v>110</v>
      </c>
      <c r="G3" s="42">
        <v>0.26</v>
      </c>
      <c r="H3" s="6">
        <f>F3/(1+G3)</f>
        <v>87.301587301587304</v>
      </c>
      <c r="I3" s="6">
        <f>E3*C3</f>
        <v>0.115</v>
      </c>
      <c r="J3" s="30">
        <f>I3/H3</f>
        <v>1.3172727272727273E-3</v>
      </c>
      <c r="K3" s="8">
        <f>J3*1000000</f>
        <v>1317.2727272727273</v>
      </c>
      <c r="L3" s="6">
        <f>H3*D3</f>
        <v>1.0476190476190477</v>
      </c>
      <c r="M3" s="6">
        <f>L3+I3</f>
        <v>1.1626190476190477</v>
      </c>
      <c r="N3" s="6">
        <f>I3/L3</f>
        <v>0.10977272727272727</v>
      </c>
      <c r="O3" s="6">
        <f>I3/M3*100</f>
        <v>9.8914601679295515</v>
      </c>
      <c r="P3" s="5">
        <f>E3/F3 *100</f>
        <v>0.22727272727272727</v>
      </c>
    </row>
    <row r="4" spans="1:17" s="5" customFormat="1">
      <c r="K4" s="6"/>
    </row>
    <row r="5" spans="1:17" s="5" customFormat="1">
      <c r="K5" s="6"/>
    </row>
    <row r="6" spans="1:17" s="5" customFormat="1">
      <c r="F6" s="5" t="s">
        <v>109</v>
      </c>
      <c r="K6" s="6"/>
    </row>
    <row r="7" spans="1:17" s="5" customFormat="1">
      <c r="K7" s="6"/>
    </row>
    <row r="8" spans="1:17" s="5" customFormat="1">
      <c r="K8" s="6"/>
    </row>
    <row r="9" spans="1:17" s="5" customFormat="1">
      <c r="A9" s="5" t="s">
        <v>62</v>
      </c>
      <c r="K9" s="6"/>
    </row>
    <row r="10" spans="1:17" s="5" customFormat="1">
      <c r="A10" s="5" t="s">
        <v>79</v>
      </c>
      <c r="K10" s="6"/>
    </row>
    <row r="17" spans="3:4">
      <c r="C17" s="9"/>
      <c r="D1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E00C3-A5A8-ED4C-A424-92A949B4E068}">
  <dimension ref="A1:AA18"/>
  <sheetViews>
    <sheetView topLeftCell="L1" workbookViewId="0">
      <selection activeCell="Z20" sqref="Z20"/>
    </sheetView>
  </sheetViews>
  <sheetFormatPr baseColWidth="10" defaultRowHeight="16"/>
  <cols>
    <col min="1" max="6" width="10.83203125" style="5"/>
    <col min="7" max="8" width="9" style="6" customWidth="1"/>
    <col min="9" max="10" width="10.83203125" style="5"/>
    <col min="11" max="11" width="10.83203125" style="6"/>
    <col min="12" max="12" width="14.1640625" style="6" customWidth="1"/>
    <col min="13" max="16384" width="10.83203125" style="5"/>
  </cols>
  <sheetData>
    <row r="1" spans="1:27" s="2" customFormat="1" ht="153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3" t="s">
        <v>12</v>
      </c>
      <c r="H1" s="3" t="s">
        <v>13</v>
      </c>
      <c r="J1" s="7" t="s">
        <v>53</v>
      </c>
      <c r="K1" s="3" t="s">
        <v>55</v>
      </c>
      <c r="L1" s="11" t="s">
        <v>54</v>
      </c>
      <c r="N1" s="2" t="s">
        <v>6</v>
      </c>
      <c r="O1" s="2" t="s">
        <v>7</v>
      </c>
      <c r="P1" s="2" t="s">
        <v>8</v>
      </c>
      <c r="Q1" s="2" t="s">
        <v>9</v>
      </c>
      <c r="R1" s="2" t="s">
        <v>10</v>
      </c>
      <c r="S1" s="2" t="s">
        <v>11</v>
      </c>
      <c r="T1" s="3" t="s">
        <v>12</v>
      </c>
      <c r="U1" s="3" t="s">
        <v>13</v>
      </c>
      <c r="W1" s="7" t="s">
        <v>53</v>
      </c>
      <c r="X1" s="3" t="s">
        <v>55</v>
      </c>
      <c r="Y1" s="11" t="s">
        <v>54</v>
      </c>
    </row>
    <row r="2" spans="1:27">
      <c r="A2" s="5" t="s">
        <v>14</v>
      </c>
      <c r="B2" s="5" t="s">
        <v>15</v>
      </c>
      <c r="C2" s="5" t="s">
        <v>16</v>
      </c>
      <c r="D2" s="5" t="s">
        <v>17</v>
      </c>
      <c r="E2" s="5" t="s">
        <v>18</v>
      </c>
      <c r="F2" s="5">
        <v>119</v>
      </c>
      <c r="G2" s="6">
        <v>109.4979805</v>
      </c>
      <c r="H2" s="6">
        <v>4.5589629629999999</v>
      </c>
      <c r="J2" s="8"/>
      <c r="L2" s="12"/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>
        <v>119</v>
      </c>
      <c r="T2">
        <v>108.2399497</v>
      </c>
      <c r="U2">
        <v>4.5065846809999996</v>
      </c>
      <c r="W2" s="8"/>
      <c r="X2" s="6"/>
      <c r="Y2" s="12"/>
    </row>
    <row r="3" spans="1:27">
      <c r="A3" s="5" t="s">
        <v>19</v>
      </c>
      <c r="B3" s="5" t="s">
        <v>20</v>
      </c>
      <c r="C3" s="5" t="s">
        <v>21</v>
      </c>
      <c r="D3" s="5" t="s">
        <v>17</v>
      </c>
      <c r="E3" s="5" t="s">
        <v>18</v>
      </c>
      <c r="F3" s="5">
        <v>119</v>
      </c>
      <c r="G3" s="6">
        <v>193.17200439999999</v>
      </c>
      <c r="H3" s="6">
        <v>6.6500409400000002</v>
      </c>
      <c r="J3" s="8">
        <v>1322.5</v>
      </c>
      <c r="K3" s="6">
        <f>G3-G2</f>
        <v>83.674023899999995</v>
      </c>
      <c r="L3" s="12">
        <f>(K3/J3)*100</f>
        <v>6.3269583289224958</v>
      </c>
      <c r="N3" s="5" t="s">
        <v>19</v>
      </c>
      <c r="O3" s="5" t="s">
        <v>20</v>
      </c>
      <c r="P3" s="5" t="s">
        <v>21</v>
      </c>
      <c r="Q3" s="5" t="s">
        <v>17</v>
      </c>
      <c r="R3" s="5" t="s">
        <v>18</v>
      </c>
      <c r="S3" s="5">
        <v>119</v>
      </c>
      <c r="T3">
        <v>190.9526362</v>
      </c>
      <c r="U3">
        <v>6.5736381000000002</v>
      </c>
      <c r="W3" s="5">
        <v>1309.4059405940593</v>
      </c>
      <c r="X3" s="6">
        <f>T3-T2</f>
        <v>82.712686500000004</v>
      </c>
      <c r="Y3" s="12">
        <f>(X3/W3)*100</f>
        <v>6.3168100843100188</v>
      </c>
      <c r="AA3" s="5">
        <v>1309.4059405940593</v>
      </c>
    </row>
    <row r="4" spans="1:27">
      <c r="A4" s="5" t="s">
        <v>22</v>
      </c>
      <c r="B4" s="5" t="s">
        <v>15</v>
      </c>
      <c r="C4" s="5" t="s">
        <v>23</v>
      </c>
      <c r="D4" s="5" t="s">
        <v>24</v>
      </c>
      <c r="E4" s="5" t="s">
        <v>18</v>
      </c>
      <c r="F4" s="5">
        <v>119</v>
      </c>
      <c r="G4" s="6">
        <v>74.160847489999995</v>
      </c>
      <c r="H4" s="6">
        <v>3.3206557910000001</v>
      </c>
      <c r="J4" s="8"/>
      <c r="L4" s="12"/>
      <c r="N4" s="5" t="s">
        <v>22</v>
      </c>
      <c r="O4" s="5" t="s">
        <v>15</v>
      </c>
      <c r="P4" s="5" t="s">
        <v>23</v>
      </c>
      <c r="Q4" s="5" t="s">
        <v>24</v>
      </c>
      <c r="R4" s="5" t="s">
        <v>18</v>
      </c>
      <c r="S4" s="5">
        <v>119</v>
      </c>
      <c r="T4">
        <v>73.308807720000004</v>
      </c>
      <c r="U4">
        <v>3.282504517</v>
      </c>
      <c r="W4" s="8"/>
      <c r="X4" s="6"/>
      <c r="Y4" s="12"/>
      <c r="AA4" s="5">
        <v>1317.2727272727273</v>
      </c>
    </row>
    <row r="5" spans="1:27">
      <c r="A5" s="5" t="s">
        <v>25</v>
      </c>
      <c r="B5" s="5" t="s">
        <v>20</v>
      </c>
      <c r="C5" s="5" t="s">
        <v>26</v>
      </c>
      <c r="D5" s="5" t="s">
        <v>24</v>
      </c>
      <c r="E5" s="5" t="s">
        <v>18</v>
      </c>
      <c r="F5" s="5">
        <v>119</v>
      </c>
      <c r="G5" s="6">
        <v>149.4013774</v>
      </c>
      <c r="H5" s="6">
        <v>15.50909234</v>
      </c>
      <c r="J5" s="8">
        <v>1322.5</v>
      </c>
      <c r="K5" s="6">
        <f>G5-G4</f>
        <v>75.240529910000006</v>
      </c>
      <c r="L5" s="12">
        <f>(K5/J5)*100</f>
        <v>5.6892650215500957</v>
      </c>
      <c r="N5" s="5" t="s">
        <v>25</v>
      </c>
      <c r="O5" s="5" t="s">
        <v>20</v>
      </c>
      <c r="P5" s="5" t="s">
        <v>26</v>
      </c>
      <c r="Q5" s="5" t="s">
        <v>24</v>
      </c>
      <c r="R5" s="5" t="s">
        <v>18</v>
      </c>
      <c r="S5" s="5">
        <v>119</v>
      </c>
      <c r="T5">
        <v>147.6848933</v>
      </c>
      <c r="U5">
        <v>15.33090717</v>
      </c>
      <c r="W5" s="5">
        <v>1309.4059405940593</v>
      </c>
      <c r="X5" s="6">
        <f>T5-T4</f>
        <v>74.376085579999994</v>
      </c>
      <c r="Y5" s="12">
        <f>(X5/W5)*100</f>
        <v>5.6801396170737242</v>
      </c>
    </row>
    <row r="6" spans="1:27">
      <c r="A6" s="5" t="s">
        <v>27</v>
      </c>
      <c r="B6" s="5" t="s">
        <v>15</v>
      </c>
      <c r="C6" s="5" t="s">
        <v>28</v>
      </c>
      <c r="D6" s="5" t="s">
        <v>29</v>
      </c>
      <c r="E6" s="5" t="s">
        <v>18</v>
      </c>
      <c r="F6" s="5">
        <v>119</v>
      </c>
      <c r="G6" s="6">
        <v>90.482614299999995</v>
      </c>
      <c r="H6" s="6">
        <v>2.6739831619999999</v>
      </c>
      <c r="J6" s="8"/>
      <c r="L6" s="12"/>
      <c r="N6" s="5" t="s">
        <v>27</v>
      </c>
      <c r="O6" s="5" t="s">
        <v>15</v>
      </c>
      <c r="P6" s="5" t="s">
        <v>28</v>
      </c>
      <c r="Q6" s="5" t="s">
        <v>29</v>
      </c>
      <c r="R6" s="5" t="s">
        <v>18</v>
      </c>
      <c r="S6" s="5">
        <v>119</v>
      </c>
      <c r="T6">
        <v>89.443052480000006</v>
      </c>
      <c r="U6">
        <v>2.6432615610000001</v>
      </c>
      <c r="W6" s="8"/>
      <c r="X6" s="6"/>
      <c r="Y6" s="12"/>
    </row>
    <row r="7" spans="1:27">
      <c r="A7" s="5" t="s">
        <v>30</v>
      </c>
      <c r="B7" s="5" t="s">
        <v>20</v>
      </c>
      <c r="C7" s="5" t="s">
        <v>31</v>
      </c>
      <c r="D7" s="5" t="s">
        <v>29</v>
      </c>
      <c r="E7" s="5" t="s">
        <v>18</v>
      </c>
      <c r="F7" s="5">
        <v>119</v>
      </c>
      <c r="G7" s="6">
        <v>140.48627690000001</v>
      </c>
      <c r="H7" s="6">
        <v>4.7463786450000001</v>
      </c>
      <c r="J7" s="8">
        <v>1322.5</v>
      </c>
      <c r="K7" s="6">
        <f>G7-G6</f>
        <v>50.003662600000013</v>
      </c>
      <c r="L7" s="12">
        <f>(K7/J7)*100</f>
        <v>3.7809952816635168</v>
      </c>
      <c r="N7" s="5" t="s">
        <v>30</v>
      </c>
      <c r="O7" s="5" t="s">
        <v>20</v>
      </c>
      <c r="P7" s="5" t="s">
        <v>31</v>
      </c>
      <c r="Q7" s="5" t="s">
        <v>29</v>
      </c>
      <c r="R7" s="5" t="s">
        <v>18</v>
      </c>
      <c r="S7" s="5">
        <v>119</v>
      </c>
      <c r="T7">
        <v>138.8722191</v>
      </c>
      <c r="U7">
        <v>4.6918471300000002</v>
      </c>
      <c r="W7" s="5">
        <v>1309.4059405940593</v>
      </c>
      <c r="X7" s="6">
        <f>T7-T6</f>
        <v>49.42916661999999</v>
      </c>
      <c r="Y7" s="12">
        <f>(X7/W7)*100</f>
        <v>3.7749306832665397</v>
      </c>
    </row>
    <row r="8" spans="1:27">
      <c r="A8" s="5" t="s">
        <v>32</v>
      </c>
      <c r="B8" s="5" t="s">
        <v>15</v>
      </c>
      <c r="C8" s="5" t="s">
        <v>33</v>
      </c>
      <c r="D8" s="5" t="s">
        <v>34</v>
      </c>
      <c r="E8" s="5" t="s">
        <v>18</v>
      </c>
      <c r="F8" s="5">
        <v>119</v>
      </c>
      <c r="G8" s="6">
        <v>99.728390039999994</v>
      </c>
      <c r="H8" s="6">
        <v>1.3310545970000001</v>
      </c>
      <c r="J8" s="8"/>
      <c r="L8" s="12"/>
      <c r="N8" s="5" t="s">
        <v>32</v>
      </c>
      <c r="O8" s="5" t="s">
        <v>15</v>
      </c>
      <c r="P8" s="5" t="s">
        <v>33</v>
      </c>
      <c r="Q8" s="5" t="s">
        <v>34</v>
      </c>
      <c r="R8" s="5" t="s">
        <v>18</v>
      </c>
      <c r="S8" s="5">
        <v>119</v>
      </c>
      <c r="T8">
        <v>98.582602780000002</v>
      </c>
      <c r="U8">
        <v>1.315762007</v>
      </c>
      <c r="W8" s="8"/>
      <c r="X8" s="6"/>
      <c r="Y8" s="12"/>
    </row>
    <row r="9" spans="1:27">
      <c r="A9" s="5" t="s">
        <v>35</v>
      </c>
      <c r="B9" s="5" t="s">
        <v>20</v>
      </c>
      <c r="C9" s="5" t="s">
        <v>36</v>
      </c>
      <c r="D9" s="5" t="s">
        <v>34</v>
      </c>
      <c r="E9" s="5" t="s">
        <v>18</v>
      </c>
      <c r="F9" s="5">
        <v>119</v>
      </c>
      <c r="G9" s="6">
        <v>233.11832749999999</v>
      </c>
      <c r="H9" s="6">
        <v>6.0994377479999997</v>
      </c>
      <c r="J9" s="8">
        <v>1322.5</v>
      </c>
      <c r="K9" s="6">
        <f>G9-G8</f>
        <v>133.38993746</v>
      </c>
      <c r="L9" s="12">
        <f>(K9/J9)*100</f>
        <v>10.086195649149337</v>
      </c>
      <c r="N9" s="5" t="s">
        <v>35</v>
      </c>
      <c r="O9" s="5" t="s">
        <v>20</v>
      </c>
      <c r="P9" s="5" t="s">
        <v>36</v>
      </c>
      <c r="Q9" s="5" t="s">
        <v>34</v>
      </c>
      <c r="R9" s="5" t="s">
        <v>18</v>
      </c>
      <c r="S9" s="5">
        <v>119</v>
      </c>
      <c r="T9">
        <v>230.4400129</v>
      </c>
      <c r="U9">
        <v>6.029360831</v>
      </c>
      <c r="W9" s="5">
        <v>1309.4059405940593</v>
      </c>
      <c r="X9" s="6">
        <f>T9-T8</f>
        <v>131.85741012</v>
      </c>
      <c r="Y9" s="12">
        <f>(X9/W9)*100</f>
        <v>10.070017710487713</v>
      </c>
    </row>
    <row r="10" spans="1:27">
      <c r="A10" s="5" t="s">
        <v>14</v>
      </c>
      <c r="B10" s="5" t="s">
        <v>15</v>
      </c>
      <c r="C10" s="5" t="s">
        <v>16</v>
      </c>
      <c r="D10" s="5" t="s">
        <v>17</v>
      </c>
      <c r="E10" s="5" t="s">
        <v>37</v>
      </c>
      <c r="F10" s="5">
        <v>119</v>
      </c>
      <c r="G10" s="6">
        <v>118.6877516</v>
      </c>
      <c r="H10" s="6">
        <v>6.0025423040000003</v>
      </c>
      <c r="J10" s="8"/>
      <c r="L10" s="12"/>
      <c r="N10" s="5" t="s">
        <v>14</v>
      </c>
      <c r="O10" s="5" t="s">
        <v>15</v>
      </c>
      <c r="P10" s="5" t="s">
        <v>16</v>
      </c>
      <c r="Q10" s="5" t="s">
        <v>17</v>
      </c>
      <c r="R10" s="5" t="s">
        <v>37</v>
      </c>
      <c r="S10" s="5">
        <v>119</v>
      </c>
      <c r="T10">
        <v>106.3402078</v>
      </c>
      <c r="U10">
        <v>5.3780747169999996</v>
      </c>
      <c r="W10" s="8"/>
      <c r="X10" s="6"/>
      <c r="Y10" s="12"/>
    </row>
    <row r="11" spans="1:27">
      <c r="A11" s="5" t="s">
        <v>19</v>
      </c>
      <c r="B11" s="5" t="s">
        <v>20</v>
      </c>
      <c r="C11" s="5" t="s">
        <v>21</v>
      </c>
      <c r="D11" s="5" t="s">
        <v>17</v>
      </c>
      <c r="E11" s="5" t="s">
        <v>37</v>
      </c>
      <c r="F11" s="5">
        <v>119</v>
      </c>
      <c r="G11" s="6">
        <v>170.23913160000001</v>
      </c>
      <c r="H11" s="6">
        <v>7.4771272639999999</v>
      </c>
      <c r="J11" s="13">
        <v>1437.5</v>
      </c>
      <c r="K11" s="6">
        <f>G11-G10</f>
        <v>51.551380000000009</v>
      </c>
      <c r="L11" s="12">
        <f>(K11/J11)*100</f>
        <v>3.58618295652174</v>
      </c>
      <c r="N11" s="5" t="s">
        <v>19</v>
      </c>
      <c r="O11" s="5" t="s">
        <v>20</v>
      </c>
      <c r="P11" s="5" t="s">
        <v>21</v>
      </c>
      <c r="Q11" s="5" t="s">
        <v>17</v>
      </c>
      <c r="R11" s="5" t="s">
        <v>37</v>
      </c>
      <c r="S11" s="5">
        <v>119</v>
      </c>
      <c r="T11">
        <v>152.52849929999999</v>
      </c>
      <c r="U11">
        <v>6.6992529269999999</v>
      </c>
      <c r="W11" s="5">
        <v>1317.2727272727273</v>
      </c>
      <c r="X11" s="6">
        <f>T11-T10</f>
        <v>46.188291499999991</v>
      </c>
      <c r="Y11" s="12">
        <f>(X11/W11)*100</f>
        <v>3.5063575327812275</v>
      </c>
    </row>
    <row r="12" spans="1:27">
      <c r="A12" s="5" t="s">
        <v>22</v>
      </c>
      <c r="B12" s="5" t="s">
        <v>15</v>
      </c>
      <c r="C12" s="5" t="s">
        <v>23</v>
      </c>
      <c r="D12" s="5" t="s">
        <v>24</v>
      </c>
      <c r="E12" s="5" t="s">
        <v>37</v>
      </c>
      <c r="F12" s="5">
        <v>119</v>
      </c>
      <c r="G12" s="6">
        <v>93.475303679999996</v>
      </c>
      <c r="H12" s="6">
        <v>0.47647529199999999</v>
      </c>
      <c r="J12" s="8"/>
      <c r="L12" s="12"/>
      <c r="N12" s="5" t="s">
        <v>22</v>
      </c>
      <c r="O12" s="5" t="s">
        <v>15</v>
      </c>
      <c r="P12" s="5" t="s">
        <v>23</v>
      </c>
      <c r="Q12" s="5" t="s">
        <v>24</v>
      </c>
      <c r="R12" s="5" t="s">
        <v>37</v>
      </c>
      <c r="S12" s="5">
        <v>119</v>
      </c>
      <c r="T12">
        <v>83.750707950000006</v>
      </c>
      <c r="U12">
        <v>0.42690573300000001</v>
      </c>
      <c r="W12" s="8"/>
      <c r="X12" s="6"/>
      <c r="Y12" s="12"/>
    </row>
    <row r="13" spans="1:27">
      <c r="A13" s="5" t="s">
        <v>25</v>
      </c>
      <c r="B13" s="5" t="s">
        <v>20</v>
      </c>
      <c r="C13" s="5" t="s">
        <v>26</v>
      </c>
      <c r="D13" s="5" t="s">
        <v>24</v>
      </c>
      <c r="E13" s="5" t="s">
        <v>37</v>
      </c>
      <c r="F13" s="5">
        <v>119</v>
      </c>
      <c r="G13" s="6">
        <v>139.62131830000001</v>
      </c>
      <c r="H13" s="6">
        <v>2.021876609</v>
      </c>
      <c r="J13" s="13">
        <v>1437.5</v>
      </c>
      <c r="K13" s="6">
        <f>G13-G12</f>
        <v>46.146014620000017</v>
      </c>
      <c r="L13" s="12">
        <f>(K13/J13)*100</f>
        <v>3.2101575387826098</v>
      </c>
      <c r="N13" s="5" t="s">
        <v>25</v>
      </c>
      <c r="O13" s="5" t="s">
        <v>20</v>
      </c>
      <c r="P13" s="5" t="s">
        <v>26</v>
      </c>
      <c r="Q13" s="5" t="s">
        <v>24</v>
      </c>
      <c r="R13" s="5" t="s">
        <v>37</v>
      </c>
      <c r="S13" s="5">
        <v>119</v>
      </c>
      <c r="T13">
        <v>125.095975</v>
      </c>
      <c r="U13">
        <v>1.8115330009999999</v>
      </c>
      <c r="W13" s="5">
        <v>1317.2727272727273</v>
      </c>
      <c r="X13" s="6">
        <f>T13-T12</f>
        <v>41.34526704999999</v>
      </c>
      <c r="Y13" s="12">
        <f>(X13/W13)*100</f>
        <v>3.1387021224982741</v>
      </c>
    </row>
    <row r="14" spans="1:27">
      <c r="A14" s="5" t="s">
        <v>32</v>
      </c>
      <c r="B14" s="5" t="s">
        <v>15</v>
      </c>
      <c r="C14" s="5" t="s">
        <v>33</v>
      </c>
      <c r="D14" s="5" t="s">
        <v>34</v>
      </c>
      <c r="E14" s="5" t="s">
        <v>37</v>
      </c>
      <c r="F14" s="5">
        <v>119</v>
      </c>
      <c r="G14" s="6">
        <v>102.38354699999999</v>
      </c>
      <c r="H14" s="6">
        <v>7.616444574</v>
      </c>
      <c r="J14" s="8"/>
      <c r="L14" s="12"/>
      <c r="N14" s="5" t="s">
        <v>32</v>
      </c>
      <c r="O14" s="5" t="s">
        <v>15</v>
      </c>
      <c r="P14" s="5" t="s">
        <v>33</v>
      </c>
      <c r="Q14" s="5" t="s">
        <v>34</v>
      </c>
      <c r="R14" s="5" t="s">
        <v>37</v>
      </c>
      <c r="S14" s="5">
        <v>119</v>
      </c>
      <c r="T14">
        <v>91.732192380000001</v>
      </c>
      <c r="U14">
        <v>6.8240765210000003</v>
      </c>
      <c r="W14" s="8"/>
      <c r="X14" s="6"/>
      <c r="Y14" s="12"/>
    </row>
    <row r="15" spans="1:27">
      <c r="A15" s="5" t="s">
        <v>35</v>
      </c>
      <c r="B15" s="5" t="s">
        <v>20</v>
      </c>
      <c r="C15" s="5" t="s">
        <v>36</v>
      </c>
      <c r="D15" s="5" t="s">
        <v>34</v>
      </c>
      <c r="E15" s="5" t="s">
        <v>37</v>
      </c>
      <c r="F15" s="5">
        <v>119</v>
      </c>
      <c r="G15" s="6">
        <v>173.06127219999999</v>
      </c>
      <c r="H15" s="6">
        <v>9.1813001520000004</v>
      </c>
      <c r="J15" s="13">
        <v>1437.5</v>
      </c>
      <c r="K15" s="6">
        <f>G15-G14</f>
        <v>70.677725199999998</v>
      </c>
      <c r="L15" s="12">
        <f>(K15/J15)*100</f>
        <v>4.9167113182608695</v>
      </c>
      <c r="N15" s="5" t="s">
        <v>35</v>
      </c>
      <c r="O15" s="5" t="s">
        <v>20</v>
      </c>
      <c r="P15" s="5" t="s">
        <v>36</v>
      </c>
      <c r="Q15" s="5" t="s">
        <v>34</v>
      </c>
      <c r="R15" s="5" t="s">
        <v>37</v>
      </c>
      <c r="S15" s="5">
        <v>119</v>
      </c>
      <c r="T15">
        <v>155.05704170000001</v>
      </c>
      <c r="U15">
        <v>8.2261341479999999</v>
      </c>
      <c r="W15" s="5">
        <v>1317.2727272727273</v>
      </c>
      <c r="X15" s="6">
        <f>T15-T14</f>
        <v>63.324849320000013</v>
      </c>
      <c r="Y15" s="12">
        <f>(X15/W15)*100</f>
        <v>4.807269444582472</v>
      </c>
    </row>
    <row r="16" spans="1:27">
      <c r="A16" s="5" t="s">
        <v>27</v>
      </c>
      <c r="B16" s="5" t="s">
        <v>15</v>
      </c>
      <c r="C16" s="5" t="s">
        <v>28</v>
      </c>
      <c r="D16" s="5" t="s">
        <v>29</v>
      </c>
      <c r="E16" s="5" t="s">
        <v>37</v>
      </c>
      <c r="F16" s="5">
        <v>119</v>
      </c>
      <c r="G16" s="6">
        <v>88.327766389999994</v>
      </c>
      <c r="H16" s="6">
        <v>3.317315416</v>
      </c>
      <c r="J16" s="8"/>
      <c r="L16" s="12"/>
      <c r="N16" s="5" t="s">
        <v>27</v>
      </c>
      <c r="O16" s="5" t="s">
        <v>15</v>
      </c>
      <c r="P16" s="5" t="s">
        <v>28</v>
      </c>
      <c r="Q16" s="5" t="s">
        <v>29</v>
      </c>
      <c r="R16" s="5" t="s">
        <v>37</v>
      </c>
      <c r="S16" s="5">
        <v>119</v>
      </c>
      <c r="T16">
        <v>79.138688779999995</v>
      </c>
      <c r="U16">
        <v>2.9722023210000001</v>
      </c>
      <c r="W16" s="8"/>
      <c r="X16" s="6"/>
      <c r="Y16" s="12"/>
    </row>
    <row r="17" spans="1:25">
      <c r="A17" s="5" t="s">
        <v>30</v>
      </c>
      <c r="B17" s="5" t="s">
        <v>20</v>
      </c>
      <c r="C17" s="5" t="s">
        <v>31</v>
      </c>
      <c r="D17" s="5" t="s">
        <v>29</v>
      </c>
      <c r="E17" s="5" t="s">
        <v>37</v>
      </c>
      <c r="F17" s="5">
        <v>119</v>
      </c>
      <c r="G17" s="6">
        <v>140.72929930000001</v>
      </c>
      <c r="H17" s="6">
        <v>7.6034607779999996</v>
      </c>
      <c r="J17" s="13">
        <v>1437.5</v>
      </c>
      <c r="K17" s="6">
        <f>G17-G16</f>
        <v>52.401532910000014</v>
      </c>
      <c r="L17" s="12">
        <f>(K17/J17)*100</f>
        <v>3.6453240285217401</v>
      </c>
      <c r="N17" s="5" t="s">
        <v>30</v>
      </c>
      <c r="O17" s="5" t="s">
        <v>20</v>
      </c>
      <c r="P17" s="5" t="s">
        <v>31</v>
      </c>
      <c r="Q17" s="5" t="s">
        <v>29</v>
      </c>
      <c r="R17" s="5" t="s">
        <v>37</v>
      </c>
      <c r="S17" s="5">
        <v>119</v>
      </c>
      <c r="T17">
        <v>126.0886885</v>
      </c>
      <c r="U17">
        <v>6.8124434789999997</v>
      </c>
      <c r="W17" s="5">
        <v>1317.2727272727273</v>
      </c>
      <c r="X17" s="6">
        <f>T17-T16</f>
        <v>46.949999720000008</v>
      </c>
      <c r="Y17" s="12">
        <f>(X17/W17)*100</f>
        <v>3.5641821733609391</v>
      </c>
    </row>
    <row r="18" spans="1:25">
      <c r="T18" s="6"/>
      <c r="U18" s="6"/>
      <c r="X18" s="6"/>
      <c r="Y18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048B4-1914-8C4B-B9F6-D7F4B6EF77A5}">
  <dimension ref="A2:A5"/>
  <sheetViews>
    <sheetView workbookViewId="0">
      <selection activeCell="C16" sqref="C16"/>
    </sheetView>
  </sheetViews>
  <sheetFormatPr baseColWidth="10" defaultRowHeight="16"/>
  <sheetData>
    <row r="2" spans="1:1">
      <c r="A2" t="s">
        <v>60</v>
      </c>
    </row>
    <row r="3" spans="1:1">
      <c r="A3" t="s">
        <v>81</v>
      </c>
    </row>
    <row r="5" spans="1:1">
      <c r="A5" t="s">
        <v>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22FF-78A3-8342-B0E8-B915F15C3E3D}">
  <dimension ref="A1:N21"/>
  <sheetViews>
    <sheetView workbookViewId="0">
      <selection activeCell="B12" sqref="B12"/>
    </sheetView>
  </sheetViews>
  <sheetFormatPr baseColWidth="10" defaultRowHeight="16"/>
  <cols>
    <col min="1" max="1" width="28" style="5" bestFit="1" customWidth="1"/>
    <col min="2" max="2" width="11.83203125" style="5" bestFit="1" customWidth="1"/>
    <col min="3" max="12" width="10.83203125" style="5"/>
    <col min="13" max="13" width="10.83203125" style="6"/>
    <col min="14" max="14" width="10.83203125" style="26"/>
    <col min="15" max="16384" width="10.83203125" style="5"/>
  </cols>
  <sheetData>
    <row r="1" spans="1:14">
      <c r="A1" s="14" t="s">
        <v>75</v>
      </c>
    </row>
    <row r="2" spans="1:14" ht="17" thickBot="1">
      <c r="A2" s="14"/>
      <c r="G2" s="5" t="s">
        <v>63</v>
      </c>
      <c r="H2" s="5" t="s">
        <v>63</v>
      </c>
      <c r="I2" s="5" t="s">
        <v>63</v>
      </c>
      <c r="J2" s="5" t="s">
        <v>63</v>
      </c>
      <c r="K2" s="5" t="s">
        <v>63</v>
      </c>
    </row>
    <row r="3" spans="1:14">
      <c r="C3" s="15" t="s">
        <v>64</v>
      </c>
      <c r="D3" s="16" t="s">
        <v>65</v>
      </c>
      <c r="E3" s="15" t="s">
        <v>66</v>
      </c>
      <c r="F3" s="16" t="s">
        <v>67</v>
      </c>
      <c r="G3" s="15" t="s">
        <v>64</v>
      </c>
      <c r="H3" s="16" t="s">
        <v>65</v>
      </c>
      <c r="I3" s="15" t="s">
        <v>66</v>
      </c>
      <c r="J3" s="16" t="s">
        <v>67</v>
      </c>
      <c r="K3" s="17" t="s">
        <v>68</v>
      </c>
      <c r="M3" s="23" t="s">
        <v>80</v>
      </c>
      <c r="N3" s="27" t="s">
        <v>77</v>
      </c>
    </row>
    <row r="4" spans="1:14">
      <c r="A4" s="5" t="s">
        <v>37</v>
      </c>
      <c r="B4" s="18" t="s">
        <v>69</v>
      </c>
      <c r="C4" s="19">
        <v>5.016</v>
      </c>
      <c r="D4" s="20">
        <v>0.11008999999999999</v>
      </c>
      <c r="E4" s="19">
        <v>-26.257999999999999</v>
      </c>
      <c r="F4" s="21">
        <v>1.1153999999999999</v>
      </c>
      <c r="G4" s="22">
        <f>AVERAGE(C4:C6)</f>
        <v>5.1596666666666664</v>
      </c>
      <c r="H4" s="22">
        <f>AVERAGE(D4:D6)</f>
        <v>0.11484999999999999</v>
      </c>
      <c r="I4" s="22">
        <f>AVERAGE(E4:E6)</f>
        <v>-26.203999999999997</v>
      </c>
      <c r="J4" s="22">
        <f>AVERAGE(F4:F6)</f>
        <v>1.2278666666666667</v>
      </c>
      <c r="K4" s="6">
        <f>J4/H4</f>
        <v>10.691046292265273</v>
      </c>
      <c r="M4" s="24">
        <v>1.2278666666666667</v>
      </c>
      <c r="N4" s="28">
        <f>M4/100</f>
        <v>1.2278666666666667E-2</v>
      </c>
    </row>
    <row r="5" spans="1:14">
      <c r="A5" s="5" t="s">
        <v>37</v>
      </c>
      <c r="B5" s="18" t="s">
        <v>70</v>
      </c>
      <c r="C5" s="19">
        <v>5.1609999999999996</v>
      </c>
      <c r="D5" s="20">
        <v>0.11563</v>
      </c>
      <c r="E5" s="19">
        <v>-26.282</v>
      </c>
      <c r="F5" s="21">
        <v>1.2363</v>
      </c>
      <c r="K5" s="6"/>
      <c r="M5" s="24"/>
      <c r="N5" s="28"/>
    </row>
    <row r="6" spans="1:14">
      <c r="A6" s="5" t="s">
        <v>37</v>
      </c>
      <c r="B6" s="18" t="s">
        <v>71</v>
      </c>
      <c r="C6" s="19">
        <v>5.3019999999999996</v>
      </c>
      <c r="D6" s="20">
        <v>0.11883000000000001</v>
      </c>
      <c r="E6" s="19">
        <v>-26.071999999999999</v>
      </c>
      <c r="F6" s="21">
        <v>1.3319000000000001</v>
      </c>
      <c r="K6" s="6"/>
      <c r="M6" s="24"/>
      <c r="N6" s="28"/>
    </row>
    <row r="7" spans="1:14" ht="17" thickBot="1">
      <c r="A7" s="5" t="s">
        <v>0</v>
      </c>
      <c r="B7" s="18" t="s">
        <v>72</v>
      </c>
      <c r="C7" s="19">
        <v>3.427</v>
      </c>
      <c r="D7" s="20">
        <v>7.8829999999999997E-2</v>
      </c>
      <c r="E7" s="19">
        <v>-22.640999999999998</v>
      </c>
      <c r="F7" s="21">
        <v>0.74250000000000005</v>
      </c>
      <c r="G7" s="22">
        <f>AVERAGE(C7:C9)</f>
        <v>5.8090000000000002</v>
      </c>
      <c r="H7" s="22">
        <f>AVERAGE(D7:D9)</f>
        <v>7.9156666666666667E-2</v>
      </c>
      <c r="I7" s="22">
        <f>AVERAGE(E7:E9)</f>
        <v>-22.646333333333331</v>
      </c>
      <c r="J7" s="22">
        <f>AVERAGE(F7:F9)</f>
        <v>0.74616666666666676</v>
      </c>
      <c r="K7" s="6">
        <f>J7/H7</f>
        <v>9.4264538678569938</v>
      </c>
      <c r="M7" s="25">
        <v>0.74616666666666676</v>
      </c>
      <c r="N7" s="29">
        <f>M7/100</f>
        <v>7.4616666666666677E-3</v>
      </c>
    </row>
    <row r="8" spans="1:14">
      <c r="A8" s="5" t="s">
        <v>0</v>
      </c>
      <c r="B8" s="18" t="s">
        <v>73</v>
      </c>
      <c r="C8" s="19">
        <v>6.5380000000000003</v>
      </c>
      <c r="D8" s="20">
        <v>7.8340000000000007E-2</v>
      </c>
      <c r="E8" s="19">
        <v>-22.689</v>
      </c>
      <c r="F8" s="21">
        <v>0.73740000000000006</v>
      </c>
    </row>
    <row r="9" spans="1:14">
      <c r="A9" s="5" t="s">
        <v>0</v>
      </c>
      <c r="B9" s="18" t="s">
        <v>74</v>
      </c>
      <c r="C9" s="19">
        <v>7.4619999999999997</v>
      </c>
      <c r="D9" s="20">
        <v>8.0299999999999996E-2</v>
      </c>
      <c r="E9" s="19">
        <v>-22.609000000000002</v>
      </c>
      <c r="F9" s="21">
        <v>0.75860000000000005</v>
      </c>
    </row>
    <row r="16" spans="1:14">
      <c r="A16" s="5" t="s">
        <v>76</v>
      </c>
    </row>
    <row r="17" spans="1:3">
      <c r="B17" s="5" t="s">
        <v>0</v>
      </c>
      <c r="C17" s="5" t="s">
        <v>1</v>
      </c>
    </row>
    <row r="18" spans="1:3" ht="34">
      <c r="A18" s="5" t="s">
        <v>56</v>
      </c>
      <c r="B18" s="9" t="s">
        <v>2</v>
      </c>
      <c r="C18" s="9" t="s">
        <v>3</v>
      </c>
    </row>
    <row r="19" spans="1:3">
      <c r="A19" s="5" t="s">
        <v>57</v>
      </c>
      <c r="B19" s="10" t="s">
        <v>4</v>
      </c>
      <c r="C19" s="10" t="s">
        <v>5</v>
      </c>
    </row>
    <row r="20" spans="1:3">
      <c r="A20" s="5" t="s">
        <v>58</v>
      </c>
    </row>
    <row r="21" spans="1:3">
      <c r="A21" s="5" t="s">
        <v>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C93E8-9CFB-234B-996E-7F40F836E8B7}">
  <dimension ref="A1:AD95"/>
  <sheetViews>
    <sheetView zoomScale="63" workbookViewId="0"/>
  </sheetViews>
  <sheetFormatPr baseColWidth="10" defaultRowHeight="18"/>
  <cols>
    <col min="17" max="20" width="10.83203125" style="31"/>
    <col min="21" max="21" width="10.83203125" style="32"/>
    <col min="22" max="22" width="10.83203125" style="33"/>
    <col min="23" max="26" width="10.83203125" style="32"/>
  </cols>
  <sheetData>
    <row r="1" spans="1:28">
      <c r="A1" t="s">
        <v>107</v>
      </c>
    </row>
    <row r="2" spans="1:28" ht="51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3" t="s">
        <v>12</v>
      </c>
      <c r="H2" t="s">
        <v>13</v>
      </c>
      <c r="J2" t="s">
        <v>53</v>
      </c>
      <c r="K2" t="s">
        <v>55</v>
      </c>
      <c r="L2" t="s">
        <v>54</v>
      </c>
    </row>
    <row r="3" spans="1:28">
      <c r="A3" s="5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>
        <v>119</v>
      </c>
      <c r="G3" s="6">
        <v>109.4979805</v>
      </c>
      <c r="H3">
        <v>4.5589629629999999</v>
      </c>
      <c r="Q3" s="31" t="s">
        <v>83</v>
      </c>
    </row>
    <row r="4" spans="1:28">
      <c r="A4" s="5" t="s">
        <v>19</v>
      </c>
      <c r="B4" s="5" t="s">
        <v>20</v>
      </c>
      <c r="C4" s="5" t="s">
        <v>21</v>
      </c>
      <c r="D4" s="5" t="s">
        <v>17</v>
      </c>
      <c r="E4" s="5" t="s">
        <v>18</v>
      </c>
      <c r="F4" s="5">
        <v>119</v>
      </c>
      <c r="G4" s="6">
        <v>193.17200439999999</v>
      </c>
      <c r="H4">
        <v>6.6500409400000002</v>
      </c>
      <c r="J4">
        <v>1322.5</v>
      </c>
      <c r="K4">
        <v>83.674023899999995</v>
      </c>
      <c r="L4">
        <v>6.3269583289224958</v>
      </c>
      <c r="S4" s="44" t="s">
        <v>84</v>
      </c>
      <c r="T4" s="44" t="s">
        <v>85</v>
      </c>
      <c r="U4" s="43" t="s">
        <v>86</v>
      </c>
      <c r="V4" s="45" t="s">
        <v>87</v>
      </c>
      <c r="W4" s="43" t="s">
        <v>88</v>
      </c>
      <c r="X4" s="43" t="s">
        <v>89</v>
      </c>
      <c r="Y4" s="43" t="s">
        <v>90</v>
      </c>
      <c r="Z4" s="43" t="s">
        <v>91</v>
      </c>
    </row>
    <row r="5" spans="1:28">
      <c r="A5" s="5" t="s">
        <v>22</v>
      </c>
      <c r="B5" s="5" t="s">
        <v>15</v>
      </c>
      <c r="C5" s="5" t="s">
        <v>23</v>
      </c>
      <c r="D5" s="5" t="s">
        <v>24</v>
      </c>
      <c r="E5" s="5" t="s">
        <v>18</v>
      </c>
      <c r="F5" s="5">
        <v>119</v>
      </c>
      <c r="G5" s="6">
        <v>74.160847489999995</v>
      </c>
      <c r="H5">
        <v>3.3206557910000001</v>
      </c>
      <c r="R5" s="34" t="s">
        <v>92</v>
      </c>
      <c r="S5" s="44"/>
      <c r="T5" s="44"/>
      <c r="U5" s="43"/>
      <c r="V5" s="45"/>
      <c r="W5" s="43"/>
      <c r="X5" s="43"/>
      <c r="Y5" s="43"/>
      <c r="Z5" s="43"/>
    </row>
    <row r="6" spans="1:28">
      <c r="A6" s="5" t="s">
        <v>25</v>
      </c>
      <c r="B6" s="5" t="s">
        <v>20</v>
      </c>
      <c r="C6" s="5" t="s">
        <v>26</v>
      </c>
      <c r="D6" s="5" t="s">
        <v>24</v>
      </c>
      <c r="E6" s="5" t="s">
        <v>18</v>
      </c>
      <c r="F6" s="5">
        <v>119</v>
      </c>
      <c r="G6" s="6">
        <v>149.4013774</v>
      </c>
      <c r="H6">
        <v>15.50909234</v>
      </c>
      <c r="J6">
        <v>1322.5</v>
      </c>
      <c r="K6">
        <v>75.240529910000006</v>
      </c>
      <c r="L6">
        <v>5.6892650215500957</v>
      </c>
      <c r="Q6" s="34"/>
      <c r="R6" s="34"/>
      <c r="S6" s="34"/>
      <c r="T6" s="34"/>
      <c r="U6" s="35"/>
      <c r="V6" s="36"/>
      <c r="W6" s="35"/>
      <c r="X6" s="35"/>
      <c r="Y6" s="35"/>
      <c r="Z6" s="35"/>
    </row>
    <row r="7" spans="1:28">
      <c r="A7" s="5" t="s">
        <v>27</v>
      </c>
      <c r="B7" s="5" t="s">
        <v>15</v>
      </c>
      <c r="C7" s="5" t="s">
        <v>28</v>
      </c>
      <c r="D7" s="5" t="s">
        <v>29</v>
      </c>
      <c r="E7" s="5" t="s">
        <v>18</v>
      </c>
      <c r="F7" s="5">
        <v>119</v>
      </c>
      <c r="G7" s="6">
        <v>90.482614299999995</v>
      </c>
      <c r="H7">
        <v>2.6739831619999999</v>
      </c>
      <c r="Q7" s="34">
        <v>1</v>
      </c>
      <c r="R7" s="31" t="s">
        <v>18</v>
      </c>
      <c r="S7" s="31" t="s">
        <v>93</v>
      </c>
      <c r="T7" s="31" t="s">
        <v>94</v>
      </c>
      <c r="U7" s="32">
        <v>8.3297690000000006</v>
      </c>
      <c r="V7" s="33">
        <v>3</v>
      </c>
      <c r="W7" s="32">
        <v>0.14215564999999999</v>
      </c>
      <c r="X7" s="32">
        <v>8.2073599999999997E-2</v>
      </c>
      <c r="Y7" s="32">
        <v>8.411842</v>
      </c>
      <c r="Z7" s="32">
        <v>8.2476950000000002</v>
      </c>
      <c r="AB7" s="5" t="s">
        <v>14</v>
      </c>
    </row>
    <row r="8" spans="1:28">
      <c r="A8" s="5" t="s">
        <v>30</v>
      </c>
      <c r="B8" s="5" t="s">
        <v>20</v>
      </c>
      <c r="C8" s="5" t="s">
        <v>31</v>
      </c>
      <c r="D8" s="5" t="s">
        <v>29</v>
      </c>
      <c r="E8" s="5" t="s">
        <v>18</v>
      </c>
      <c r="F8" s="5">
        <v>119</v>
      </c>
      <c r="G8" s="6">
        <v>140.48627690000001</v>
      </c>
      <c r="H8">
        <v>4.7463786450000001</v>
      </c>
      <c r="J8">
        <v>1322.5</v>
      </c>
      <c r="K8">
        <v>50.003662600000013</v>
      </c>
      <c r="L8">
        <v>3.7809952816635168</v>
      </c>
      <c r="Q8" s="34">
        <v>5</v>
      </c>
      <c r="R8" s="31" t="s">
        <v>18</v>
      </c>
      <c r="S8" s="31" t="s">
        <v>97</v>
      </c>
      <c r="T8" s="31" t="s">
        <v>94</v>
      </c>
      <c r="U8" s="32">
        <v>8.4603610000000007</v>
      </c>
      <c r="V8" s="33">
        <v>3</v>
      </c>
      <c r="W8" s="32">
        <v>0.22109111000000001</v>
      </c>
      <c r="X8" s="32">
        <v>0.12764701000000001</v>
      </c>
      <c r="Y8" s="32">
        <v>8.5880080000000003</v>
      </c>
      <c r="Z8" s="32">
        <v>8.3327139999999993</v>
      </c>
      <c r="AB8" s="5" t="s">
        <v>19</v>
      </c>
    </row>
    <row r="9" spans="1:28">
      <c r="A9" s="5" t="s">
        <v>32</v>
      </c>
      <c r="B9" s="5" t="s">
        <v>15</v>
      </c>
      <c r="C9" s="5" t="s">
        <v>33</v>
      </c>
      <c r="D9" s="5" t="s">
        <v>34</v>
      </c>
      <c r="E9" s="5" t="s">
        <v>18</v>
      </c>
      <c r="F9" s="5">
        <v>119</v>
      </c>
      <c r="G9" s="6">
        <v>99.728390039999994</v>
      </c>
      <c r="H9">
        <v>1.3310545970000001</v>
      </c>
      <c r="Q9" s="34">
        <v>2</v>
      </c>
      <c r="R9" s="31" t="s">
        <v>18</v>
      </c>
      <c r="S9" s="31" t="s">
        <v>93</v>
      </c>
      <c r="T9" s="31" t="s">
        <v>95</v>
      </c>
      <c r="U9" s="32">
        <v>8.0276060000000005</v>
      </c>
      <c r="V9" s="33">
        <v>3</v>
      </c>
      <c r="W9" s="32">
        <v>9.9106929999999996E-2</v>
      </c>
      <c r="X9" s="32">
        <v>5.7219409999999998E-2</v>
      </c>
      <c r="Y9" s="32">
        <v>8.0848259999999996</v>
      </c>
      <c r="Z9" s="32">
        <v>7.9703869999999997</v>
      </c>
      <c r="AB9" s="5" t="s">
        <v>22</v>
      </c>
    </row>
    <row r="10" spans="1:28">
      <c r="A10" s="5" t="s">
        <v>35</v>
      </c>
      <c r="B10" s="5" t="s">
        <v>20</v>
      </c>
      <c r="C10" s="5" t="s">
        <v>36</v>
      </c>
      <c r="D10" s="5" t="s">
        <v>34</v>
      </c>
      <c r="E10" s="5" t="s">
        <v>18</v>
      </c>
      <c r="F10" s="5">
        <v>119</v>
      </c>
      <c r="G10" s="6">
        <v>233.11832749999999</v>
      </c>
      <c r="H10">
        <v>6.0994377479999997</v>
      </c>
      <c r="J10">
        <v>1322.5</v>
      </c>
      <c r="K10">
        <v>133.38993746</v>
      </c>
      <c r="L10">
        <v>10.086195649149337</v>
      </c>
      <c r="Q10" s="34">
        <v>6</v>
      </c>
      <c r="R10" s="31" t="s">
        <v>18</v>
      </c>
      <c r="S10" s="31" t="s">
        <v>97</v>
      </c>
      <c r="T10" s="31" t="s">
        <v>95</v>
      </c>
      <c r="U10" s="32">
        <v>8.1248909999999999</v>
      </c>
      <c r="V10" s="33">
        <v>3</v>
      </c>
      <c r="W10" s="32">
        <v>0.20393464</v>
      </c>
      <c r="X10" s="32">
        <v>0.11774171999999999</v>
      </c>
      <c r="Y10" s="32">
        <v>8.2426320000000004</v>
      </c>
      <c r="Z10" s="32">
        <v>8.0071490000000001</v>
      </c>
      <c r="AB10" s="5" t="s">
        <v>25</v>
      </c>
    </row>
    <row r="11" spans="1:28">
      <c r="A11" s="5" t="s">
        <v>14</v>
      </c>
      <c r="B11" s="5" t="s">
        <v>15</v>
      </c>
      <c r="C11" s="5" t="s">
        <v>16</v>
      </c>
      <c r="D11" s="5" t="s">
        <v>17</v>
      </c>
      <c r="E11" s="5" t="s">
        <v>37</v>
      </c>
      <c r="F11" s="5">
        <v>119</v>
      </c>
      <c r="G11" s="6">
        <v>118.6877516</v>
      </c>
      <c r="H11">
        <v>6.0025423040000003</v>
      </c>
      <c r="Q11" s="37">
        <v>3</v>
      </c>
      <c r="R11" s="38" t="s">
        <v>18</v>
      </c>
      <c r="S11" s="38" t="s">
        <v>93</v>
      </c>
      <c r="T11" s="38" t="s">
        <v>96</v>
      </c>
      <c r="U11" s="39">
        <v>8.8378560000000004</v>
      </c>
      <c r="V11" s="40">
        <v>3</v>
      </c>
      <c r="W11" s="39">
        <v>0.23809913999999999</v>
      </c>
      <c r="X11" s="39">
        <v>0.13746659999999999</v>
      </c>
      <c r="Y11" s="39">
        <v>8.9753229999999995</v>
      </c>
      <c r="Z11" s="39">
        <v>8.7003900000000005</v>
      </c>
      <c r="AB11" s="5" t="s">
        <v>32</v>
      </c>
    </row>
    <row r="12" spans="1:28">
      <c r="A12" s="5" t="s">
        <v>19</v>
      </c>
      <c r="B12" s="5" t="s">
        <v>20</v>
      </c>
      <c r="C12" s="5" t="s">
        <v>21</v>
      </c>
      <c r="D12" s="5" t="s">
        <v>17</v>
      </c>
      <c r="E12" s="5" t="s">
        <v>37</v>
      </c>
      <c r="F12" s="5">
        <v>119</v>
      </c>
      <c r="G12" s="6">
        <v>170.23913160000001</v>
      </c>
      <c r="H12">
        <v>7.4771272639999999</v>
      </c>
      <c r="J12">
        <v>1437.5</v>
      </c>
      <c r="K12">
        <v>51.551380000000009</v>
      </c>
      <c r="L12">
        <v>3.58618295652174</v>
      </c>
      <c r="Q12" s="34">
        <v>7</v>
      </c>
      <c r="R12" s="31" t="s">
        <v>18</v>
      </c>
      <c r="S12" s="31" t="s">
        <v>97</v>
      </c>
      <c r="T12" s="31" t="s">
        <v>96</v>
      </c>
      <c r="U12" s="32">
        <v>8.9237830000000002</v>
      </c>
      <c r="V12" s="33">
        <v>3</v>
      </c>
      <c r="W12" s="32">
        <v>0.27916633000000002</v>
      </c>
      <c r="X12" s="32">
        <v>0.16117675000000001</v>
      </c>
      <c r="Y12" s="32">
        <v>9.0849600000000006</v>
      </c>
      <c r="Z12" s="32">
        <v>8.7626059999999999</v>
      </c>
      <c r="AB12" s="5" t="s">
        <v>35</v>
      </c>
    </row>
    <row r="13" spans="1:28">
      <c r="A13" s="5" t="s">
        <v>22</v>
      </c>
      <c r="B13" s="5" t="s">
        <v>15</v>
      </c>
      <c r="C13" s="5" t="s">
        <v>23</v>
      </c>
      <c r="D13" s="5" t="s">
        <v>24</v>
      </c>
      <c r="E13" s="5" t="s">
        <v>37</v>
      </c>
      <c r="F13" s="5">
        <v>119</v>
      </c>
      <c r="G13" s="6">
        <v>93.475303679999996</v>
      </c>
      <c r="H13">
        <v>0.47647529199999999</v>
      </c>
      <c r="Q13" s="34">
        <v>4</v>
      </c>
      <c r="R13" s="31" t="s">
        <v>18</v>
      </c>
      <c r="S13" s="31" t="s">
        <v>93</v>
      </c>
      <c r="T13" s="31" t="s">
        <v>29</v>
      </c>
      <c r="U13" s="32">
        <v>8.2540469999999999</v>
      </c>
      <c r="V13" s="33">
        <v>3</v>
      </c>
      <c r="W13" s="32">
        <v>0.4477642</v>
      </c>
      <c r="X13" s="32">
        <v>0.25851678</v>
      </c>
      <c r="Y13" s="32">
        <v>8.5125639999999994</v>
      </c>
      <c r="Z13" s="32">
        <v>7.9955309999999997</v>
      </c>
      <c r="AB13" s="5" t="s">
        <v>27</v>
      </c>
    </row>
    <row r="14" spans="1:28">
      <c r="A14" s="5" t="s">
        <v>25</v>
      </c>
      <c r="B14" s="5" t="s">
        <v>20</v>
      </c>
      <c r="C14" s="5" t="s">
        <v>26</v>
      </c>
      <c r="D14" s="5" t="s">
        <v>24</v>
      </c>
      <c r="E14" s="5" t="s">
        <v>37</v>
      </c>
      <c r="F14" s="5">
        <v>119</v>
      </c>
      <c r="G14" s="6">
        <v>139.62131830000001</v>
      </c>
      <c r="H14">
        <v>2.021876609</v>
      </c>
      <c r="J14">
        <v>1437.5</v>
      </c>
      <c r="K14">
        <v>46.146014620000017</v>
      </c>
      <c r="L14">
        <v>3.2101575387826098</v>
      </c>
      <c r="Q14" s="34">
        <v>8</v>
      </c>
      <c r="R14" s="31" t="s">
        <v>18</v>
      </c>
      <c r="S14" s="31" t="s">
        <v>97</v>
      </c>
      <c r="T14" s="31" t="s">
        <v>29</v>
      </c>
      <c r="U14" s="32">
        <v>8.2533510000000003</v>
      </c>
      <c r="V14" s="33">
        <v>3</v>
      </c>
      <c r="W14" s="32">
        <v>0.25199350999999998</v>
      </c>
      <c r="X14" s="32">
        <v>0.14548852000000001</v>
      </c>
      <c r="Y14" s="32">
        <v>8.3988399999999999</v>
      </c>
      <c r="Z14" s="32">
        <v>8.107863</v>
      </c>
      <c r="AB14" s="5" t="s">
        <v>30</v>
      </c>
    </row>
    <row r="15" spans="1:28">
      <c r="A15" s="5" t="s">
        <v>32</v>
      </c>
      <c r="B15" s="5" t="s">
        <v>15</v>
      </c>
      <c r="C15" s="5" t="s">
        <v>33</v>
      </c>
      <c r="D15" s="5" t="s">
        <v>34</v>
      </c>
      <c r="E15" s="5" t="s">
        <v>37</v>
      </c>
      <c r="F15" s="5">
        <v>119</v>
      </c>
      <c r="G15" s="6">
        <v>102.38354699999999</v>
      </c>
      <c r="H15">
        <v>7.616444574</v>
      </c>
      <c r="Q15" s="34">
        <v>9</v>
      </c>
      <c r="R15" s="31" t="s">
        <v>37</v>
      </c>
      <c r="S15" s="31" t="s">
        <v>93</v>
      </c>
      <c r="T15" s="31" t="s">
        <v>94</v>
      </c>
      <c r="U15" s="32">
        <v>9.2273019999999999</v>
      </c>
      <c r="V15" s="33">
        <v>3</v>
      </c>
      <c r="W15" s="32">
        <v>8.0085050000000005E-2</v>
      </c>
      <c r="X15" s="32">
        <v>4.6237130000000001E-2</v>
      </c>
      <c r="Y15" s="32">
        <v>9.2735389999999995</v>
      </c>
      <c r="Z15" s="32">
        <v>9.1810639999999992</v>
      </c>
      <c r="AA15" s="5"/>
      <c r="AB15" s="5" t="s">
        <v>14</v>
      </c>
    </row>
    <row r="16" spans="1:28">
      <c r="A16" s="5" t="s">
        <v>35</v>
      </c>
      <c r="B16" s="5" t="s">
        <v>20</v>
      </c>
      <c r="C16" s="5" t="s">
        <v>36</v>
      </c>
      <c r="D16" s="5" t="s">
        <v>34</v>
      </c>
      <c r="E16" s="5" t="s">
        <v>37</v>
      </c>
      <c r="F16" s="5">
        <v>119</v>
      </c>
      <c r="G16" s="6">
        <v>173.06127219999999</v>
      </c>
      <c r="H16">
        <v>9.1813001520000004</v>
      </c>
      <c r="J16">
        <v>1437.5</v>
      </c>
      <c r="K16">
        <v>70.677725199999998</v>
      </c>
      <c r="L16">
        <v>4.9167113182608695</v>
      </c>
      <c r="Q16" s="34">
        <v>13</v>
      </c>
      <c r="R16" s="31" t="s">
        <v>37</v>
      </c>
      <c r="S16" s="31" t="s">
        <v>97</v>
      </c>
      <c r="T16" s="31" t="s">
        <v>94</v>
      </c>
      <c r="U16" s="32">
        <v>9.4015920000000008</v>
      </c>
      <c r="V16" s="33">
        <v>3</v>
      </c>
      <c r="W16" s="32">
        <v>4.6803249999999998E-2</v>
      </c>
      <c r="X16" s="32">
        <v>2.702187E-2</v>
      </c>
      <c r="Y16" s="32">
        <v>9.4286139999999996</v>
      </c>
      <c r="Z16" s="32">
        <v>9.3745700000000003</v>
      </c>
      <c r="AA16" s="5"/>
      <c r="AB16" s="5" t="s">
        <v>19</v>
      </c>
    </row>
    <row r="17" spans="1:30">
      <c r="A17" s="5" t="s">
        <v>27</v>
      </c>
      <c r="B17" s="5" t="s">
        <v>15</v>
      </c>
      <c r="C17" s="5" t="s">
        <v>28</v>
      </c>
      <c r="D17" s="5" t="s">
        <v>29</v>
      </c>
      <c r="E17" s="5" t="s">
        <v>37</v>
      </c>
      <c r="F17" s="5">
        <v>119</v>
      </c>
      <c r="G17" s="6">
        <v>88.327766389999994</v>
      </c>
      <c r="H17">
        <v>3.317315416</v>
      </c>
      <c r="Q17" s="34">
        <v>10</v>
      </c>
      <c r="R17" s="31" t="s">
        <v>37</v>
      </c>
      <c r="S17" s="31" t="s">
        <v>93</v>
      </c>
      <c r="T17" s="31" t="s">
        <v>95</v>
      </c>
      <c r="U17" s="32">
        <v>9.5221870000000006</v>
      </c>
      <c r="V17" s="33">
        <v>3</v>
      </c>
      <c r="W17" s="32">
        <v>0.14682956</v>
      </c>
      <c r="X17" s="32">
        <v>8.4772089999999994E-2</v>
      </c>
      <c r="Y17" s="32">
        <v>9.6069600000000008</v>
      </c>
      <c r="Z17" s="32">
        <v>9.4374149999999997</v>
      </c>
      <c r="AA17" s="5"/>
      <c r="AB17" s="5" t="s">
        <v>22</v>
      </c>
    </row>
    <row r="18" spans="1:30">
      <c r="A18" s="5" t="s">
        <v>30</v>
      </c>
      <c r="B18" s="5" t="s">
        <v>20</v>
      </c>
      <c r="C18" s="5" t="s">
        <v>31</v>
      </c>
      <c r="D18" s="5" t="s">
        <v>29</v>
      </c>
      <c r="E18" s="5" t="s">
        <v>37</v>
      </c>
      <c r="F18" s="5">
        <v>119</v>
      </c>
      <c r="G18" s="6">
        <v>140.72929930000001</v>
      </c>
      <c r="H18">
        <v>7.6034607779999996</v>
      </c>
      <c r="J18">
        <v>1437.5</v>
      </c>
      <c r="K18">
        <v>52.401532910000014</v>
      </c>
      <c r="L18">
        <v>3.6453240285217401</v>
      </c>
      <c r="Q18" s="34">
        <v>14</v>
      </c>
      <c r="R18" s="31" t="s">
        <v>37</v>
      </c>
      <c r="S18" s="31" t="s">
        <v>97</v>
      </c>
      <c r="T18" s="31" t="s">
        <v>95</v>
      </c>
      <c r="U18" s="32">
        <v>9.3904130000000006</v>
      </c>
      <c r="V18" s="33">
        <v>3</v>
      </c>
      <c r="W18" s="32">
        <v>2.6126529999999999E-2</v>
      </c>
      <c r="X18" s="32">
        <v>1.5084159999999999E-2</v>
      </c>
      <c r="Y18" s="32">
        <v>9.4054979999999997</v>
      </c>
      <c r="Z18" s="32">
        <v>9.3753290000000007</v>
      </c>
      <c r="AA18" s="5"/>
      <c r="AB18" s="5" t="s">
        <v>25</v>
      </c>
    </row>
    <row r="19" spans="1:30">
      <c r="Q19" s="37">
        <v>11</v>
      </c>
      <c r="R19" s="38" t="s">
        <v>37</v>
      </c>
      <c r="S19" s="38" t="s">
        <v>93</v>
      </c>
      <c r="T19" s="38" t="s">
        <v>96</v>
      </c>
      <c r="U19" s="39">
        <v>9.7033529999999999</v>
      </c>
      <c r="V19" s="40">
        <v>3</v>
      </c>
      <c r="W19" s="39">
        <v>0.23127613999999999</v>
      </c>
      <c r="X19" s="39">
        <v>0.13352733999999999</v>
      </c>
      <c r="Y19" s="39">
        <v>9.836881</v>
      </c>
      <c r="Z19" s="39">
        <v>9.5698260000000008</v>
      </c>
      <c r="AA19" s="5"/>
      <c r="AB19" s="5" t="s">
        <v>32</v>
      </c>
    </row>
    <row r="20" spans="1:30">
      <c r="Q20" s="34">
        <v>15</v>
      </c>
      <c r="R20" s="31" t="s">
        <v>37</v>
      </c>
      <c r="S20" s="31" t="s">
        <v>97</v>
      </c>
      <c r="T20" s="31" t="s">
        <v>96</v>
      </c>
      <c r="U20" s="32">
        <v>10.058531</v>
      </c>
      <c r="V20" s="33">
        <v>3</v>
      </c>
      <c r="W20" s="32">
        <v>0.28843961000000001</v>
      </c>
      <c r="X20" s="32">
        <v>0.16653069000000001</v>
      </c>
      <c r="Y20" s="32">
        <v>10.225061</v>
      </c>
      <c r="Z20" s="32">
        <v>9.8919999999999995</v>
      </c>
      <c r="AA20" s="5"/>
      <c r="AB20" s="5" t="s">
        <v>35</v>
      </c>
    </row>
    <row r="21" spans="1:30">
      <c r="C21" s="5" t="s">
        <v>92</v>
      </c>
      <c r="D21" s="5" t="s">
        <v>98</v>
      </c>
      <c r="E21" s="5" t="s">
        <v>99</v>
      </c>
      <c r="Q21" s="34">
        <v>12</v>
      </c>
      <c r="R21" s="31" t="s">
        <v>37</v>
      </c>
      <c r="S21" s="31" t="s">
        <v>93</v>
      </c>
      <c r="T21" s="31" t="s">
        <v>29</v>
      </c>
      <c r="U21" s="32">
        <v>9.3706669999999992</v>
      </c>
      <c r="V21" s="33">
        <v>3</v>
      </c>
      <c r="W21" s="32">
        <v>0.19411453000000001</v>
      </c>
      <c r="X21" s="32">
        <v>0.11207208</v>
      </c>
      <c r="Y21" s="32">
        <v>9.4827390000000005</v>
      </c>
      <c r="Z21" s="32">
        <v>9.2585949999999997</v>
      </c>
      <c r="AA21" s="5"/>
      <c r="AB21" s="5" t="s">
        <v>27</v>
      </c>
    </row>
    <row r="22" spans="1:30">
      <c r="A22" s="5" t="s">
        <v>14</v>
      </c>
      <c r="B22" s="5" t="s">
        <v>15</v>
      </c>
      <c r="C22" s="5" t="s">
        <v>18</v>
      </c>
      <c r="D22" s="6">
        <v>109.4979805</v>
      </c>
      <c r="E22" s="32">
        <v>8.3297690000000006</v>
      </c>
      <c r="F22" s="6">
        <v>109.4979805</v>
      </c>
      <c r="G22" s="6"/>
      <c r="Q22" s="34">
        <v>16</v>
      </c>
      <c r="R22" s="31" t="s">
        <v>37</v>
      </c>
      <c r="S22" s="31" t="s">
        <v>97</v>
      </c>
      <c r="T22" s="31" t="s">
        <v>29</v>
      </c>
      <c r="U22" s="32">
        <v>9.3726780000000005</v>
      </c>
      <c r="V22" s="33">
        <v>3</v>
      </c>
      <c r="W22" s="32">
        <v>0.29408246999999998</v>
      </c>
      <c r="X22" s="32">
        <v>0.16978860000000001</v>
      </c>
      <c r="Y22" s="32">
        <v>9.5424670000000003</v>
      </c>
      <c r="Z22" s="32">
        <v>9.20289</v>
      </c>
      <c r="AA22" s="5"/>
      <c r="AB22" s="5" t="s">
        <v>30</v>
      </c>
    </row>
    <row r="23" spans="1:30">
      <c r="A23" s="5" t="s">
        <v>19</v>
      </c>
      <c r="B23" s="5" t="s">
        <v>20</v>
      </c>
      <c r="C23" s="5" t="s">
        <v>18</v>
      </c>
      <c r="D23" s="6">
        <v>193.17200439999999</v>
      </c>
      <c r="E23" s="32">
        <v>8.4603610000000007</v>
      </c>
      <c r="F23" s="6">
        <v>193.17200439999999</v>
      </c>
      <c r="G23" s="6"/>
    </row>
    <row r="24" spans="1:30">
      <c r="A24" s="5" t="s">
        <v>22</v>
      </c>
      <c r="B24" s="5" t="s">
        <v>15</v>
      </c>
      <c r="C24" s="5" t="s">
        <v>18</v>
      </c>
      <c r="D24" s="6">
        <v>74.160847489999995</v>
      </c>
      <c r="E24" s="32">
        <v>8.0276060000000005</v>
      </c>
      <c r="F24" s="6">
        <v>74.160847489999995</v>
      </c>
      <c r="G24" s="6"/>
    </row>
    <row r="25" spans="1:30">
      <c r="A25" s="5" t="s">
        <v>25</v>
      </c>
      <c r="B25" s="5" t="s">
        <v>20</v>
      </c>
      <c r="C25" s="5" t="s">
        <v>18</v>
      </c>
      <c r="D25" s="6">
        <v>149.4013774</v>
      </c>
      <c r="E25" s="32">
        <v>8.1248909999999999</v>
      </c>
      <c r="F25" s="6">
        <v>149.4013774</v>
      </c>
      <c r="G25" s="6"/>
      <c r="Q25" s="31" t="s">
        <v>65</v>
      </c>
    </row>
    <row r="26" spans="1:30">
      <c r="A26" s="5" t="s">
        <v>32</v>
      </c>
      <c r="B26" s="5" t="s">
        <v>15</v>
      </c>
      <c r="C26" s="5" t="s">
        <v>18</v>
      </c>
      <c r="D26" s="6">
        <v>99.728390039999994</v>
      </c>
      <c r="E26" s="39">
        <v>8.8378560000000004</v>
      </c>
      <c r="F26" s="6">
        <v>99.728390039999994</v>
      </c>
      <c r="G26" s="6"/>
      <c r="R26" s="34" t="s">
        <v>92</v>
      </c>
      <c r="S26" s="34" t="s">
        <v>84</v>
      </c>
      <c r="T26" s="34" t="s">
        <v>85</v>
      </c>
      <c r="U26" s="35" t="s">
        <v>86</v>
      </c>
      <c r="V26" s="36" t="s">
        <v>87</v>
      </c>
      <c r="W26" s="35" t="s">
        <v>88</v>
      </c>
      <c r="X26" s="35" t="s">
        <v>89</v>
      </c>
      <c r="Y26" s="35" t="s">
        <v>90</v>
      </c>
      <c r="Z26" s="35" t="s">
        <v>91</v>
      </c>
    </row>
    <row r="27" spans="1:30">
      <c r="A27" s="5" t="s">
        <v>35</v>
      </c>
      <c r="B27" s="5" t="s">
        <v>20</v>
      </c>
      <c r="C27" s="5" t="s">
        <v>18</v>
      </c>
      <c r="D27" s="6">
        <v>233.11832749999999</v>
      </c>
      <c r="E27" s="32">
        <v>8.9237830000000002</v>
      </c>
      <c r="F27" s="6">
        <v>233.11832749999999</v>
      </c>
      <c r="G27" s="6"/>
      <c r="R27" s="34"/>
      <c r="S27" s="34"/>
      <c r="T27" s="34"/>
      <c r="U27" s="35"/>
      <c r="V27" s="36"/>
      <c r="W27" s="35"/>
      <c r="X27" s="35"/>
      <c r="Y27" s="35"/>
      <c r="Z27" s="35"/>
    </row>
    <row r="28" spans="1:30">
      <c r="A28" s="5" t="s">
        <v>27</v>
      </c>
      <c r="B28" s="5" t="s">
        <v>15</v>
      </c>
      <c r="C28" s="5" t="s">
        <v>18</v>
      </c>
      <c r="D28" s="6">
        <v>90.482614299999995</v>
      </c>
      <c r="E28" s="32">
        <v>8.2540469999999999</v>
      </c>
      <c r="F28" s="6">
        <v>90.482614299999995</v>
      </c>
      <c r="G28" s="6"/>
      <c r="Q28" s="34">
        <v>1</v>
      </c>
      <c r="R28" s="31" t="s">
        <v>18</v>
      </c>
      <c r="S28" s="31" t="s">
        <v>93</v>
      </c>
      <c r="T28" s="31" t="s">
        <v>94</v>
      </c>
      <c r="U28" s="32">
        <v>8.3199999999999996E-2</v>
      </c>
      <c r="V28" s="33">
        <v>3</v>
      </c>
      <c r="W28" s="32">
        <v>2.4766711999999998E-3</v>
      </c>
      <c r="X28" s="32">
        <v>1.4299067999999999E-3</v>
      </c>
      <c r="Y28" s="32">
        <v>8.4629910000000003E-2</v>
      </c>
      <c r="Z28" s="32">
        <v>8.1770090000000004E-2</v>
      </c>
      <c r="AB28" s="5" t="s">
        <v>14</v>
      </c>
      <c r="AD28" s="5" t="s">
        <v>14</v>
      </c>
    </row>
    <row r="29" spans="1:30">
      <c r="A29" s="5" t="s">
        <v>30</v>
      </c>
      <c r="B29" s="5" t="s">
        <v>20</v>
      </c>
      <c r="C29" s="5" t="s">
        <v>18</v>
      </c>
      <c r="D29" s="6">
        <v>140.48627690000001</v>
      </c>
      <c r="E29" s="32">
        <v>8.2533510000000003</v>
      </c>
      <c r="F29" s="6">
        <v>140.48627690000001</v>
      </c>
      <c r="G29" s="6"/>
      <c r="Q29" s="34">
        <v>5</v>
      </c>
      <c r="R29" s="31" t="s">
        <v>18</v>
      </c>
      <c r="S29" s="31" t="s">
        <v>97</v>
      </c>
      <c r="T29" s="31" t="s">
        <v>94</v>
      </c>
      <c r="U29" s="32">
        <v>8.4816669999999997E-2</v>
      </c>
      <c r="V29" s="33">
        <v>3</v>
      </c>
      <c r="W29" s="32">
        <v>2.7617808E-3</v>
      </c>
      <c r="X29" s="32">
        <v>1.5945149000000001E-3</v>
      </c>
      <c r="Y29" s="32">
        <v>8.6411180000000004E-2</v>
      </c>
      <c r="Z29" s="32">
        <v>8.3222149999999995E-2</v>
      </c>
      <c r="AB29" s="5" t="s">
        <v>19</v>
      </c>
      <c r="AD29" s="5" t="s">
        <v>19</v>
      </c>
    </row>
    <row r="30" spans="1:30">
      <c r="A30" s="5" t="s">
        <v>14</v>
      </c>
      <c r="B30" s="5" t="s">
        <v>15</v>
      </c>
      <c r="C30" s="5" t="s">
        <v>37</v>
      </c>
      <c r="D30" s="6">
        <v>118.6877516</v>
      </c>
      <c r="E30" s="32">
        <v>9.2273019999999999</v>
      </c>
      <c r="F30" s="6">
        <v>118.6877516</v>
      </c>
      <c r="G30" s="6"/>
      <c r="Q30" s="34">
        <v>2</v>
      </c>
      <c r="R30" s="31" t="s">
        <v>18</v>
      </c>
      <c r="S30" s="31" t="s">
        <v>93</v>
      </c>
      <c r="T30" s="31" t="s">
        <v>95</v>
      </c>
      <c r="U30" s="32">
        <v>8.1206669999999995E-2</v>
      </c>
      <c r="V30" s="33">
        <v>3</v>
      </c>
      <c r="W30" s="32">
        <v>4.2556825E-3</v>
      </c>
      <c r="X30" s="32">
        <v>2.4570194000000001E-3</v>
      </c>
      <c r="Y30" s="32">
        <v>8.3663689999999999E-2</v>
      </c>
      <c r="Z30" s="32">
        <v>7.8749650000000004E-2</v>
      </c>
      <c r="AB30" s="5" t="s">
        <v>22</v>
      </c>
      <c r="AD30" s="5" t="s">
        <v>22</v>
      </c>
    </row>
    <row r="31" spans="1:30">
      <c r="A31" s="5" t="s">
        <v>19</v>
      </c>
      <c r="B31" s="5" t="s">
        <v>20</v>
      </c>
      <c r="C31" s="5" t="s">
        <v>37</v>
      </c>
      <c r="D31" s="6">
        <v>170.23913160000001</v>
      </c>
      <c r="E31" s="32">
        <v>9.4015920000000008</v>
      </c>
      <c r="F31" s="6">
        <v>170.23913160000001</v>
      </c>
      <c r="G31" s="6"/>
      <c r="Q31" s="34">
        <v>6</v>
      </c>
      <c r="R31" s="31" t="s">
        <v>18</v>
      </c>
      <c r="S31" s="31" t="s">
        <v>97</v>
      </c>
      <c r="T31" s="31" t="s">
        <v>95</v>
      </c>
      <c r="U31" s="32">
        <v>8.3996669999999996E-2</v>
      </c>
      <c r="V31" s="33">
        <v>3</v>
      </c>
      <c r="W31" s="32">
        <v>3.2603272E-3</v>
      </c>
      <c r="X31" s="32">
        <v>1.8823507999999999E-3</v>
      </c>
      <c r="Y31" s="32">
        <v>8.587902E-2</v>
      </c>
      <c r="Z31" s="32">
        <v>8.2114320000000005E-2</v>
      </c>
      <c r="AB31" s="5" t="s">
        <v>25</v>
      </c>
      <c r="AD31" s="5" t="s">
        <v>25</v>
      </c>
    </row>
    <row r="32" spans="1:30">
      <c r="A32" s="5" t="s">
        <v>22</v>
      </c>
      <c r="B32" s="5" t="s">
        <v>15</v>
      </c>
      <c r="C32" s="5" t="s">
        <v>37</v>
      </c>
      <c r="D32" s="6">
        <v>93.475303679999996</v>
      </c>
      <c r="E32" s="32">
        <v>9.5221870000000006</v>
      </c>
      <c r="F32" s="6">
        <v>93.475303679999996</v>
      </c>
      <c r="G32" s="6"/>
      <c r="Q32" s="37">
        <v>3</v>
      </c>
      <c r="R32" s="38" t="s">
        <v>18</v>
      </c>
      <c r="S32" s="38" t="s">
        <v>93</v>
      </c>
      <c r="T32" s="38" t="s">
        <v>96</v>
      </c>
      <c r="U32" s="39">
        <v>7.9060000000000005E-2</v>
      </c>
      <c r="V32" s="40">
        <v>3</v>
      </c>
      <c r="W32" s="39">
        <v>4.5863166000000002E-3</v>
      </c>
      <c r="X32" s="39">
        <v>2.6479110999999998E-3</v>
      </c>
      <c r="Y32" s="39">
        <v>8.1707909999999995E-2</v>
      </c>
      <c r="Z32" s="39">
        <v>7.6412090000000002E-2</v>
      </c>
      <c r="AB32" s="5" t="s">
        <v>32</v>
      </c>
      <c r="AD32" s="5" t="s">
        <v>32</v>
      </c>
    </row>
    <row r="33" spans="1:30">
      <c r="A33" s="5" t="s">
        <v>25</v>
      </c>
      <c r="B33" s="5" t="s">
        <v>20</v>
      </c>
      <c r="C33" s="5" t="s">
        <v>37</v>
      </c>
      <c r="D33" s="6">
        <v>139.62131830000001</v>
      </c>
      <c r="E33" s="32">
        <v>9.3904130000000006</v>
      </c>
      <c r="F33" s="6">
        <v>139.62131830000001</v>
      </c>
      <c r="G33" s="6"/>
      <c r="Q33" s="34">
        <v>7</v>
      </c>
      <c r="R33" s="31" t="s">
        <v>18</v>
      </c>
      <c r="S33" s="31" t="s">
        <v>97</v>
      </c>
      <c r="T33" s="31" t="s">
        <v>96</v>
      </c>
      <c r="U33" s="32">
        <v>8.1163330000000006E-2</v>
      </c>
      <c r="V33" s="33">
        <v>3</v>
      </c>
      <c r="W33" s="32">
        <v>3.5738541E-3</v>
      </c>
      <c r="X33" s="32">
        <v>2.0633655999999999E-3</v>
      </c>
      <c r="Y33" s="32">
        <v>8.3226700000000001E-2</v>
      </c>
      <c r="Z33" s="32">
        <v>7.9099970000000006E-2</v>
      </c>
      <c r="AB33" s="5" t="s">
        <v>35</v>
      </c>
      <c r="AD33" s="5" t="s">
        <v>35</v>
      </c>
    </row>
    <row r="34" spans="1:30">
      <c r="A34" s="5" t="s">
        <v>32</v>
      </c>
      <c r="B34" s="5" t="s">
        <v>15</v>
      </c>
      <c r="C34" s="5" t="s">
        <v>37</v>
      </c>
      <c r="D34" s="6">
        <v>102.38354699999999</v>
      </c>
      <c r="E34" s="39">
        <v>9.7033529999999999</v>
      </c>
      <c r="F34" s="6">
        <v>102.38354699999999</v>
      </c>
      <c r="G34" s="6"/>
      <c r="Q34" s="34">
        <v>4</v>
      </c>
      <c r="R34" s="31" t="s">
        <v>18</v>
      </c>
      <c r="S34" s="31" t="s">
        <v>93</v>
      </c>
      <c r="T34" s="31" t="s">
        <v>29</v>
      </c>
      <c r="U34" s="32">
        <v>8.695667E-2</v>
      </c>
      <c r="V34" s="33">
        <v>3</v>
      </c>
      <c r="W34" s="32">
        <v>2.4487002999999999E-3</v>
      </c>
      <c r="X34" s="32">
        <v>1.4137577999999999E-3</v>
      </c>
      <c r="Y34" s="32">
        <v>8.8370420000000005E-2</v>
      </c>
      <c r="Z34" s="32">
        <v>8.554291E-2</v>
      </c>
      <c r="AB34" s="5" t="s">
        <v>27</v>
      </c>
      <c r="AD34" s="5" t="s">
        <v>27</v>
      </c>
    </row>
    <row r="35" spans="1:30">
      <c r="A35" s="5" t="s">
        <v>35</v>
      </c>
      <c r="B35" s="5" t="s">
        <v>20</v>
      </c>
      <c r="C35" s="5" t="s">
        <v>37</v>
      </c>
      <c r="D35" s="6">
        <v>173.06127219999999</v>
      </c>
      <c r="E35" s="32">
        <v>10.058531</v>
      </c>
      <c r="F35" s="6">
        <v>173.06127219999999</v>
      </c>
      <c r="G35" s="6"/>
      <c r="Q35" s="34">
        <v>8</v>
      </c>
      <c r="R35" s="31" t="s">
        <v>18</v>
      </c>
      <c r="S35" s="31" t="s">
        <v>97</v>
      </c>
      <c r="T35" s="31" t="s">
        <v>29</v>
      </c>
      <c r="U35" s="32">
        <v>8.5180000000000006E-2</v>
      </c>
      <c r="V35" s="33">
        <v>3</v>
      </c>
      <c r="W35" s="32">
        <v>2.1675561999999998E-3</v>
      </c>
      <c r="X35" s="32">
        <v>1.2514392000000001E-3</v>
      </c>
      <c r="Y35" s="32">
        <v>8.6431439999999998E-2</v>
      </c>
      <c r="Z35" s="32">
        <v>8.3928559999999999E-2</v>
      </c>
      <c r="AB35" s="5" t="s">
        <v>30</v>
      </c>
      <c r="AD35" s="5" t="s">
        <v>30</v>
      </c>
    </row>
    <row r="36" spans="1:30">
      <c r="A36" s="5" t="s">
        <v>27</v>
      </c>
      <c r="B36" s="5" t="s">
        <v>15</v>
      </c>
      <c r="C36" s="5" t="s">
        <v>37</v>
      </c>
      <c r="D36" s="6">
        <v>88.327766389999994</v>
      </c>
      <c r="E36" s="32">
        <v>9.3706669999999992</v>
      </c>
      <c r="F36" s="6">
        <v>88.327766389999994</v>
      </c>
      <c r="G36" s="6"/>
      <c r="Q36" s="34">
        <v>9</v>
      </c>
      <c r="R36" s="31" t="s">
        <v>37</v>
      </c>
      <c r="S36" s="31" t="s">
        <v>93</v>
      </c>
      <c r="T36" s="31" t="s">
        <v>94</v>
      </c>
      <c r="U36" s="32">
        <v>0.12011666999999999</v>
      </c>
      <c r="V36" s="33">
        <v>3</v>
      </c>
      <c r="W36" s="32">
        <v>8.8274190000000002E-4</v>
      </c>
      <c r="X36" s="32">
        <v>5.0965129999999996E-4</v>
      </c>
      <c r="Y36" s="32">
        <v>0.12062632</v>
      </c>
      <c r="Z36" s="32">
        <v>0.11960701999999999</v>
      </c>
      <c r="AB36" s="5" t="s">
        <v>14</v>
      </c>
      <c r="AD36" s="5" t="s">
        <v>14</v>
      </c>
    </row>
    <row r="37" spans="1:30">
      <c r="A37" s="5" t="s">
        <v>30</v>
      </c>
      <c r="B37" s="5" t="s">
        <v>20</v>
      </c>
      <c r="C37" s="5" t="s">
        <v>37</v>
      </c>
      <c r="D37" s="6">
        <v>140.72929930000001</v>
      </c>
      <c r="E37" s="32">
        <v>9.3726780000000005</v>
      </c>
      <c r="F37" s="6">
        <v>140.72929930000001</v>
      </c>
      <c r="G37" s="6"/>
      <c r="Q37" s="34">
        <v>13</v>
      </c>
      <c r="R37" s="31" t="s">
        <v>37</v>
      </c>
      <c r="S37" s="31" t="s">
        <v>97</v>
      </c>
      <c r="T37" s="31" t="s">
        <v>94</v>
      </c>
      <c r="U37" s="32">
        <v>0.11866</v>
      </c>
      <c r="V37" s="33">
        <v>3</v>
      </c>
      <c r="W37" s="32">
        <v>2.5547797999999999E-3</v>
      </c>
      <c r="X37" s="32">
        <v>1.4750028000000001E-3</v>
      </c>
      <c r="Y37" s="32">
        <v>0.12013500000000001</v>
      </c>
      <c r="Z37" s="32">
        <v>0.117185</v>
      </c>
      <c r="AB37" s="5" t="s">
        <v>19</v>
      </c>
      <c r="AD37" s="5" t="s">
        <v>19</v>
      </c>
    </row>
    <row r="38" spans="1:30">
      <c r="Q38" s="34">
        <v>10</v>
      </c>
      <c r="R38" s="31" t="s">
        <v>37</v>
      </c>
      <c r="S38" s="31" t="s">
        <v>93</v>
      </c>
      <c r="T38" s="31" t="s">
        <v>95</v>
      </c>
      <c r="U38" s="32">
        <v>0.11971</v>
      </c>
      <c r="V38" s="33">
        <v>3</v>
      </c>
      <c r="W38" s="32">
        <v>1.0808793E-3</v>
      </c>
      <c r="X38" s="32">
        <v>6.2404590000000003E-4</v>
      </c>
      <c r="Y38" s="32">
        <v>0.12033405</v>
      </c>
      <c r="Z38" s="32">
        <v>0.11908595</v>
      </c>
      <c r="AB38" s="5" t="s">
        <v>22</v>
      </c>
      <c r="AD38" s="5" t="s">
        <v>22</v>
      </c>
    </row>
    <row r="39" spans="1:30">
      <c r="C39" s="5" t="s">
        <v>92</v>
      </c>
      <c r="D39" s="5" t="s">
        <v>98</v>
      </c>
      <c r="E39" t="s">
        <v>65</v>
      </c>
      <c r="Q39" s="34">
        <v>14</v>
      </c>
      <c r="R39" s="31" t="s">
        <v>37</v>
      </c>
      <c r="S39" s="31" t="s">
        <v>97</v>
      </c>
      <c r="T39" s="31" t="s">
        <v>95</v>
      </c>
      <c r="U39" s="32">
        <v>0.11888</v>
      </c>
      <c r="V39" s="33">
        <v>3</v>
      </c>
      <c r="W39" s="32">
        <v>1.9705075E-3</v>
      </c>
      <c r="X39" s="32">
        <v>1.1376731000000001E-3</v>
      </c>
      <c r="Y39" s="32">
        <v>0.12001767000000001</v>
      </c>
      <c r="Z39" s="32">
        <v>0.11774233000000001</v>
      </c>
      <c r="AB39" s="5" t="s">
        <v>25</v>
      </c>
      <c r="AD39" s="5" t="s">
        <v>25</v>
      </c>
    </row>
    <row r="40" spans="1:30">
      <c r="A40" s="5" t="s">
        <v>14</v>
      </c>
      <c r="B40" s="5" t="s">
        <v>15</v>
      </c>
      <c r="C40" s="5" t="s">
        <v>18</v>
      </c>
      <c r="D40" s="6">
        <v>109.4979805</v>
      </c>
      <c r="E40" s="32">
        <v>8.3199999999999996E-2</v>
      </c>
      <c r="F40" s="6">
        <v>109.4979805</v>
      </c>
      <c r="Q40" s="37">
        <v>11</v>
      </c>
      <c r="R40" s="38" t="s">
        <v>37</v>
      </c>
      <c r="S40" s="38" t="s">
        <v>93</v>
      </c>
      <c r="T40" s="38" t="s">
        <v>96</v>
      </c>
      <c r="U40" s="39">
        <v>0.11233333</v>
      </c>
      <c r="V40" s="40">
        <v>3</v>
      </c>
      <c r="W40" s="39">
        <v>3.0517918000000002E-3</v>
      </c>
      <c r="X40" s="39">
        <v>1.7619528000000001E-3</v>
      </c>
      <c r="Y40" s="39">
        <v>0.11409529</v>
      </c>
      <c r="Z40" s="39">
        <v>0.11057138</v>
      </c>
      <c r="AB40" s="5" t="s">
        <v>32</v>
      </c>
      <c r="AD40" s="5" t="s">
        <v>32</v>
      </c>
    </row>
    <row r="41" spans="1:30">
      <c r="A41" s="5" t="s">
        <v>19</v>
      </c>
      <c r="B41" s="5" t="s">
        <v>20</v>
      </c>
      <c r="C41" s="5" t="s">
        <v>18</v>
      </c>
      <c r="D41" s="6">
        <v>193.17200439999999</v>
      </c>
      <c r="E41" s="32">
        <v>8.4816669999999997E-2</v>
      </c>
      <c r="F41" s="6">
        <v>193.17200439999999</v>
      </c>
      <c r="Q41" s="34">
        <v>15</v>
      </c>
      <c r="R41" s="31" t="s">
        <v>37</v>
      </c>
      <c r="S41" s="31" t="s">
        <v>97</v>
      </c>
      <c r="T41" s="31" t="s">
        <v>96</v>
      </c>
      <c r="U41" s="32">
        <v>0.11057667</v>
      </c>
      <c r="V41" s="33">
        <v>3</v>
      </c>
      <c r="W41" s="32">
        <v>1.6079905000000001E-3</v>
      </c>
      <c r="X41" s="32">
        <v>9.2837370000000005E-4</v>
      </c>
      <c r="Y41" s="32">
        <v>0.11150504</v>
      </c>
      <c r="Z41" s="32">
        <v>0.10964829</v>
      </c>
      <c r="AB41" s="5" t="s">
        <v>35</v>
      </c>
      <c r="AD41" s="5" t="s">
        <v>35</v>
      </c>
    </row>
    <row r="42" spans="1:30">
      <c r="A42" s="5" t="s">
        <v>22</v>
      </c>
      <c r="B42" s="5" t="s">
        <v>15</v>
      </c>
      <c r="C42" s="5" t="s">
        <v>18</v>
      </c>
      <c r="D42" s="6">
        <v>74.160847489999995</v>
      </c>
      <c r="E42" s="32">
        <v>8.1206669999999995E-2</v>
      </c>
      <c r="F42" s="6">
        <v>74.160847489999995</v>
      </c>
      <c r="Q42" s="34">
        <v>12</v>
      </c>
      <c r="R42" s="31" t="s">
        <v>37</v>
      </c>
      <c r="S42" s="31" t="s">
        <v>93</v>
      </c>
      <c r="T42" s="31" t="s">
        <v>29</v>
      </c>
      <c r="U42" s="32">
        <v>0.13018667</v>
      </c>
      <c r="V42" s="33">
        <v>3</v>
      </c>
      <c r="W42" s="32">
        <v>7.2372462999999998E-3</v>
      </c>
      <c r="X42" s="32">
        <v>4.1784261000000003E-3</v>
      </c>
      <c r="Y42" s="32">
        <v>0.13436508999999999</v>
      </c>
      <c r="Z42" s="32">
        <v>0.12600823999999999</v>
      </c>
      <c r="AB42" s="5" t="s">
        <v>27</v>
      </c>
      <c r="AD42" s="5" t="s">
        <v>27</v>
      </c>
    </row>
    <row r="43" spans="1:30">
      <c r="A43" s="5" t="s">
        <v>25</v>
      </c>
      <c r="B43" s="5" t="s">
        <v>20</v>
      </c>
      <c r="C43" s="5" t="s">
        <v>18</v>
      </c>
      <c r="D43" s="6">
        <v>149.4013774</v>
      </c>
      <c r="E43" s="32">
        <v>8.3996669999999996E-2</v>
      </c>
      <c r="F43" s="6">
        <v>149.4013774</v>
      </c>
      <c r="Q43" s="34">
        <v>16</v>
      </c>
      <c r="R43" s="31" t="s">
        <v>37</v>
      </c>
      <c r="S43" s="31" t="s">
        <v>97</v>
      </c>
      <c r="T43" s="31" t="s">
        <v>29</v>
      </c>
      <c r="U43" s="32">
        <v>0.12081667</v>
      </c>
      <c r="V43" s="33">
        <v>3</v>
      </c>
      <c r="W43" s="32">
        <v>1.5134178E-3</v>
      </c>
      <c r="X43" s="32">
        <v>8.7377220000000005E-4</v>
      </c>
      <c r="Y43" s="32">
        <v>0.12169044</v>
      </c>
      <c r="Z43" s="32">
        <v>0.11994289</v>
      </c>
      <c r="AB43" s="5" t="s">
        <v>30</v>
      </c>
      <c r="AD43" s="5" t="s">
        <v>30</v>
      </c>
    </row>
    <row r="44" spans="1:30">
      <c r="A44" s="5" t="s">
        <v>32</v>
      </c>
      <c r="B44" s="5" t="s">
        <v>15</v>
      </c>
      <c r="C44" s="5" t="s">
        <v>18</v>
      </c>
      <c r="D44" s="6">
        <v>99.728390039999994</v>
      </c>
      <c r="E44" s="39">
        <v>7.9060000000000005E-2</v>
      </c>
      <c r="F44" s="6">
        <v>99.728390039999994</v>
      </c>
    </row>
    <row r="45" spans="1:30">
      <c r="A45" s="5" t="s">
        <v>35</v>
      </c>
      <c r="B45" s="5" t="s">
        <v>20</v>
      </c>
      <c r="C45" s="5" t="s">
        <v>18</v>
      </c>
      <c r="D45" s="6">
        <v>233.11832749999999</v>
      </c>
      <c r="E45" s="32">
        <v>8.1163330000000006E-2</v>
      </c>
      <c r="F45" s="6">
        <v>233.11832749999999</v>
      </c>
    </row>
    <row r="46" spans="1:30">
      <c r="A46" s="5" t="s">
        <v>27</v>
      </c>
      <c r="B46" s="5" t="s">
        <v>15</v>
      </c>
      <c r="C46" s="5" t="s">
        <v>18</v>
      </c>
      <c r="D46" s="6">
        <v>90.482614299999995</v>
      </c>
      <c r="E46" s="32">
        <v>8.695667E-2</v>
      </c>
      <c r="F46" s="6">
        <v>90.482614299999995</v>
      </c>
    </row>
    <row r="47" spans="1:30">
      <c r="A47" s="5" t="s">
        <v>30</v>
      </c>
      <c r="B47" s="5" t="s">
        <v>20</v>
      </c>
      <c r="C47" s="5" t="s">
        <v>18</v>
      </c>
      <c r="D47" s="6">
        <v>140.48627690000001</v>
      </c>
      <c r="E47" s="32">
        <v>8.5180000000000006E-2</v>
      </c>
      <c r="F47" s="6">
        <v>140.48627690000001</v>
      </c>
      <c r="Q47" s="31" t="s">
        <v>67</v>
      </c>
    </row>
    <row r="48" spans="1:30">
      <c r="A48" s="5" t="s">
        <v>14</v>
      </c>
      <c r="B48" s="5" t="s">
        <v>15</v>
      </c>
      <c r="C48" s="5" t="s">
        <v>37</v>
      </c>
      <c r="D48" s="6">
        <v>118.6877516</v>
      </c>
      <c r="E48" s="32">
        <v>0.12011666999999999</v>
      </c>
      <c r="F48" s="6">
        <v>118.6877516</v>
      </c>
      <c r="R48" s="34" t="s">
        <v>92</v>
      </c>
      <c r="S48" s="34" t="s">
        <v>84</v>
      </c>
      <c r="T48" s="34" t="s">
        <v>85</v>
      </c>
      <c r="U48" s="35" t="s">
        <v>86</v>
      </c>
      <c r="V48" s="36" t="s">
        <v>87</v>
      </c>
      <c r="W48" s="35" t="s">
        <v>88</v>
      </c>
      <c r="X48" s="35" t="s">
        <v>89</v>
      </c>
      <c r="Y48" s="35" t="s">
        <v>90</v>
      </c>
      <c r="Z48" s="35" t="s">
        <v>91</v>
      </c>
    </row>
    <row r="49" spans="1:28">
      <c r="A49" s="5" t="s">
        <v>19</v>
      </c>
      <c r="B49" s="5" t="s">
        <v>20</v>
      </c>
      <c r="C49" s="5" t="s">
        <v>37</v>
      </c>
      <c r="D49" s="6">
        <v>170.23913160000001</v>
      </c>
      <c r="E49" s="32">
        <v>0.11866</v>
      </c>
      <c r="F49" s="6">
        <v>170.23913160000001</v>
      </c>
      <c r="R49" s="34"/>
      <c r="S49" s="34"/>
      <c r="T49" s="34"/>
      <c r="U49" s="35"/>
      <c r="V49" s="36"/>
      <c r="W49" s="35"/>
      <c r="X49" s="35"/>
      <c r="Y49" s="35"/>
      <c r="Z49" s="35"/>
    </row>
    <row r="50" spans="1:28">
      <c r="A50" s="5" t="s">
        <v>22</v>
      </c>
      <c r="B50" s="5" t="s">
        <v>15</v>
      </c>
      <c r="C50" s="5" t="s">
        <v>37</v>
      </c>
      <c r="D50" s="6">
        <v>93.475303679999996</v>
      </c>
      <c r="E50" s="32">
        <v>0.11971</v>
      </c>
      <c r="F50" s="6">
        <v>93.475303679999996</v>
      </c>
      <c r="Q50" s="34">
        <v>1</v>
      </c>
      <c r="R50" s="31" t="s">
        <v>18</v>
      </c>
      <c r="S50" s="31" t="s">
        <v>93</v>
      </c>
      <c r="T50" s="31" t="s">
        <v>94</v>
      </c>
      <c r="U50" s="32">
        <v>0.69326670000000001</v>
      </c>
      <c r="V50" s="33">
        <v>3</v>
      </c>
      <c r="W50" s="32">
        <v>3.2506199999999999E-2</v>
      </c>
      <c r="X50" s="32">
        <v>1.8767466E-2</v>
      </c>
      <c r="Y50" s="32">
        <v>0.7120341</v>
      </c>
      <c r="Z50" s="32">
        <v>0.67449919999999997</v>
      </c>
      <c r="AB50" s="5" t="s">
        <v>14</v>
      </c>
    </row>
    <row r="51" spans="1:28">
      <c r="A51" s="5" t="s">
        <v>25</v>
      </c>
      <c r="B51" s="5" t="s">
        <v>20</v>
      </c>
      <c r="C51" s="5" t="s">
        <v>37</v>
      </c>
      <c r="D51" s="6">
        <v>139.62131830000001</v>
      </c>
      <c r="E51" s="32">
        <v>0.11888</v>
      </c>
      <c r="F51" s="6">
        <v>139.62131830000001</v>
      </c>
      <c r="Q51" s="34">
        <v>5</v>
      </c>
      <c r="R51" s="31" t="s">
        <v>18</v>
      </c>
      <c r="S51" s="31" t="s">
        <v>97</v>
      </c>
      <c r="T51" s="31" t="s">
        <v>94</v>
      </c>
      <c r="U51" s="32">
        <v>0.71743330000000005</v>
      </c>
      <c r="V51" s="33">
        <v>3</v>
      </c>
      <c r="W51" s="32">
        <v>2.379419E-2</v>
      </c>
      <c r="X51" s="32">
        <v>1.3737579999999999E-2</v>
      </c>
      <c r="Y51" s="32">
        <v>0.73117089999999996</v>
      </c>
      <c r="Z51" s="32">
        <v>0.70369579999999998</v>
      </c>
      <c r="AB51" s="5" t="s">
        <v>19</v>
      </c>
    </row>
    <row r="52" spans="1:28">
      <c r="A52" s="5" t="s">
        <v>32</v>
      </c>
      <c r="B52" s="5" t="s">
        <v>15</v>
      </c>
      <c r="C52" s="5" t="s">
        <v>37</v>
      </c>
      <c r="D52" s="6">
        <v>102.38354699999999</v>
      </c>
      <c r="E52" s="39">
        <v>0.11233333</v>
      </c>
      <c r="F52" s="6">
        <v>102.38354699999999</v>
      </c>
      <c r="Q52" s="34">
        <v>2</v>
      </c>
      <c r="R52" s="31" t="s">
        <v>18</v>
      </c>
      <c r="S52" s="31" t="s">
        <v>93</v>
      </c>
      <c r="T52" s="31" t="s">
        <v>95</v>
      </c>
      <c r="U52" s="32">
        <v>0.65166670000000004</v>
      </c>
      <c r="V52" s="33">
        <v>3</v>
      </c>
      <c r="W52" s="32">
        <v>2.777667E-2</v>
      </c>
      <c r="X52" s="32">
        <v>1.6036867E-2</v>
      </c>
      <c r="Y52" s="32">
        <v>0.66770350000000001</v>
      </c>
      <c r="Z52" s="32">
        <v>0.63562980000000002</v>
      </c>
      <c r="AB52" s="5" t="s">
        <v>22</v>
      </c>
    </row>
    <row r="53" spans="1:28">
      <c r="A53" s="5" t="s">
        <v>35</v>
      </c>
      <c r="B53" s="5" t="s">
        <v>20</v>
      </c>
      <c r="C53" s="5" t="s">
        <v>37</v>
      </c>
      <c r="D53" s="6">
        <v>173.06127219999999</v>
      </c>
      <c r="E53" s="32">
        <v>0.11057667</v>
      </c>
      <c r="F53" s="6">
        <v>173.06127219999999</v>
      </c>
      <c r="Q53" s="34">
        <v>6</v>
      </c>
      <c r="R53" s="31" t="s">
        <v>18</v>
      </c>
      <c r="S53" s="31" t="s">
        <v>97</v>
      </c>
      <c r="T53" s="31" t="s">
        <v>95</v>
      </c>
      <c r="U53" s="32">
        <v>0.68233330000000003</v>
      </c>
      <c r="V53" s="33">
        <v>3</v>
      </c>
      <c r="W53" s="32">
        <v>2.7222110000000001E-2</v>
      </c>
      <c r="X53" s="32">
        <v>1.5716693E-2</v>
      </c>
      <c r="Y53" s="32">
        <v>0.69804999999999995</v>
      </c>
      <c r="Z53" s="32">
        <v>0.6666166</v>
      </c>
      <c r="AB53" s="5" t="s">
        <v>25</v>
      </c>
    </row>
    <row r="54" spans="1:28">
      <c r="A54" s="5" t="s">
        <v>27</v>
      </c>
      <c r="B54" s="5" t="s">
        <v>15</v>
      </c>
      <c r="C54" s="5" t="s">
        <v>37</v>
      </c>
      <c r="D54" s="6">
        <v>88.327766389999994</v>
      </c>
      <c r="E54" s="32">
        <v>0.13018667</v>
      </c>
      <c r="F54" s="6">
        <v>88.327766389999994</v>
      </c>
      <c r="Q54" s="37">
        <v>3</v>
      </c>
      <c r="R54" s="38" t="s">
        <v>18</v>
      </c>
      <c r="S54" s="38" t="s">
        <v>93</v>
      </c>
      <c r="T54" s="38" t="s">
        <v>96</v>
      </c>
      <c r="U54" s="39">
        <v>0.69869999999999999</v>
      </c>
      <c r="V54" s="40">
        <v>3</v>
      </c>
      <c r="W54" s="39">
        <v>4.4405069999999998E-2</v>
      </c>
      <c r="X54" s="39">
        <v>2.5637277999999999E-2</v>
      </c>
      <c r="Y54" s="39">
        <v>0.72433729999999996</v>
      </c>
      <c r="Z54" s="39">
        <v>0.67306270000000001</v>
      </c>
      <c r="AB54" s="5" t="s">
        <v>32</v>
      </c>
    </row>
    <row r="55" spans="1:28">
      <c r="A55" s="5" t="s">
        <v>30</v>
      </c>
      <c r="B55" s="5" t="s">
        <v>20</v>
      </c>
      <c r="C55" s="5" t="s">
        <v>37</v>
      </c>
      <c r="D55" s="6">
        <v>140.72929930000001</v>
      </c>
      <c r="E55" s="32">
        <v>0.12081667</v>
      </c>
      <c r="F55" s="6">
        <v>140.72929930000001</v>
      </c>
      <c r="Q55" s="34">
        <v>7</v>
      </c>
      <c r="R55" s="31" t="s">
        <v>18</v>
      </c>
      <c r="S55" s="31" t="s">
        <v>97</v>
      </c>
      <c r="T55" s="31" t="s">
        <v>96</v>
      </c>
      <c r="U55" s="32">
        <v>0.72486669999999997</v>
      </c>
      <c r="V55" s="33">
        <v>3</v>
      </c>
      <c r="W55" s="32">
        <v>5.3441780000000001E-2</v>
      </c>
      <c r="X55" s="32">
        <v>3.0854623000000001E-2</v>
      </c>
      <c r="Y55" s="32">
        <v>0.75572130000000004</v>
      </c>
      <c r="Z55" s="32">
        <v>0.69401199999999996</v>
      </c>
      <c r="AB55" s="5" t="s">
        <v>35</v>
      </c>
    </row>
    <row r="56" spans="1:28">
      <c r="Q56" s="34">
        <v>4</v>
      </c>
      <c r="R56" s="31" t="s">
        <v>18</v>
      </c>
      <c r="S56" s="31" t="s">
        <v>93</v>
      </c>
      <c r="T56" s="31" t="s">
        <v>29</v>
      </c>
      <c r="U56" s="32">
        <v>0.71736670000000002</v>
      </c>
      <c r="V56" s="33">
        <v>3</v>
      </c>
      <c r="W56" s="32">
        <v>3.385208E-2</v>
      </c>
      <c r="X56" s="32">
        <v>1.9544507999999999E-2</v>
      </c>
      <c r="Y56" s="32">
        <v>0.73691119999999999</v>
      </c>
      <c r="Z56" s="32">
        <v>0.69782219999999995</v>
      </c>
      <c r="AB56" s="5" t="s">
        <v>27</v>
      </c>
    </row>
    <row r="57" spans="1:28">
      <c r="C57" s="5" t="s">
        <v>92</v>
      </c>
      <c r="D57" s="5" t="s">
        <v>98</v>
      </c>
      <c r="E57" t="s">
        <v>67</v>
      </c>
      <c r="Q57" s="34">
        <v>8</v>
      </c>
      <c r="R57" s="31" t="s">
        <v>18</v>
      </c>
      <c r="S57" s="31" t="s">
        <v>97</v>
      </c>
      <c r="T57" s="31" t="s">
        <v>29</v>
      </c>
      <c r="U57" s="32">
        <v>0.70266669999999998</v>
      </c>
      <c r="V57" s="33">
        <v>3</v>
      </c>
      <c r="W57" s="32">
        <v>5.6047600000000003E-3</v>
      </c>
      <c r="X57" s="32">
        <v>3.2359099999999998E-3</v>
      </c>
      <c r="Y57" s="32">
        <v>0.70590260000000005</v>
      </c>
      <c r="Z57" s="32">
        <v>0.69943080000000002</v>
      </c>
      <c r="AB57" s="5" t="s">
        <v>30</v>
      </c>
    </row>
    <row r="58" spans="1:28">
      <c r="A58" s="5" t="s">
        <v>14</v>
      </c>
      <c r="B58" s="5" t="s">
        <v>15</v>
      </c>
      <c r="C58" s="5" t="s">
        <v>18</v>
      </c>
      <c r="D58" s="6">
        <v>109.4979805</v>
      </c>
      <c r="E58" s="32">
        <v>0.69326670000000001</v>
      </c>
      <c r="F58" s="6">
        <v>109.4979805</v>
      </c>
      <c r="Q58" s="34">
        <v>9</v>
      </c>
      <c r="R58" s="31" t="s">
        <v>37</v>
      </c>
      <c r="S58" s="31" t="s">
        <v>93</v>
      </c>
      <c r="T58" s="31" t="s">
        <v>94</v>
      </c>
      <c r="U58" s="32">
        <v>1.1083666999999999</v>
      </c>
      <c r="V58" s="33">
        <v>3</v>
      </c>
      <c r="W58" s="32">
        <v>1.4306060000000001E-2</v>
      </c>
      <c r="X58" s="32">
        <v>8.2596070000000004E-3</v>
      </c>
      <c r="Y58" s="32">
        <v>1.1166263000000001</v>
      </c>
      <c r="Z58" s="32">
        <v>1.1001071</v>
      </c>
      <c r="AB58" s="5" t="s">
        <v>14</v>
      </c>
    </row>
    <row r="59" spans="1:28">
      <c r="A59" s="5" t="s">
        <v>19</v>
      </c>
      <c r="B59" s="5" t="s">
        <v>20</v>
      </c>
      <c r="C59" s="5" t="s">
        <v>18</v>
      </c>
      <c r="D59" s="6">
        <v>193.17200439999999</v>
      </c>
      <c r="E59" s="32">
        <v>0.71743330000000005</v>
      </c>
      <c r="F59" s="6">
        <v>193.17200439999999</v>
      </c>
      <c r="Q59" s="34">
        <v>13</v>
      </c>
      <c r="R59" s="31" t="s">
        <v>37</v>
      </c>
      <c r="S59" s="31" t="s">
        <v>97</v>
      </c>
      <c r="T59" s="31" t="s">
        <v>94</v>
      </c>
      <c r="U59" s="32">
        <v>1.1156333</v>
      </c>
      <c r="V59" s="33">
        <v>3</v>
      </c>
      <c r="W59" s="32">
        <v>2.7233500000000001E-2</v>
      </c>
      <c r="X59" s="32">
        <v>1.5723266999999999E-2</v>
      </c>
      <c r="Y59" s="32">
        <v>1.1313565999999999</v>
      </c>
      <c r="Z59" s="32">
        <v>1.0999101</v>
      </c>
      <c r="AB59" s="5" t="s">
        <v>19</v>
      </c>
    </row>
    <row r="60" spans="1:28">
      <c r="A60" s="5" t="s">
        <v>22</v>
      </c>
      <c r="B60" s="5" t="s">
        <v>15</v>
      </c>
      <c r="C60" s="5" t="s">
        <v>18</v>
      </c>
      <c r="D60" s="6">
        <v>74.160847489999995</v>
      </c>
      <c r="E60" s="32">
        <v>0.65166670000000004</v>
      </c>
      <c r="F60" s="6">
        <v>74.160847489999995</v>
      </c>
      <c r="Q60" s="34">
        <v>10</v>
      </c>
      <c r="R60" s="31" t="s">
        <v>37</v>
      </c>
      <c r="S60" s="31" t="s">
        <v>93</v>
      </c>
      <c r="T60" s="31" t="s">
        <v>95</v>
      </c>
      <c r="U60" s="32">
        <v>1.1398999999999999</v>
      </c>
      <c r="V60" s="33">
        <v>3</v>
      </c>
      <c r="W60" s="32">
        <v>2.0368600000000001E-2</v>
      </c>
      <c r="X60" s="32">
        <v>1.1759818999999999E-2</v>
      </c>
      <c r="Y60" s="32">
        <v>1.1516598</v>
      </c>
      <c r="Z60" s="32">
        <v>1.1281402</v>
      </c>
      <c r="AB60" s="5" t="s">
        <v>22</v>
      </c>
    </row>
    <row r="61" spans="1:28">
      <c r="A61" s="5" t="s">
        <v>25</v>
      </c>
      <c r="B61" s="5" t="s">
        <v>20</v>
      </c>
      <c r="C61" s="5" t="s">
        <v>18</v>
      </c>
      <c r="D61" s="6">
        <v>149.4013774</v>
      </c>
      <c r="E61" s="32">
        <v>0.68233330000000003</v>
      </c>
      <c r="F61" s="6">
        <v>149.4013774</v>
      </c>
      <c r="Q61" s="34">
        <v>14</v>
      </c>
      <c r="R61" s="31" t="s">
        <v>37</v>
      </c>
      <c r="S61" s="31" t="s">
        <v>97</v>
      </c>
      <c r="T61" s="31" t="s">
        <v>95</v>
      </c>
      <c r="U61" s="32">
        <v>1.1163666999999999</v>
      </c>
      <c r="V61" s="33">
        <v>3</v>
      </c>
      <c r="W61" s="32">
        <v>2.163824E-2</v>
      </c>
      <c r="X61" s="32">
        <v>1.2492842000000001E-2</v>
      </c>
      <c r="Y61" s="32">
        <v>1.1288594999999999</v>
      </c>
      <c r="Z61" s="32">
        <v>1.1038737999999999</v>
      </c>
      <c r="AB61" s="5" t="s">
        <v>25</v>
      </c>
    </row>
    <row r="62" spans="1:28">
      <c r="A62" s="5" t="s">
        <v>32</v>
      </c>
      <c r="B62" s="5" t="s">
        <v>15</v>
      </c>
      <c r="C62" s="5" t="s">
        <v>18</v>
      </c>
      <c r="D62" s="6">
        <v>99.728390039999994</v>
      </c>
      <c r="E62" s="39">
        <v>0.69869999999999999</v>
      </c>
      <c r="F62" s="6">
        <v>99.728390039999994</v>
      </c>
      <c r="Q62" s="37">
        <v>11</v>
      </c>
      <c r="R62" s="38" t="s">
        <v>37</v>
      </c>
      <c r="S62" s="38" t="s">
        <v>93</v>
      </c>
      <c r="T62" s="38" t="s">
        <v>96</v>
      </c>
      <c r="U62" s="39">
        <v>1.0896667</v>
      </c>
      <c r="V62" s="40">
        <v>3</v>
      </c>
      <c r="W62" s="39">
        <v>2.10253E-2</v>
      </c>
      <c r="X62" s="39">
        <v>1.2138964E-2</v>
      </c>
      <c r="Y62" s="39">
        <v>1.1018056000000001</v>
      </c>
      <c r="Z62" s="39">
        <v>1.0775277000000001</v>
      </c>
      <c r="AB62" s="5" t="s">
        <v>32</v>
      </c>
    </row>
    <row r="63" spans="1:28">
      <c r="A63" s="5" t="s">
        <v>35</v>
      </c>
      <c r="B63" s="5" t="s">
        <v>20</v>
      </c>
      <c r="C63" s="5" t="s">
        <v>18</v>
      </c>
      <c r="D63" s="6">
        <v>233.11832749999999</v>
      </c>
      <c r="E63" s="32">
        <v>0.72486669999999997</v>
      </c>
      <c r="F63" s="6">
        <v>233.11832749999999</v>
      </c>
      <c r="Q63" s="34">
        <v>15</v>
      </c>
      <c r="R63" s="31" t="s">
        <v>37</v>
      </c>
      <c r="S63" s="31" t="s">
        <v>97</v>
      </c>
      <c r="T63" s="31" t="s">
        <v>96</v>
      </c>
      <c r="U63" s="32">
        <v>1.1120667</v>
      </c>
      <c r="V63" s="33">
        <v>3</v>
      </c>
      <c r="W63" s="32">
        <v>2.6752450000000001E-2</v>
      </c>
      <c r="X63" s="32">
        <v>1.5445532E-2</v>
      </c>
      <c r="Y63" s="32">
        <v>1.1275122</v>
      </c>
      <c r="Z63" s="32">
        <v>1.0966210999999999</v>
      </c>
      <c r="AB63" s="5" t="s">
        <v>35</v>
      </c>
    </row>
    <row r="64" spans="1:28">
      <c r="A64" s="5" t="s">
        <v>27</v>
      </c>
      <c r="B64" s="5" t="s">
        <v>15</v>
      </c>
      <c r="C64" s="5" t="s">
        <v>18</v>
      </c>
      <c r="D64" s="6">
        <v>90.482614299999995</v>
      </c>
      <c r="E64" s="32">
        <v>0.71736670000000002</v>
      </c>
      <c r="F64" s="6">
        <v>90.482614299999995</v>
      </c>
      <c r="Q64" s="34">
        <v>12</v>
      </c>
      <c r="R64" s="31" t="s">
        <v>37</v>
      </c>
      <c r="S64" s="31" t="s">
        <v>93</v>
      </c>
      <c r="T64" s="31" t="s">
        <v>29</v>
      </c>
      <c r="U64" s="32">
        <v>1.2193000000000001</v>
      </c>
      <c r="V64" s="33">
        <v>3</v>
      </c>
      <c r="W64" s="32">
        <v>5.3266220000000003E-2</v>
      </c>
      <c r="X64" s="32">
        <v>3.0753264999999998E-2</v>
      </c>
      <c r="Y64" s="32">
        <v>1.2500533</v>
      </c>
      <c r="Z64" s="32">
        <v>1.1885467000000001</v>
      </c>
      <c r="AB64" s="5" t="s">
        <v>27</v>
      </c>
    </row>
    <row r="65" spans="1:28">
      <c r="A65" s="5" t="s">
        <v>30</v>
      </c>
      <c r="B65" s="5" t="s">
        <v>20</v>
      </c>
      <c r="C65" s="5" t="s">
        <v>18</v>
      </c>
      <c r="D65" s="6">
        <v>140.48627690000001</v>
      </c>
      <c r="E65" s="32">
        <v>0.70266669999999998</v>
      </c>
      <c r="F65" s="6">
        <v>140.48627690000001</v>
      </c>
      <c r="Q65" s="34">
        <v>16</v>
      </c>
      <c r="R65" s="31" t="s">
        <v>37</v>
      </c>
      <c r="S65" s="31" t="s">
        <v>97</v>
      </c>
      <c r="T65" s="31" t="s">
        <v>29</v>
      </c>
      <c r="U65" s="32">
        <v>1.1322000000000001</v>
      </c>
      <c r="V65" s="33">
        <v>3</v>
      </c>
      <c r="W65" s="32">
        <v>2.9317739999999998E-2</v>
      </c>
      <c r="X65" s="32">
        <v>1.6926606E-2</v>
      </c>
      <c r="Y65" s="32">
        <v>1.1491266</v>
      </c>
      <c r="Z65" s="32">
        <v>1.1152734</v>
      </c>
      <c r="AB65" s="5" t="s">
        <v>30</v>
      </c>
    </row>
    <row r="66" spans="1:28">
      <c r="A66" s="5" t="s">
        <v>14</v>
      </c>
      <c r="B66" s="5" t="s">
        <v>15</v>
      </c>
      <c r="C66" s="5" t="s">
        <v>37</v>
      </c>
      <c r="D66" s="6">
        <v>118.6877516</v>
      </c>
      <c r="E66" s="32">
        <v>1.1083666999999999</v>
      </c>
      <c r="F66" s="6">
        <v>118.6877516</v>
      </c>
    </row>
    <row r="67" spans="1:28">
      <c r="A67" s="5" t="s">
        <v>19</v>
      </c>
      <c r="B67" s="5" t="s">
        <v>20</v>
      </c>
      <c r="C67" s="5" t="s">
        <v>37</v>
      </c>
      <c r="D67" s="6">
        <v>170.23913160000001</v>
      </c>
      <c r="E67" s="32">
        <v>1.1156333</v>
      </c>
      <c r="F67" s="6">
        <v>170.23913160000001</v>
      </c>
    </row>
    <row r="68" spans="1:28">
      <c r="A68" s="5" t="s">
        <v>22</v>
      </c>
      <c r="B68" s="5" t="s">
        <v>15</v>
      </c>
      <c r="C68" s="5" t="s">
        <v>37</v>
      </c>
      <c r="D68" s="6">
        <v>93.475303679999996</v>
      </c>
      <c r="E68" s="32">
        <v>1.1398999999999999</v>
      </c>
      <c r="F68" s="6">
        <v>93.475303679999996</v>
      </c>
    </row>
    <row r="69" spans="1:28">
      <c r="A69" s="5" t="s">
        <v>25</v>
      </c>
      <c r="B69" s="5" t="s">
        <v>20</v>
      </c>
      <c r="C69" s="5" t="s">
        <v>37</v>
      </c>
      <c r="D69" s="6">
        <v>139.62131830000001</v>
      </c>
      <c r="E69" s="32">
        <v>1.1163666999999999</v>
      </c>
      <c r="F69" s="6">
        <v>139.62131830000001</v>
      </c>
    </row>
    <row r="70" spans="1:28">
      <c r="A70" s="5" t="s">
        <v>32</v>
      </c>
      <c r="B70" s="5" t="s">
        <v>15</v>
      </c>
      <c r="C70" s="5" t="s">
        <v>37</v>
      </c>
      <c r="D70" s="6">
        <v>102.38354699999999</v>
      </c>
      <c r="E70" s="39">
        <v>1.0896667</v>
      </c>
      <c r="F70" s="6">
        <v>102.38354699999999</v>
      </c>
    </row>
    <row r="71" spans="1:28">
      <c r="A71" s="5" t="s">
        <v>35</v>
      </c>
      <c r="B71" s="5" t="s">
        <v>20</v>
      </c>
      <c r="C71" s="5" t="s">
        <v>37</v>
      </c>
      <c r="D71" s="6">
        <v>173.06127219999999</v>
      </c>
      <c r="E71" s="32">
        <v>1.1120667</v>
      </c>
      <c r="F71" s="6">
        <v>173.06127219999999</v>
      </c>
    </row>
    <row r="72" spans="1:28">
      <c r="A72" s="5" t="s">
        <v>27</v>
      </c>
      <c r="B72" s="5" t="s">
        <v>15</v>
      </c>
      <c r="C72" s="5" t="s">
        <v>37</v>
      </c>
      <c r="D72" s="6">
        <v>88.327766389999994</v>
      </c>
      <c r="E72" s="32">
        <v>1.2193000000000001</v>
      </c>
      <c r="F72" s="6">
        <v>88.327766389999994</v>
      </c>
    </row>
    <row r="73" spans="1:28">
      <c r="A73" s="5" t="s">
        <v>30</v>
      </c>
      <c r="B73" s="5" t="s">
        <v>20</v>
      </c>
      <c r="C73" s="5" t="s">
        <v>37</v>
      </c>
      <c r="D73" s="6">
        <v>140.72929930000001</v>
      </c>
      <c r="E73" s="32">
        <v>1.1322000000000001</v>
      </c>
      <c r="F73" s="6">
        <v>140.72929930000001</v>
      </c>
    </row>
    <row r="80" spans="1:28">
      <c r="A80" s="5" t="s">
        <v>35</v>
      </c>
      <c r="B80" s="5" t="s">
        <v>20</v>
      </c>
      <c r="C80" s="5" t="s">
        <v>18</v>
      </c>
      <c r="D80" s="6"/>
      <c r="E80" s="32">
        <v>8.9237830000000002</v>
      </c>
      <c r="F80" s="6">
        <v>233.11832749999999</v>
      </c>
      <c r="H80" s="32">
        <v>8.9237830000000002</v>
      </c>
      <c r="I80">
        <v>3.7809952816635168</v>
      </c>
    </row>
    <row r="81" spans="1:9">
      <c r="A81" s="5" t="s">
        <v>25</v>
      </c>
      <c r="B81" s="5" t="s">
        <v>20</v>
      </c>
      <c r="C81" s="5" t="s">
        <v>18</v>
      </c>
      <c r="D81" s="6"/>
      <c r="E81" s="32">
        <v>8.1248909999999999</v>
      </c>
      <c r="F81" s="6">
        <v>149.4013774</v>
      </c>
      <c r="H81" s="32">
        <v>8.1248909999999999</v>
      </c>
      <c r="I81">
        <v>5.6892650215500957</v>
      </c>
    </row>
    <row r="82" spans="1:9">
      <c r="A82" s="5" t="s">
        <v>19</v>
      </c>
      <c r="B82" s="5" t="s">
        <v>20</v>
      </c>
      <c r="C82" s="5" t="s">
        <v>18</v>
      </c>
      <c r="D82" s="6"/>
      <c r="E82" s="32">
        <v>8.4603610000000007</v>
      </c>
      <c r="F82" s="6">
        <v>193.17200439999999</v>
      </c>
      <c r="H82" s="32">
        <v>8.4603610000000007</v>
      </c>
      <c r="I82">
        <v>6.3269583289224958</v>
      </c>
    </row>
    <row r="83" spans="1:9">
      <c r="A83" s="5" t="s">
        <v>30</v>
      </c>
      <c r="B83" s="5" t="s">
        <v>20</v>
      </c>
      <c r="C83" s="5" t="s">
        <v>18</v>
      </c>
      <c r="D83" s="6"/>
      <c r="E83" s="32">
        <v>8.2533510000000003</v>
      </c>
      <c r="F83" s="6">
        <v>140.48627690000001</v>
      </c>
      <c r="H83" s="32">
        <v>8.2533510000000003</v>
      </c>
      <c r="I83">
        <v>10.086195649149337</v>
      </c>
    </row>
    <row r="84" spans="1:9">
      <c r="A84" s="5" t="s">
        <v>25</v>
      </c>
      <c r="B84" s="5" t="s">
        <v>20</v>
      </c>
      <c r="C84" s="5" t="s">
        <v>37</v>
      </c>
      <c r="D84" s="6"/>
      <c r="E84" s="32">
        <v>9.3904130000000006</v>
      </c>
      <c r="F84" s="6">
        <v>139.62131830000001</v>
      </c>
      <c r="H84" s="32">
        <v>9.3904130000000006</v>
      </c>
      <c r="I84">
        <v>3.2101575387826098</v>
      </c>
    </row>
    <row r="85" spans="1:9">
      <c r="A85" s="5" t="s">
        <v>19</v>
      </c>
      <c r="B85" s="5" t="s">
        <v>20</v>
      </c>
      <c r="C85" s="5" t="s">
        <v>37</v>
      </c>
      <c r="D85" s="6"/>
      <c r="E85" s="32">
        <v>9.4015920000000008</v>
      </c>
      <c r="F85" s="6">
        <v>170.23913160000001</v>
      </c>
      <c r="H85" s="32">
        <v>9.4015920000000008</v>
      </c>
      <c r="I85">
        <v>3.58618295652174</v>
      </c>
    </row>
    <row r="86" spans="1:9">
      <c r="A86" s="5" t="s">
        <v>30</v>
      </c>
      <c r="B86" s="5" t="s">
        <v>20</v>
      </c>
      <c r="C86" s="5" t="s">
        <v>37</v>
      </c>
      <c r="D86" s="6"/>
      <c r="E86" s="32">
        <v>9.3726780000000005</v>
      </c>
      <c r="F86" s="6">
        <v>140.72929930000001</v>
      </c>
      <c r="H86" s="32">
        <v>9.3726780000000005</v>
      </c>
      <c r="I86">
        <v>3.6453240285217401</v>
      </c>
    </row>
    <row r="87" spans="1:9">
      <c r="A87" s="5" t="s">
        <v>35</v>
      </c>
      <c r="B87" s="5" t="s">
        <v>20</v>
      </c>
      <c r="C87" s="5" t="s">
        <v>37</v>
      </c>
      <c r="D87" s="6"/>
      <c r="E87" s="32">
        <v>10.058531</v>
      </c>
      <c r="F87" s="6">
        <v>173.06127219999999</v>
      </c>
      <c r="H87" s="32">
        <v>10.058531</v>
      </c>
      <c r="I87">
        <v>4.9167113182608695</v>
      </c>
    </row>
    <row r="88" spans="1:9">
      <c r="A88" s="5" t="s">
        <v>14</v>
      </c>
      <c r="B88" s="5" t="s">
        <v>15</v>
      </c>
      <c r="C88" s="5" t="s">
        <v>18</v>
      </c>
      <c r="D88" s="6"/>
      <c r="E88" s="32">
        <v>8.3297690000000006</v>
      </c>
      <c r="F88" s="6">
        <v>109.4979805</v>
      </c>
      <c r="H88" s="32">
        <v>8.3297690000000006</v>
      </c>
    </row>
    <row r="89" spans="1:9">
      <c r="A89" s="5" t="s">
        <v>22</v>
      </c>
      <c r="B89" s="5" t="s">
        <v>15</v>
      </c>
      <c r="C89" s="5" t="s">
        <v>18</v>
      </c>
      <c r="D89" s="6"/>
      <c r="E89" s="32">
        <v>8.0276060000000005</v>
      </c>
      <c r="F89" s="6">
        <v>74.160847489999995</v>
      </c>
      <c r="H89" s="32">
        <v>8.0276060000000005</v>
      </c>
    </row>
    <row r="90" spans="1:9">
      <c r="A90" s="5" t="s">
        <v>32</v>
      </c>
      <c r="B90" s="5" t="s">
        <v>15</v>
      </c>
      <c r="C90" s="5" t="s">
        <v>18</v>
      </c>
      <c r="D90" s="6"/>
      <c r="E90" s="39">
        <v>8.8378560000000004</v>
      </c>
      <c r="F90" s="6">
        <v>99.728390039999994</v>
      </c>
      <c r="H90" s="39">
        <v>8.8378560000000004</v>
      </c>
    </row>
    <row r="91" spans="1:9">
      <c r="A91" s="5" t="s">
        <v>27</v>
      </c>
      <c r="B91" s="5" t="s">
        <v>15</v>
      </c>
      <c r="C91" s="5" t="s">
        <v>18</v>
      </c>
      <c r="D91" s="6"/>
      <c r="E91" s="32">
        <v>8.2540469999999999</v>
      </c>
      <c r="F91" s="6">
        <v>90.482614299999995</v>
      </c>
      <c r="H91" s="32">
        <v>8.2540469999999999</v>
      </c>
    </row>
    <row r="92" spans="1:9">
      <c r="A92" s="5" t="s">
        <v>14</v>
      </c>
      <c r="B92" s="5" t="s">
        <v>15</v>
      </c>
      <c r="C92" s="5" t="s">
        <v>37</v>
      </c>
      <c r="D92" s="6"/>
      <c r="E92" s="32">
        <v>9.2273019999999999</v>
      </c>
      <c r="F92" s="6">
        <v>118.6877516</v>
      </c>
      <c r="H92" s="32">
        <v>9.2273019999999999</v>
      </c>
    </row>
    <row r="93" spans="1:9">
      <c r="A93" s="5" t="s">
        <v>22</v>
      </c>
      <c r="B93" s="5" t="s">
        <v>15</v>
      </c>
      <c r="C93" s="5" t="s">
        <v>37</v>
      </c>
      <c r="D93" s="6"/>
      <c r="E93" s="32">
        <v>9.5221870000000006</v>
      </c>
      <c r="F93" s="6">
        <v>93.475303679999996</v>
      </c>
      <c r="H93" s="32">
        <v>9.5221870000000006</v>
      </c>
    </row>
    <row r="94" spans="1:9">
      <c r="A94" s="5" t="s">
        <v>32</v>
      </c>
      <c r="B94" s="5" t="s">
        <v>15</v>
      </c>
      <c r="C94" s="5" t="s">
        <v>37</v>
      </c>
      <c r="D94" s="6"/>
      <c r="E94" s="39">
        <v>9.7033529999999999</v>
      </c>
      <c r="F94" s="6">
        <v>102.38354699999999</v>
      </c>
      <c r="H94" s="39">
        <v>9.7033529999999999</v>
      </c>
    </row>
    <row r="95" spans="1:9">
      <c r="A95" s="5" t="s">
        <v>27</v>
      </c>
      <c r="B95" s="5" t="s">
        <v>15</v>
      </c>
      <c r="C95" s="5" t="s">
        <v>37</v>
      </c>
      <c r="D95" s="6"/>
      <c r="E95" s="32">
        <v>9.3706669999999992</v>
      </c>
      <c r="F95" s="6">
        <v>88.327766389999994</v>
      </c>
      <c r="H95" s="32">
        <v>9.3706669999999992</v>
      </c>
    </row>
  </sheetData>
  <sortState xmlns:xlrd2="http://schemas.microsoft.com/office/spreadsheetml/2017/richdata2" ref="A80:I87">
    <sortCondition ref="C80:C87"/>
  </sortState>
  <mergeCells count="8">
    <mergeCell ref="Y4:Y5"/>
    <mergeCell ref="Z4:Z5"/>
    <mergeCell ref="S4:S5"/>
    <mergeCell ref="T4:T5"/>
    <mergeCell ref="U4:U5"/>
    <mergeCell ref="V4:V5"/>
    <mergeCell ref="W4:W5"/>
    <mergeCell ref="X4:X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A850F-886C-2647-82E6-703B0AB347E6}">
  <dimension ref="A1:S48"/>
  <sheetViews>
    <sheetView topLeftCell="A4" zoomScale="85" workbookViewId="0">
      <selection activeCell="F11" sqref="F11"/>
    </sheetView>
  </sheetViews>
  <sheetFormatPr baseColWidth="10" defaultRowHeight="16"/>
  <sheetData>
    <row r="1" spans="1:12">
      <c r="B1" t="s">
        <v>108</v>
      </c>
    </row>
    <row r="3" spans="1:12">
      <c r="A3" t="s">
        <v>6</v>
      </c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13</v>
      </c>
      <c r="J3" t="s">
        <v>53</v>
      </c>
      <c r="K3" t="s">
        <v>55</v>
      </c>
      <c r="L3" t="s">
        <v>54</v>
      </c>
    </row>
    <row r="4" spans="1:12">
      <c r="A4" t="s">
        <v>14</v>
      </c>
      <c r="B4" t="s">
        <v>15</v>
      </c>
      <c r="C4" t="s">
        <v>16</v>
      </c>
      <c r="D4" t="s">
        <v>17</v>
      </c>
      <c r="E4" t="s">
        <v>18</v>
      </c>
      <c r="F4">
        <v>119</v>
      </c>
      <c r="G4">
        <v>109.4979805</v>
      </c>
      <c r="H4">
        <v>4.5589629629999999</v>
      </c>
    </row>
    <row r="5" spans="1:12">
      <c r="A5" t="s">
        <v>19</v>
      </c>
      <c r="B5" t="s">
        <v>20</v>
      </c>
      <c r="C5" t="s">
        <v>21</v>
      </c>
      <c r="D5" t="s">
        <v>17</v>
      </c>
      <c r="E5" t="s">
        <v>18</v>
      </c>
      <c r="F5">
        <v>119</v>
      </c>
      <c r="G5">
        <v>193.17200439999999</v>
      </c>
      <c r="H5">
        <v>6.6500409400000002</v>
      </c>
      <c r="J5">
        <v>1322.5</v>
      </c>
      <c r="K5">
        <v>83.674023899999995</v>
      </c>
      <c r="L5">
        <v>6.3269583289224958</v>
      </c>
    </row>
    <row r="6" spans="1:12">
      <c r="A6" t="s">
        <v>22</v>
      </c>
      <c r="B6" t="s">
        <v>15</v>
      </c>
      <c r="C6" t="s">
        <v>23</v>
      </c>
      <c r="D6" t="s">
        <v>24</v>
      </c>
      <c r="E6" t="s">
        <v>18</v>
      </c>
      <c r="F6">
        <v>119</v>
      </c>
      <c r="G6">
        <v>74.160847489999995</v>
      </c>
      <c r="H6">
        <v>3.3206557910000001</v>
      </c>
    </row>
    <row r="7" spans="1:12">
      <c r="A7" t="s">
        <v>25</v>
      </c>
      <c r="B7" t="s">
        <v>20</v>
      </c>
      <c r="C7" t="s">
        <v>26</v>
      </c>
      <c r="D7" t="s">
        <v>24</v>
      </c>
      <c r="E7" t="s">
        <v>18</v>
      </c>
      <c r="F7">
        <v>119</v>
      </c>
      <c r="G7">
        <v>149.4013774</v>
      </c>
      <c r="H7">
        <v>15.50909234</v>
      </c>
      <c r="J7">
        <v>1322.5</v>
      </c>
      <c r="K7">
        <v>75.240529910000006</v>
      </c>
      <c r="L7">
        <v>5.6892650215500957</v>
      </c>
    </row>
    <row r="8" spans="1:12">
      <c r="A8" t="s">
        <v>27</v>
      </c>
      <c r="B8" t="s">
        <v>15</v>
      </c>
      <c r="C8" t="s">
        <v>28</v>
      </c>
      <c r="D8" t="s">
        <v>29</v>
      </c>
      <c r="E8" t="s">
        <v>18</v>
      </c>
      <c r="F8">
        <v>119</v>
      </c>
      <c r="G8">
        <v>90.482614299999995</v>
      </c>
      <c r="H8">
        <v>2.6739831619999999</v>
      </c>
    </row>
    <row r="9" spans="1:12">
      <c r="A9" t="s">
        <v>30</v>
      </c>
      <c r="B9" t="s">
        <v>20</v>
      </c>
      <c r="C9" t="s">
        <v>31</v>
      </c>
      <c r="D9" t="s">
        <v>29</v>
      </c>
      <c r="E9" t="s">
        <v>18</v>
      </c>
      <c r="F9">
        <v>119</v>
      </c>
      <c r="G9">
        <v>140.48627690000001</v>
      </c>
      <c r="H9">
        <v>4.7463786450000001</v>
      </c>
      <c r="J9">
        <v>1322.5</v>
      </c>
      <c r="K9">
        <v>50.003662600000013</v>
      </c>
      <c r="L9">
        <v>3.7809952816635168</v>
      </c>
    </row>
    <row r="10" spans="1:12">
      <c r="A10" t="s">
        <v>32</v>
      </c>
      <c r="B10" t="s">
        <v>15</v>
      </c>
      <c r="C10" t="s">
        <v>33</v>
      </c>
      <c r="D10" t="s">
        <v>34</v>
      </c>
      <c r="E10" t="s">
        <v>18</v>
      </c>
      <c r="F10">
        <v>119</v>
      </c>
      <c r="G10">
        <v>99.728390039999994</v>
      </c>
      <c r="H10">
        <v>1.3310545970000001</v>
      </c>
    </row>
    <row r="11" spans="1:12">
      <c r="A11" t="s">
        <v>35</v>
      </c>
      <c r="B11" t="s">
        <v>20</v>
      </c>
      <c r="C11" t="s">
        <v>36</v>
      </c>
      <c r="D11" t="s">
        <v>34</v>
      </c>
      <c r="E11" t="s">
        <v>18</v>
      </c>
      <c r="F11">
        <v>119</v>
      </c>
      <c r="G11">
        <v>233.11832749999999</v>
      </c>
      <c r="H11">
        <v>6.0994377479999997</v>
      </c>
      <c r="J11">
        <v>1322.5</v>
      </c>
      <c r="K11">
        <v>133.38993746</v>
      </c>
      <c r="L11">
        <v>10.086195649149337</v>
      </c>
    </row>
    <row r="12" spans="1:12">
      <c r="A12" t="s">
        <v>14</v>
      </c>
      <c r="B12" t="s">
        <v>15</v>
      </c>
      <c r="C12" t="s">
        <v>16</v>
      </c>
      <c r="D12" t="s">
        <v>17</v>
      </c>
      <c r="E12" t="s">
        <v>37</v>
      </c>
      <c r="F12">
        <v>119</v>
      </c>
      <c r="G12">
        <v>118.6877516</v>
      </c>
      <c r="H12">
        <v>6.0025423040000003</v>
      </c>
    </row>
    <row r="13" spans="1:12">
      <c r="A13" t="s">
        <v>19</v>
      </c>
      <c r="B13" t="s">
        <v>20</v>
      </c>
      <c r="C13" t="s">
        <v>21</v>
      </c>
      <c r="D13" t="s">
        <v>17</v>
      </c>
      <c r="E13" t="s">
        <v>37</v>
      </c>
      <c r="F13">
        <v>119</v>
      </c>
      <c r="G13">
        <v>170.23913160000001</v>
      </c>
      <c r="H13">
        <v>7.4771272639999999</v>
      </c>
      <c r="J13">
        <v>1437.5</v>
      </c>
      <c r="K13">
        <v>51.551380000000009</v>
      </c>
      <c r="L13">
        <v>3.58618295652174</v>
      </c>
    </row>
    <row r="14" spans="1:12">
      <c r="A14" t="s">
        <v>22</v>
      </c>
      <c r="B14" t="s">
        <v>15</v>
      </c>
      <c r="C14" t="s">
        <v>23</v>
      </c>
      <c r="D14" t="s">
        <v>24</v>
      </c>
      <c r="E14" t="s">
        <v>37</v>
      </c>
      <c r="F14">
        <v>119</v>
      </c>
      <c r="G14">
        <v>93.475303679999996</v>
      </c>
      <c r="H14">
        <v>0.47647529199999999</v>
      </c>
    </row>
    <row r="15" spans="1:12">
      <c r="A15" t="s">
        <v>25</v>
      </c>
      <c r="B15" t="s">
        <v>20</v>
      </c>
      <c r="C15" t="s">
        <v>26</v>
      </c>
      <c r="D15" t="s">
        <v>24</v>
      </c>
      <c r="E15" t="s">
        <v>37</v>
      </c>
      <c r="F15">
        <v>119</v>
      </c>
      <c r="G15">
        <v>139.62131830000001</v>
      </c>
      <c r="H15">
        <v>2.021876609</v>
      </c>
      <c r="J15">
        <v>1437.5</v>
      </c>
      <c r="K15">
        <v>46.146014620000017</v>
      </c>
      <c r="L15">
        <v>3.2101575387826098</v>
      </c>
    </row>
    <row r="16" spans="1:12">
      <c r="A16" t="s">
        <v>27</v>
      </c>
      <c r="B16" t="s">
        <v>15</v>
      </c>
      <c r="C16" t="s">
        <v>28</v>
      </c>
      <c r="D16" t="s">
        <v>29</v>
      </c>
      <c r="E16" t="s">
        <v>37</v>
      </c>
      <c r="F16">
        <v>119</v>
      </c>
      <c r="G16">
        <v>88.327766389999994</v>
      </c>
      <c r="H16">
        <v>3.317315416</v>
      </c>
    </row>
    <row r="17" spans="1:19">
      <c r="A17" t="s">
        <v>30</v>
      </c>
      <c r="B17" t="s">
        <v>20</v>
      </c>
      <c r="C17" t="s">
        <v>31</v>
      </c>
      <c r="D17" t="s">
        <v>29</v>
      </c>
      <c r="E17" t="s">
        <v>37</v>
      </c>
      <c r="F17">
        <v>119</v>
      </c>
      <c r="G17">
        <v>140.72929930000001</v>
      </c>
      <c r="H17">
        <v>7.6034607779999996</v>
      </c>
      <c r="J17">
        <v>1437.5</v>
      </c>
      <c r="K17">
        <v>52.401532910000014</v>
      </c>
      <c r="L17">
        <v>3.6453240285217401</v>
      </c>
    </row>
    <row r="18" spans="1:19">
      <c r="A18" t="s">
        <v>32</v>
      </c>
      <c r="B18" t="s">
        <v>15</v>
      </c>
      <c r="C18" t="s">
        <v>33</v>
      </c>
      <c r="D18" t="s">
        <v>34</v>
      </c>
      <c r="E18" t="s">
        <v>37</v>
      </c>
      <c r="F18">
        <v>119</v>
      </c>
      <c r="G18">
        <v>102.38354699999999</v>
      </c>
      <c r="H18">
        <v>7.616444574</v>
      </c>
    </row>
    <row r="19" spans="1:19">
      <c r="A19" t="s">
        <v>35</v>
      </c>
      <c r="B19" t="s">
        <v>20</v>
      </c>
      <c r="C19" t="s">
        <v>36</v>
      </c>
      <c r="D19" t="s">
        <v>34</v>
      </c>
      <c r="E19" t="s">
        <v>37</v>
      </c>
      <c r="F19">
        <v>119</v>
      </c>
      <c r="G19">
        <v>173.06127219999999</v>
      </c>
      <c r="H19">
        <v>9.1813001520000004</v>
      </c>
      <c r="J19">
        <v>1437.5</v>
      </c>
      <c r="K19">
        <v>70.677725199999998</v>
      </c>
      <c r="L19">
        <v>4.9167113182608695</v>
      </c>
    </row>
    <row r="21" spans="1:19">
      <c r="M21" t="s">
        <v>103</v>
      </c>
    </row>
    <row r="22" spans="1:19">
      <c r="G22" t="s">
        <v>100</v>
      </c>
      <c r="H22" t="s">
        <v>101</v>
      </c>
      <c r="I22" t="s">
        <v>67</v>
      </c>
      <c r="J22" t="s">
        <v>102</v>
      </c>
      <c r="M22" t="s">
        <v>101</v>
      </c>
      <c r="N22" t="s">
        <v>100</v>
      </c>
      <c r="R22" t="s">
        <v>105</v>
      </c>
      <c r="S22" t="s">
        <v>106</v>
      </c>
    </row>
    <row r="23" spans="1:19">
      <c r="C23" t="s">
        <v>26</v>
      </c>
      <c r="E23" t="s">
        <v>37</v>
      </c>
      <c r="F23">
        <v>119</v>
      </c>
      <c r="G23">
        <v>3.2101575387826098</v>
      </c>
      <c r="H23">
        <v>10.677340479046189</v>
      </c>
      <c r="I23">
        <v>1.2278666666666667</v>
      </c>
      <c r="J23">
        <v>0.11484999999999999</v>
      </c>
      <c r="K23" s="41" t="s">
        <v>37</v>
      </c>
      <c r="L23" t="s">
        <v>94</v>
      </c>
      <c r="M23">
        <v>10.677340479046189</v>
      </c>
      <c r="N23">
        <v>3.2101575387826098</v>
      </c>
      <c r="P23" t="s">
        <v>37</v>
      </c>
      <c r="Q23" t="s">
        <v>94</v>
      </c>
      <c r="R23">
        <v>10.677340479046189</v>
      </c>
      <c r="S23">
        <v>3.2101575387826098</v>
      </c>
    </row>
    <row r="24" spans="1:19">
      <c r="C24" t="s">
        <v>21</v>
      </c>
      <c r="E24" t="s">
        <v>37</v>
      </c>
      <c r="F24">
        <v>119</v>
      </c>
      <c r="G24">
        <v>3.58618295652174</v>
      </c>
      <c r="H24">
        <v>10.677340479046189</v>
      </c>
      <c r="I24">
        <v>1.2278666666666667</v>
      </c>
      <c r="J24">
        <v>0.11484999999999999</v>
      </c>
      <c r="K24" s="41" t="s">
        <v>37</v>
      </c>
      <c r="L24" t="s">
        <v>95</v>
      </c>
      <c r="M24">
        <v>10.677340479046189</v>
      </c>
      <c r="N24">
        <v>3.58618295652174</v>
      </c>
      <c r="P24" t="s">
        <v>0</v>
      </c>
      <c r="Q24" t="s">
        <v>94</v>
      </c>
      <c r="R24">
        <v>9.4262974409002585</v>
      </c>
      <c r="S24">
        <v>5.6892650215500957</v>
      </c>
    </row>
    <row r="25" spans="1:19">
      <c r="C25" t="s">
        <v>31</v>
      </c>
      <c r="E25" t="s">
        <v>37</v>
      </c>
      <c r="F25">
        <v>119</v>
      </c>
      <c r="G25">
        <v>3.6453240285217401</v>
      </c>
      <c r="H25">
        <v>10.677340479046189</v>
      </c>
      <c r="I25">
        <v>1.2278666666666667</v>
      </c>
      <c r="J25">
        <v>0.11484999999999999</v>
      </c>
      <c r="K25" s="41" t="s">
        <v>37</v>
      </c>
      <c r="L25" t="s">
        <v>29</v>
      </c>
      <c r="M25">
        <v>10.677340479046189</v>
      </c>
      <c r="N25">
        <v>3.6453240285217401</v>
      </c>
      <c r="P25" t="s">
        <v>37</v>
      </c>
      <c r="Q25" t="s">
        <v>95</v>
      </c>
      <c r="R25">
        <v>10.677340479046189</v>
      </c>
      <c r="S25">
        <v>3.58618295652174</v>
      </c>
    </row>
    <row r="26" spans="1:19">
      <c r="C26" t="s">
        <v>36</v>
      </c>
      <c r="E26" t="s">
        <v>37</v>
      </c>
      <c r="F26">
        <v>119</v>
      </c>
      <c r="G26">
        <v>4.9167113182608695</v>
      </c>
      <c r="H26">
        <v>10.677340479046189</v>
      </c>
      <c r="I26">
        <v>1.2278666666666667</v>
      </c>
      <c r="J26">
        <v>0.11484999999999999</v>
      </c>
      <c r="K26" s="41" t="s">
        <v>37</v>
      </c>
      <c r="L26" t="s">
        <v>104</v>
      </c>
      <c r="M26">
        <v>10.677340479046189</v>
      </c>
      <c r="N26">
        <v>4.9167113182608695</v>
      </c>
      <c r="P26" t="s">
        <v>0</v>
      </c>
      <c r="Q26" t="s">
        <v>95</v>
      </c>
      <c r="R26">
        <v>9.4262974409002585</v>
      </c>
      <c r="S26">
        <v>6.3269583289224958</v>
      </c>
    </row>
    <row r="27" spans="1:19">
      <c r="C27" t="s">
        <v>26</v>
      </c>
      <c r="E27" t="s">
        <v>18</v>
      </c>
      <c r="F27">
        <v>119</v>
      </c>
      <c r="G27">
        <v>5.6892650215500957</v>
      </c>
      <c r="H27">
        <v>9.4262974409002585</v>
      </c>
      <c r="I27">
        <v>0.74616666666666676</v>
      </c>
      <c r="J27">
        <v>7.9156666666666667E-2</v>
      </c>
      <c r="K27" s="41" t="s">
        <v>18</v>
      </c>
      <c r="L27" t="s">
        <v>94</v>
      </c>
      <c r="M27">
        <v>9.4262974409002585</v>
      </c>
      <c r="N27">
        <v>5.6892650215500957</v>
      </c>
      <c r="P27" t="s">
        <v>37</v>
      </c>
      <c r="Q27" t="s">
        <v>29</v>
      </c>
      <c r="R27">
        <v>10.677340479046189</v>
      </c>
      <c r="S27">
        <v>3.6453240285217401</v>
      </c>
    </row>
    <row r="28" spans="1:19">
      <c r="C28" t="s">
        <v>21</v>
      </c>
      <c r="E28" t="s">
        <v>18</v>
      </c>
      <c r="F28">
        <v>119</v>
      </c>
      <c r="G28">
        <v>6.3269583289224958</v>
      </c>
      <c r="H28">
        <v>9.4262974409002585</v>
      </c>
      <c r="I28">
        <v>0.74616666666666676</v>
      </c>
      <c r="J28">
        <v>7.9156666666666667E-2</v>
      </c>
      <c r="K28" s="41" t="s">
        <v>18</v>
      </c>
      <c r="L28" t="s">
        <v>95</v>
      </c>
      <c r="M28">
        <v>9.4262974409002585</v>
      </c>
      <c r="N28">
        <v>6.3269583289224958</v>
      </c>
      <c r="P28" t="s">
        <v>0</v>
      </c>
      <c r="Q28" t="s">
        <v>29</v>
      </c>
      <c r="R28">
        <v>9.4262974409002585</v>
      </c>
      <c r="S28">
        <v>3.7809952816635168</v>
      </c>
    </row>
    <row r="29" spans="1:19">
      <c r="C29" t="s">
        <v>31</v>
      </c>
      <c r="E29" t="s">
        <v>18</v>
      </c>
      <c r="F29">
        <v>119</v>
      </c>
      <c r="G29">
        <v>3.7809952816635168</v>
      </c>
      <c r="H29">
        <v>9.4262974409002585</v>
      </c>
      <c r="I29">
        <v>0.74616666666666676</v>
      </c>
      <c r="J29">
        <v>7.9156666666666667E-2</v>
      </c>
      <c r="K29" s="41" t="s">
        <v>18</v>
      </c>
      <c r="L29" t="s">
        <v>29</v>
      </c>
      <c r="M29">
        <v>9.4262974409002585</v>
      </c>
      <c r="N29">
        <v>3.7809952816635168</v>
      </c>
      <c r="P29" t="s">
        <v>37</v>
      </c>
      <c r="Q29" t="s">
        <v>104</v>
      </c>
      <c r="R29">
        <v>10.677340479046189</v>
      </c>
      <c r="S29">
        <v>4.9167113182608695</v>
      </c>
    </row>
    <row r="30" spans="1:19">
      <c r="C30" t="s">
        <v>36</v>
      </c>
      <c r="E30" t="s">
        <v>18</v>
      </c>
      <c r="F30">
        <v>119</v>
      </c>
      <c r="G30">
        <v>10.086195649149337</v>
      </c>
      <c r="H30">
        <v>9.4262974409002585</v>
      </c>
      <c r="I30">
        <v>0.74616666666666676</v>
      </c>
      <c r="J30">
        <v>7.9156666666666667E-2</v>
      </c>
      <c r="K30" s="41" t="s">
        <v>18</v>
      </c>
      <c r="L30" t="s">
        <v>104</v>
      </c>
      <c r="M30">
        <v>9.4262974409002585</v>
      </c>
      <c r="N30">
        <v>10.086195649149337</v>
      </c>
      <c r="P30" t="s">
        <v>0</v>
      </c>
      <c r="Q30" t="s">
        <v>104</v>
      </c>
      <c r="R30">
        <v>9.4262974409002585</v>
      </c>
      <c r="S30">
        <v>10.086195649149337</v>
      </c>
    </row>
    <row r="31" spans="1:19">
      <c r="M31" t="s">
        <v>67</v>
      </c>
      <c r="N31" t="s">
        <v>100</v>
      </c>
      <c r="R31" t="s">
        <v>105</v>
      </c>
      <c r="S31" t="s">
        <v>106</v>
      </c>
    </row>
    <row r="32" spans="1:19">
      <c r="K32" t="s">
        <v>37</v>
      </c>
      <c r="L32" t="s">
        <v>94</v>
      </c>
      <c r="M32">
        <v>1.2278666666666667</v>
      </c>
      <c r="N32">
        <v>3.2101575387826098</v>
      </c>
      <c r="P32" t="s">
        <v>37</v>
      </c>
      <c r="Q32" t="s">
        <v>94</v>
      </c>
      <c r="R32">
        <v>1.2278666666666667</v>
      </c>
      <c r="S32">
        <v>3.2101575387826098</v>
      </c>
    </row>
    <row r="33" spans="1:19">
      <c r="K33" t="s">
        <v>37</v>
      </c>
      <c r="L33" t="s">
        <v>95</v>
      </c>
      <c r="M33">
        <v>1.2278666666666667</v>
      </c>
      <c r="N33">
        <v>3.58618295652174</v>
      </c>
      <c r="P33" t="s">
        <v>0</v>
      </c>
      <c r="Q33" t="s">
        <v>94</v>
      </c>
      <c r="R33">
        <v>0.74616666666666676</v>
      </c>
      <c r="S33">
        <v>5.6892650215500957</v>
      </c>
    </row>
    <row r="34" spans="1:19">
      <c r="K34" t="s">
        <v>37</v>
      </c>
      <c r="L34" t="s">
        <v>29</v>
      </c>
      <c r="M34">
        <v>1.2278666666666667</v>
      </c>
      <c r="N34">
        <v>3.6453240285217401</v>
      </c>
      <c r="P34" t="s">
        <v>37</v>
      </c>
      <c r="Q34" t="s">
        <v>95</v>
      </c>
      <c r="R34">
        <v>1.2278666666666667</v>
      </c>
      <c r="S34">
        <v>3.58618295652174</v>
      </c>
    </row>
    <row r="35" spans="1:19">
      <c r="K35" t="s">
        <v>37</v>
      </c>
      <c r="L35" t="s">
        <v>104</v>
      </c>
      <c r="M35">
        <v>1.2278666666666667</v>
      </c>
      <c r="N35">
        <v>4.9167113182608695</v>
      </c>
      <c r="P35" t="s">
        <v>0</v>
      </c>
      <c r="Q35" t="s">
        <v>95</v>
      </c>
      <c r="R35">
        <v>0.74616666666666676</v>
      </c>
      <c r="S35">
        <v>6.3269583289224958</v>
      </c>
    </row>
    <row r="36" spans="1:19">
      <c r="D36" t="s">
        <v>63</v>
      </c>
      <c r="F36" t="s">
        <v>63</v>
      </c>
      <c r="H36" t="s">
        <v>63</v>
      </c>
      <c r="K36" t="s">
        <v>18</v>
      </c>
      <c r="L36" t="s">
        <v>94</v>
      </c>
      <c r="M36">
        <v>0.74616666666666676</v>
      </c>
      <c r="N36">
        <v>5.6892650215500957</v>
      </c>
      <c r="P36" t="s">
        <v>37</v>
      </c>
      <c r="Q36" t="s">
        <v>29</v>
      </c>
      <c r="R36">
        <v>1.2278666666666667</v>
      </c>
      <c r="S36">
        <v>3.6453240285217401</v>
      </c>
    </row>
    <row r="37" spans="1:19">
      <c r="D37" t="s">
        <v>65</v>
      </c>
      <c r="F37" t="s">
        <v>67</v>
      </c>
      <c r="H37" t="s">
        <v>68</v>
      </c>
      <c r="K37" t="s">
        <v>18</v>
      </c>
      <c r="L37" t="s">
        <v>95</v>
      </c>
      <c r="M37">
        <v>0.74616666666666676</v>
      </c>
      <c r="N37">
        <v>6.3269583289224958</v>
      </c>
      <c r="P37" t="s">
        <v>0</v>
      </c>
      <c r="Q37" t="s">
        <v>29</v>
      </c>
      <c r="R37">
        <v>0.74616666666666676</v>
      </c>
      <c r="S37">
        <v>3.7809952816635168</v>
      </c>
    </row>
    <row r="38" spans="1:19">
      <c r="A38" t="s">
        <v>37</v>
      </c>
      <c r="B38" t="s">
        <v>69</v>
      </c>
      <c r="D38">
        <v>0.11484999999999999</v>
      </c>
      <c r="F38">
        <v>1.2278666666666667</v>
      </c>
      <c r="H38">
        <v>10.677340479046189</v>
      </c>
      <c r="K38" t="s">
        <v>18</v>
      </c>
      <c r="L38" t="s">
        <v>29</v>
      </c>
      <c r="M38">
        <v>0.74616666666666676</v>
      </c>
      <c r="N38">
        <v>3.7809952816635168</v>
      </c>
      <c r="P38" t="s">
        <v>37</v>
      </c>
      <c r="Q38" t="s">
        <v>104</v>
      </c>
      <c r="R38">
        <v>1.2278666666666667</v>
      </c>
      <c r="S38">
        <v>4.9167113182608695</v>
      </c>
    </row>
    <row r="39" spans="1:19">
      <c r="A39" t="s">
        <v>37</v>
      </c>
      <c r="B39" t="s">
        <v>70</v>
      </c>
      <c r="K39" t="s">
        <v>18</v>
      </c>
      <c r="L39" t="s">
        <v>104</v>
      </c>
      <c r="M39">
        <v>0.74616666666666676</v>
      </c>
      <c r="N39">
        <v>10.086195649149337</v>
      </c>
      <c r="P39" t="s">
        <v>0</v>
      </c>
      <c r="Q39" t="s">
        <v>104</v>
      </c>
      <c r="R39">
        <v>0.74616666666666676</v>
      </c>
      <c r="S39">
        <v>10.086195649149337</v>
      </c>
    </row>
    <row r="40" spans="1:19">
      <c r="A40" t="s">
        <v>37</v>
      </c>
      <c r="B40" t="s">
        <v>71</v>
      </c>
      <c r="M40" t="s">
        <v>102</v>
      </c>
      <c r="N40" t="s">
        <v>100</v>
      </c>
      <c r="R40" t="s">
        <v>105</v>
      </c>
      <c r="S40" t="s">
        <v>106</v>
      </c>
    </row>
    <row r="41" spans="1:19">
      <c r="A41" t="s">
        <v>0</v>
      </c>
      <c r="B41" t="s">
        <v>72</v>
      </c>
      <c r="D41">
        <v>7.9156666666666667E-2</v>
      </c>
      <c r="F41">
        <v>0.74616666666666676</v>
      </c>
      <c r="H41">
        <v>9.4262974409002585</v>
      </c>
      <c r="K41" t="s">
        <v>37</v>
      </c>
      <c r="L41" t="s">
        <v>94</v>
      </c>
      <c r="M41">
        <v>0.11484999999999999</v>
      </c>
      <c r="N41">
        <v>3.2101575387826098</v>
      </c>
      <c r="P41" t="s">
        <v>37</v>
      </c>
      <c r="Q41" t="s">
        <v>94</v>
      </c>
      <c r="R41">
        <v>0.11484999999999999</v>
      </c>
      <c r="S41">
        <v>3.2101575387826098</v>
      </c>
    </row>
    <row r="42" spans="1:19">
      <c r="A42" t="s">
        <v>0</v>
      </c>
      <c r="B42" t="s">
        <v>73</v>
      </c>
      <c r="K42" t="s">
        <v>37</v>
      </c>
      <c r="L42" t="s">
        <v>95</v>
      </c>
      <c r="M42">
        <v>0.11484999999999999</v>
      </c>
      <c r="N42">
        <v>3.58618295652174</v>
      </c>
      <c r="P42" t="s">
        <v>0</v>
      </c>
      <c r="Q42" t="s">
        <v>94</v>
      </c>
      <c r="R42">
        <v>7.9156666666666667E-2</v>
      </c>
      <c r="S42">
        <v>5.6892650215500957</v>
      </c>
    </row>
    <row r="43" spans="1:19">
      <c r="A43" t="s">
        <v>0</v>
      </c>
      <c r="B43" t="s">
        <v>74</v>
      </c>
      <c r="K43" t="s">
        <v>37</v>
      </c>
      <c r="L43" t="s">
        <v>29</v>
      </c>
      <c r="M43">
        <v>0.11484999999999999</v>
      </c>
      <c r="N43">
        <v>3.6453240285217401</v>
      </c>
      <c r="P43" t="s">
        <v>37</v>
      </c>
      <c r="Q43" t="s">
        <v>95</v>
      </c>
      <c r="R43">
        <v>0.11484999999999999</v>
      </c>
      <c r="S43">
        <v>3.58618295652174</v>
      </c>
    </row>
    <row r="44" spans="1:19">
      <c r="K44" t="s">
        <v>37</v>
      </c>
      <c r="L44" t="s">
        <v>104</v>
      </c>
      <c r="M44">
        <v>0.11484999999999999</v>
      </c>
      <c r="N44">
        <v>4.9167113182608695</v>
      </c>
      <c r="P44" t="s">
        <v>0</v>
      </c>
      <c r="Q44" t="s">
        <v>95</v>
      </c>
      <c r="R44">
        <v>7.9156666666666667E-2</v>
      </c>
      <c r="S44">
        <v>6.3269583289224958</v>
      </c>
    </row>
    <row r="45" spans="1:19">
      <c r="K45" t="s">
        <v>18</v>
      </c>
      <c r="L45" t="s">
        <v>94</v>
      </c>
      <c r="M45">
        <v>7.9156666666666667E-2</v>
      </c>
      <c r="N45">
        <v>5.6892650215500957</v>
      </c>
      <c r="P45" t="s">
        <v>37</v>
      </c>
      <c r="Q45" t="s">
        <v>29</v>
      </c>
      <c r="R45">
        <v>0.11484999999999999</v>
      </c>
      <c r="S45">
        <v>3.6453240285217401</v>
      </c>
    </row>
    <row r="46" spans="1:19">
      <c r="K46" t="s">
        <v>18</v>
      </c>
      <c r="L46" t="s">
        <v>95</v>
      </c>
      <c r="M46">
        <v>7.9156666666666667E-2</v>
      </c>
      <c r="N46">
        <v>6.3269583289224958</v>
      </c>
      <c r="P46" t="s">
        <v>0</v>
      </c>
      <c r="Q46" t="s">
        <v>29</v>
      </c>
      <c r="R46">
        <v>7.9156666666666667E-2</v>
      </c>
      <c r="S46">
        <v>3.7809952816635168</v>
      </c>
    </row>
    <row r="47" spans="1:19">
      <c r="K47" t="s">
        <v>18</v>
      </c>
      <c r="L47" t="s">
        <v>29</v>
      </c>
      <c r="M47">
        <v>7.9156666666666667E-2</v>
      </c>
      <c r="N47">
        <v>3.7809952816635168</v>
      </c>
      <c r="P47" t="s">
        <v>37</v>
      </c>
      <c r="Q47" t="s">
        <v>104</v>
      </c>
      <c r="R47">
        <v>0.11484999999999999</v>
      </c>
      <c r="S47">
        <v>4.9167113182608695</v>
      </c>
    </row>
    <row r="48" spans="1:19">
      <c r="K48" t="s">
        <v>18</v>
      </c>
      <c r="L48" t="s">
        <v>104</v>
      </c>
      <c r="M48">
        <v>7.9156666666666667E-2</v>
      </c>
      <c r="N48">
        <v>10.086195649149337</v>
      </c>
      <c r="P48" t="s">
        <v>0</v>
      </c>
      <c r="Q48" t="s">
        <v>104</v>
      </c>
      <c r="R48">
        <v>7.9156666666666667E-2</v>
      </c>
      <c r="S48">
        <v>10.086195649149337</v>
      </c>
    </row>
  </sheetData>
  <sortState xmlns:xlrd2="http://schemas.microsoft.com/office/spreadsheetml/2017/richdata2" ref="C23:F36">
    <sortCondition ref="F23:F3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Mulch_C_calcs</vt:lpstr>
      <vt:lpstr>Percent_bio</vt:lpstr>
      <vt:lpstr>Notes</vt:lpstr>
      <vt:lpstr>Soil_C</vt:lpstr>
      <vt:lpstr>correlation</vt:lpstr>
      <vt:lpstr>question1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English, Marie Elizabeth</dc:creator>
  <cp:lastModifiedBy>Reviewer 2</cp:lastModifiedBy>
  <dcterms:created xsi:type="dcterms:W3CDTF">2019-04-23T18:27:32Z</dcterms:created>
  <dcterms:modified xsi:type="dcterms:W3CDTF">2023-05-18T01:32:19Z</dcterms:modified>
</cp:coreProperties>
</file>