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 defaultThemeVersion="124226"/>
  <xr:revisionPtr revIDLastSave="0" documentId="13_ncr:1_{A5698508-28B7-4320-A76E-E2A93B927891}" xr6:coauthVersionLast="43" xr6:coauthVersionMax="43" xr10:uidLastSave="{00000000-0000-0000-0000-000000000000}"/>
  <bookViews>
    <workbookView xWindow="-120" yWindow="-120" windowWidth="29040" windowHeight="15840" tabRatio="829" xr2:uid="{00000000-000D-0000-FFFF-FFFF00000000}"/>
  </bookViews>
  <sheets>
    <sheet name="16S" sheetId="1" r:id="rId1"/>
    <sheet name="amoA" sheetId="3" r:id="rId2"/>
    <sheet name="ITS" sheetId="2" r:id="rId3"/>
    <sheet name="16S compiled_t=0 subt" sheetId="4" r:id="rId4"/>
    <sheet name="amoA compiled_t=0 subt" sheetId="5" r:id="rId5"/>
    <sheet name="ITS compiled_t=0 subt" sheetId="6" r:id="rId6"/>
    <sheet name="TN 16s" sheetId="7" r:id="rId7"/>
    <sheet name="WA 16S" sheetId="8" r:id="rId8"/>
    <sheet name="TN amoA" sheetId="11" r:id="rId9"/>
    <sheet name="WA amoA" sheetId="12" r:id="rId10"/>
    <sheet name="TN ITS" sheetId="15" r:id="rId11"/>
    <sheet name="WA ITS" sheetId="16" r:id="rId12"/>
    <sheet name="TN amoA normalized" sheetId="13" r:id="rId13"/>
    <sheet name="WA amoA normalized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9" i="2" l="1"/>
  <c r="R28" i="2"/>
  <c r="R27" i="2"/>
  <c r="R13" i="2"/>
  <c r="R14" i="2"/>
  <c r="R12" i="2"/>
  <c r="P29" i="3"/>
  <c r="P28" i="3"/>
  <c r="P27" i="3"/>
  <c r="P13" i="3"/>
  <c r="P14" i="3"/>
  <c r="P12" i="3"/>
  <c r="Q27" i="1"/>
  <c r="Q29" i="1"/>
  <c r="Q28" i="1"/>
  <c r="Q12" i="1"/>
  <c r="Q13" i="1"/>
  <c r="Q14" i="1"/>
  <c r="AA2" i="14" l="1"/>
  <c r="Z2" i="14"/>
  <c r="Y2" i="14"/>
  <c r="X2" i="14"/>
  <c r="W2" i="14"/>
  <c r="X73" i="14"/>
  <c r="W73" i="14"/>
  <c r="X72" i="14"/>
  <c r="W72" i="14"/>
  <c r="X71" i="14"/>
  <c r="Z71" i="14" s="1"/>
  <c r="W71" i="14"/>
  <c r="Y71" i="14" s="1"/>
  <c r="X70" i="14"/>
  <c r="W70" i="14"/>
  <c r="X69" i="14"/>
  <c r="W69" i="14"/>
  <c r="X68" i="14"/>
  <c r="Z68" i="14" s="1"/>
  <c r="W68" i="14"/>
  <c r="Y68" i="14" s="1"/>
  <c r="X67" i="14"/>
  <c r="W67" i="14"/>
  <c r="X66" i="14"/>
  <c r="W66" i="14"/>
  <c r="Y65" i="14"/>
  <c r="X65" i="14"/>
  <c r="Z65" i="14" s="1"/>
  <c r="W65" i="14"/>
  <c r="X64" i="14"/>
  <c r="W64" i="14"/>
  <c r="X63" i="14"/>
  <c r="W63" i="14"/>
  <c r="Y62" i="14"/>
  <c r="X62" i="14"/>
  <c r="Z62" i="14" s="1"/>
  <c r="W62" i="14"/>
  <c r="X61" i="14"/>
  <c r="W61" i="14"/>
  <c r="X60" i="14"/>
  <c r="W60" i="14"/>
  <c r="Y59" i="14"/>
  <c r="X59" i="14"/>
  <c r="Z59" i="14" s="1"/>
  <c r="W59" i="14"/>
  <c r="X58" i="14"/>
  <c r="W58" i="14"/>
  <c r="X57" i="14"/>
  <c r="W57" i="14"/>
  <c r="Z56" i="14"/>
  <c r="Y56" i="14"/>
  <c r="X56" i="14"/>
  <c r="W56" i="14"/>
  <c r="X55" i="14"/>
  <c r="W55" i="14"/>
  <c r="X54" i="14"/>
  <c r="W54" i="14"/>
  <c r="Z53" i="14"/>
  <c r="Y53" i="14"/>
  <c r="X53" i="14"/>
  <c r="W53" i="14"/>
  <c r="X52" i="14"/>
  <c r="W52" i="14"/>
  <c r="X51" i="14"/>
  <c r="W51" i="14"/>
  <c r="Z50" i="14"/>
  <c r="Y50" i="14"/>
  <c r="X50" i="14"/>
  <c r="W50" i="14"/>
  <c r="X49" i="14"/>
  <c r="W49" i="14"/>
  <c r="X48" i="14"/>
  <c r="W48" i="14"/>
  <c r="Z47" i="14"/>
  <c r="X47" i="14"/>
  <c r="W47" i="14"/>
  <c r="Y47" i="14" s="1"/>
  <c r="AA47" i="14" s="1"/>
  <c r="X46" i="14"/>
  <c r="W46" i="14"/>
  <c r="X45" i="14"/>
  <c r="W45" i="14"/>
  <c r="Z44" i="14"/>
  <c r="X44" i="14"/>
  <c r="W44" i="14"/>
  <c r="Y44" i="14" s="1"/>
  <c r="X43" i="14"/>
  <c r="W43" i="14"/>
  <c r="X42" i="14"/>
  <c r="W42" i="14"/>
  <c r="Z41" i="14"/>
  <c r="X41" i="14"/>
  <c r="W41" i="14"/>
  <c r="Y41" i="14" s="1"/>
  <c r="X40" i="14"/>
  <c r="W40" i="14"/>
  <c r="X39" i="14"/>
  <c r="W39" i="14"/>
  <c r="X38" i="14"/>
  <c r="Z38" i="14" s="1"/>
  <c r="W38" i="14"/>
  <c r="Y38" i="14" s="1"/>
  <c r="X37" i="14"/>
  <c r="W37" i="14"/>
  <c r="X36" i="14"/>
  <c r="W36" i="14"/>
  <c r="X35" i="14"/>
  <c r="Z35" i="14" s="1"/>
  <c r="W35" i="14"/>
  <c r="Y35" i="14" s="1"/>
  <c r="X34" i="14"/>
  <c r="W34" i="14"/>
  <c r="X33" i="14"/>
  <c r="W33" i="14"/>
  <c r="X32" i="14"/>
  <c r="Z32" i="14" s="1"/>
  <c r="W32" i="14"/>
  <c r="Y32" i="14" s="1"/>
  <c r="X31" i="14"/>
  <c r="W31" i="14"/>
  <c r="X30" i="14"/>
  <c r="W30" i="14"/>
  <c r="X29" i="14"/>
  <c r="Z29" i="14" s="1"/>
  <c r="W29" i="14"/>
  <c r="Y29" i="14" s="1"/>
  <c r="X28" i="14"/>
  <c r="W28" i="14"/>
  <c r="X27" i="14"/>
  <c r="W27" i="14"/>
  <c r="X26" i="14"/>
  <c r="Z26" i="14" s="1"/>
  <c r="W26" i="14"/>
  <c r="Y26" i="14" s="1"/>
  <c r="X25" i="14"/>
  <c r="W25" i="14"/>
  <c r="X24" i="14"/>
  <c r="W24" i="14"/>
  <c r="X23" i="14"/>
  <c r="Z23" i="14" s="1"/>
  <c r="W23" i="14"/>
  <c r="Y23" i="14" s="1"/>
  <c r="X22" i="14"/>
  <c r="W22" i="14"/>
  <c r="X21" i="14"/>
  <c r="W21" i="14"/>
  <c r="X20" i="14"/>
  <c r="Z20" i="14" s="1"/>
  <c r="W20" i="14"/>
  <c r="Y20" i="14" s="1"/>
  <c r="AA20" i="14" s="1"/>
  <c r="X19" i="14"/>
  <c r="W19" i="14"/>
  <c r="X18" i="14"/>
  <c r="W18" i="14"/>
  <c r="X17" i="14"/>
  <c r="Z17" i="14" s="1"/>
  <c r="W17" i="14"/>
  <c r="Y17" i="14" s="1"/>
  <c r="X16" i="14"/>
  <c r="W16" i="14"/>
  <c r="X15" i="14"/>
  <c r="W15" i="14"/>
  <c r="X14" i="14"/>
  <c r="Z14" i="14" s="1"/>
  <c r="W14" i="14"/>
  <c r="Y14" i="14" s="1"/>
  <c r="X13" i="14"/>
  <c r="W13" i="14"/>
  <c r="X12" i="14"/>
  <c r="W12" i="14"/>
  <c r="X11" i="14"/>
  <c r="Z11" i="14" s="1"/>
  <c r="W11" i="14"/>
  <c r="Y11" i="14" s="1"/>
  <c r="X10" i="14"/>
  <c r="W10" i="14"/>
  <c r="X9" i="14"/>
  <c r="W9" i="14"/>
  <c r="X8" i="14"/>
  <c r="Z8" i="14" s="1"/>
  <c r="W8" i="14"/>
  <c r="Y8" i="14" s="1"/>
  <c r="X7" i="14"/>
  <c r="W7" i="14"/>
  <c r="X6" i="14"/>
  <c r="W6" i="14"/>
  <c r="X5" i="14"/>
  <c r="Z5" i="14" s="1"/>
  <c r="W5" i="14"/>
  <c r="Y5" i="14" s="1"/>
  <c r="X4" i="14"/>
  <c r="W4" i="14"/>
  <c r="X3" i="14"/>
  <c r="W3" i="14"/>
  <c r="AA65" i="13"/>
  <c r="AA56" i="13"/>
  <c r="AA47" i="13"/>
  <c r="AA38" i="13"/>
  <c r="AA29" i="13"/>
  <c r="AA20" i="13"/>
  <c r="AA11" i="13"/>
  <c r="AA2" i="13"/>
  <c r="Z71" i="13"/>
  <c r="Z68" i="13"/>
  <c r="Z65" i="13"/>
  <c r="Z62" i="13"/>
  <c r="Z59" i="13"/>
  <c r="Z56" i="13"/>
  <c r="Z53" i="13"/>
  <c r="Z50" i="13"/>
  <c r="Z47" i="13"/>
  <c r="Z44" i="13"/>
  <c r="Z41" i="13"/>
  <c r="Z38" i="13"/>
  <c r="Z35" i="13"/>
  <c r="Z32" i="13"/>
  <c r="Z29" i="13"/>
  <c r="Z26" i="13"/>
  <c r="Z23" i="13"/>
  <c r="Z20" i="13"/>
  <c r="Z17" i="13"/>
  <c r="Z14" i="13"/>
  <c r="Z11" i="13"/>
  <c r="Z8" i="13"/>
  <c r="Z5" i="13"/>
  <c r="Z2" i="13"/>
  <c r="Y71" i="13"/>
  <c r="Y68" i="13"/>
  <c r="Y65" i="13"/>
  <c r="Y62" i="13"/>
  <c r="Y59" i="13"/>
  <c r="Y56" i="13"/>
  <c r="Y53" i="13"/>
  <c r="Y50" i="13"/>
  <c r="Y47" i="13"/>
  <c r="Y44" i="13"/>
  <c r="Y41" i="13"/>
  <c r="Y38" i="13"/>
  <c r="Y35" i="13"/>
  <c r="Y32" i="13"/>
  <c r="Y29" i="13"/>
  <c r="Y26" i="13"/>
  <c r="Y23" i="13"/>
  <c r="Y20" i="13"/>
  <c r="Y17" i="13"/>
  <c r="Y14" i="13"/>
  <c r="Y11" i="13"/>
  <c r="Y8" i="13"/>
  <c r="Y5" i="13"/>
  <c r="Y2" i="13"/>
  <c r="X3" i="13"/>
  <c r="X4" i="13"/>
  <c r="X5" i="13"/>
  <c r="X6" i="13"/>
  <c r="X7" i="13"/>
  <c r="X8" i="13"/>
  <c r="X9" i="13"/>
  <c r="X10" i="13"/>
  <c r="X11" i="13"/>
  <c r="X12" i="13"/>
  <c r="X13" i="13"/>
  <c r="X14" i="13"/>
  <c r="X15" i="13"/>
  <c r="X16" i="13"/>
  <c r="X17" i="13"/>
  <c r="X18" i="13"/>
  <c r="X19" i="13"/>
  <c r="X20" i="13"/>
  <c r="X21" i="13"/>
  <c r="X22" i="13"/>
  <c r="X23" i="13"/>
  <c r="X24" i="13"/>
  <c r="X25" i="13"/>
  <c r="X26" i="13"/>
  <c r="X27" i="13"/>
  <c r="X28" i="13"/>
  <c r="X29" i="13"/>
  <c r="X30" i="13"/>
  <c r="X31" i="13"/>
  <c r="X32" i="13"/>
  <c r="X33" i="13"/>
  <c r="X34" i="13"/>
  <c r="X35" i="13"/>
  <c r="X36" i="13"/>
  <c r="X37" i="13"/>
  <c r="X38" i="13"/>
  <c r="X39" i="13"/>
  <c r="X40" i="13"/>
  <c r="X41" i="13"/>
  <c r="X42" i="13"/>
  <c r="X43" i="13"/>
  <c r="X44" i="13"/>
  <c r="X45" i="13"/>
  <c r="X46" i="13"/>
  <c r="X47" i="13"/>
  <c r="X48" i="13"/>
  <c r="X49" i="13"/>
  <c r="X50" i="13"/>
  <c r="X51" i="13"/>
  <c r="X52" i="13"/>
  <c r="X53" i="13"/>
  <c r="X54" i="13"/>
  <c r="X55" i="13"/>
  <c r="X56" i="13"/>
  <c r="X57" i="13"/>
  <c r="X58" i="13"/>
  <c r="X59" i="13"/>
  <c r="X60" i="13"/>
  <c r="X61" i="13"/>
  <c r="X62" i="13"/>
  <c r="X63" i="13"/>
  <c r="X64" i="13"/>
  <c r="X65" i="13"/>
  <c r="X66" i="13"/>
  <c r="X67" i="13"/>
  <c r="X68" i="13"/>
  <c r="X69" i="13"/>
  <c r="X70" i="13"/>
  <c r="X71" i="13"/>
  <c r="X72" i="13"/>
  <c r="X73" i="13"/>
  <c r="X2" i="13"/>
  <c r="W3" i="13"/>
  <c r="W4" i="13"/>
  <c r="W5" i="13"/>
  <c r="W6" i="13"/>
  <c r="W7" i="13"/>
  <c r="W8" i="13"/>
  <c r="W9" i="13"/>
  <c r="W10" i="13"/>
  <c r="W11" i="13"/>
  <c r="W12" i="13"/>
  <c r="W13" i="13"/>
  <c r="W14" i="13"/>
  <c r="W15" i="13"/>
  <c r="W16" i="13"/>
  <c r="W17" i="13"/>
  <c r="W18" i="13"/>
  <c r="W19" i="13"/>
  <c r="W20" i="13"/>
  <c r="W21" i="13"/>
  <c r="W22" i="13"/>
  <c r="W23" i="13"/>
  <c r="W24" i="13"/>
  <c r="W25" i="13"/>
  <c r="W26" i="13"/>
  <c r="W27" i="13"/>
  <c r="W28" i="13"/>
  <c r="W29" i="13"/>
  <c r="W30" i="13"/>
  <c r="W31" i="13"/>
  <c r="W32" i="13"/>
  <c r="W33" i="13"/>
  <c r="W34" i="13"/>
  <c r="W35" i="13"/>
  <c r="W36" i="13"/>
  <c r="W37" i="13"/>
  <c r="W38" i="13"/>
  <c r="W39" i="13"/>
  <c r="W40" i="13"/>
  <c r="W41" i="13"/>
  <c r="W42" i="13"/>
  <c r="W43" i="13"/>
  <c r="W44" i="13"/>
  <c r="W45" i="13"/>
  <c r="W46" i="13"/>
  <c r="W47" i="13"/>
  <c r="W48" i="13"/>
  <c r="W49" i="13"/>
  <c r="W50" i="13"/>
  <c r="W51" i="13"/>
  <c r="W52" i="13"/>
  <c r="W53" i="13"/>
  <c r="W54" i="13"/>
  <c r="W55" i="13"/>
  <c r="W56" i="13"/>
  <c r="W57" i="13"/>
  <c r="W58" i="13"/>
  <c r="W59" i="13"/>
  <c r="W60" i="13"/>
  <c r="W61" i="13"/>
  <c r="W62" i="13"/>
  <c r="W63" i="13"/>
  <c r="W64" i="13"/>
  <c r="W65" i="13"/>
  <c r="W66" i="13"/>
  <c r="W67" i="13"/>
  <c r="W68" i="13"/>
  <c r="W69" i="13"/>
  <c r="W70" i="13"/>
  <c r="W71" i="13"/>
  <c r="W72" i="13"/>
  <c r="W73" i="13"/>
  <c r="W2" i="13"/>
  <c r="S2" i="13"/>
  <c r="AA56" i="14" l="1"/>
  <c r="AA29" i="14"/>
  <c r="AA38" i="14"/>
  <c r="AA11" i="14"/>
  <c r="AA65" i="14"/>
  <c r="Q2" i="16"/>
  <c r="N2" i="16"/>
  <c r="P2" i="16"/>
  <c r="R2" i="15"/>
  <c r="Q2" i="15"/>
  <c r="O2" i="15"/>
  <c r="P2" i="12"/>
  <c r="O2" i="12"/>
  <c r="M2" i="12"/>
  <c r="M2" i="11"/>
  <c r="P2" i="11" s="1"/>
  <c r="O2" i="11"/>
  <c r="N2" i="8"/>
  <c r="P2" i="8"/>
  <c r="P2" i="7"/>
  <c r="Q65" i="16"/>
  <c r="Q56" i="16"/>
  <c r="Q47" i="16"/>
  <c r="Q38" i="16"/>
  <c r="Q29" i="16"/>
  <c r="Q20" i="16"/>
  <c r="Q11" i="16"/>
  <c r="P71" i="16"/>
  <c r="P68" i="16"/>
  <c r="P65" i="16"/>
  <c r="P62" i="16"/>
  <c r="P59" i="16"/>
  <c r="P56" i="16"/>
  <c r="P53" i="16"/>
  <c r="P50" i="16"/>
  <c r="P47" i="16"/>
  <c r="P44" i="16"/>
  <c r="P41" i="16"/>
  <c r="P38" i="16"/>
  <c r="P35" i="16"/>
  <c r="P32" i="16"/>
  <c r="P29" i="16"/>
  <c r="P26" i="16"/>
  <c r="P23" i="16"/>
  <c r="P20" i="16"/>
  <c r="P17" i="16"/>
  <c r="P14" i="16"/>
  <c r="P11" i="16"/>
  <c r="P8" i="16"/>
  <c r="P5" i="16"/>
  <c r="N71" i="16"/>
  <c r="N68" i="16"/>
  <c r="N65" i="16"/>
  <c r="N62" i="16"/>
  <c r="N59" i="16"/>
  <c r="N56" i="16"/>
  <c r="N53" i="16"/>
  <c r="N50" i="16"/>
  <c r="N47" i="16"/>
  <c r="N44" i="16"/>
  <c r="N41" i="16"/>
  <c r="N38" i="16"/>
  <c r="N35" i="16"/>
  <c r="N32" i="16"/>
  <c r="N29" i="16"/>
  <c r="N26" i="16"/>
  <c r="N23" i="16"/>
  <c r="N20" i="16"/>
  <c r="N17" i="16"/>
  <c r="N14" i="16"/>
  <c r="N11" i="16"/>
  <c r="N8" i="16"/>
  <c r="N5" i="16"/>
  <c r="R65" i="15"/>
  <c r="R56" i="15"/>
  <c r="R47" i="15"/>
  <c r="R38" i="15"/>
  <c r="R29" i="15"/>
  <c r="R20" i="15"/>
  <c r="R11" i="15"/>
  <c r="Q71" i="15"/>
  <c r="Q68" i="15"/>
  <c r="Q65" i="15"/>
  <c r="Q62" i="15"/>
  <c r="Q59" i="15"/>
  <c r="Q56" i="15"/>
  <c r="Q53" i="15"/>
  <c r="Q50" i="15"/>
  <c r="Q47" i="15"/>
  <c r="Q44" i="15"/>
  <c r="Q41" i="15"/>
  <c r="Q38" i="15"/>
  <c r="Q35" i="15"/>
  <c r="Q32" i="15"/>
  <c r="Q29" i="15"/>
  <c r="Q26" i="15"/>
  <c r="Q23" i="15"/>
  <c r="Q20" i="15"/>
  <c r="Q17" i="15"/>
  <c r="Q14" i="15"/>
  <c r="Q11" i="15"/>
  <c r="Q8" i="15"/>
  <c r="Q5" i="15"/>
  <c r="O71" i="15"/>
  <c r="O68" i="15"/>
  <c r="O65" i="15"/>
  <c r="O62" i="15"/>
  <c r="O59" i="15"/>
  <c r="O56" i="15"/>
  <c r="O53" i="15"/>
  <c r="O50" i="15"/>
  <c r="O47" i="15"/>
  <c r="O44" i="15"/>
  <c r="O41" i="15"/>
  <c r="O38" i="15"/>
  <c r="O35" i="15"/>
  <c r="O32" i="15"/>
  <c r="O29" i="15"/>
  <c r="O26" i="15"/>
  <c r="O23" i="15"/>
  <c r="O20" i="15"/>
  <c r="O17" i="15"/>
  <c r="O14" i="15"/>
  <c r="O11" i="15"/>
  <c r="O8" i="15"/>
  <c r="O5" i="15"/>
  <c r="P65" i="12"/>
  <c r="P56" i="12"/>
  <c r="P47" i="12"/>
  <c r="P38" i="12"/>
  <c r="P29" i="12"/>
  <c r="P20" i="12"/>
  <c r="P11" i="12"/>
  <c r="O71" i="12"/>
  <c r="O68" i="12"/>
  <c r="O65" i="12"/>
  <c r="O62" i="12"/>
  <c r="O59" i="12"/>
  <c r="O56" i="12"/>
  <c r="O53" i="12"/>
  <c r="O50" i="12"/>
  <c r="O47" i="12"/>
  <c r="O44" i="12"/>
  <c r="O41" i="12"/>
  <c r="O38" i="12"/>
  <c r="O35" i="12"/>
  <c r="O32" i="12"/>
  <c r="O29" i="12"/>
  <c r="O26" i="12"/>
  <c r="O23" i="12"/>
  <c r="O20" i="12"/>
  <c r="O17" i="12"/>
  <c r="O14" i="12"/>
  <c r="O11" i="12"/>
  <c r="O8" i="12"/>
  <c r="O5" i="12"/>
  <c r="M71" i="12"/>
  <c r="M68" i="12"/>
  <c r="M65" i="12"/>
  <c r="M62" i="12"/>
  <c r="M59" i="12"/>
  <c r="M56" i="12"/>
  <c r="M53" i="12"/>
  <c r="M50" i="12"/>
  <c r="M47" i="12"/>
  <c r="M44" i="12"/>
  <c r="M41" i="12"/>
  <c r="M38" i="12"/>
  <c r="M35" i="12"/>
  <c r="M32" i="12"/>
  <c r="M29" i="12"/>
  <c r="M26" i="12"/>
  <c r="M23" i="12"/>
  <c r="M20" i="12"/>
  <c r="M17" i="12"/>
  <c r="M14" i="12"/>
  <c r="M11" i="12"/>
  <c r="M8" i="12"/>
  <c r="M5" i="12"/>
  <c r="P65" i="11"/>
  <c r="P56" i="11"/>
  <c r="P47" i="11"/>
  <c r="P38" i="11"/>
  <c r="P29" i="11"/>
  <c r="P20" i="11"/>
  <c r="P11" i="11"/>
  <c r="O71" i="11"/>
  <c r="O68" i="11"/>
  <c r="O65" i="11"/>
  <c r="O62" i="11"/>
  <c r="O59" i="11"/>
  <c r="O56" i="11"/>
  <c r="O53" i="11"/>
  <c r="O50" i="11"/>
  <c r="O47" i="11"/>
  <c r="O44" i="11"/>
  <c r="O41" i="11"/>
  <c r="O38" i="11"/>
  <c r="O35" i="11"/>
  <c r="O32" i="11"/>
  <c r="O29" i="11"/>
  <c r="O26" i="11"/>
  <c r="O23" i="11"/>
  <c r="O20" i="11"/>
  <c r="O17" i="11"/>
  <c r="O14" i="11"/>
  <c r="O11" i="11"/>
  <c r="O8" i="11"/>
  <c r="O5" i="11"/>
  <c r="M71" i="11"/>
  <c r="M68" i="11"/>
  <c r="M65" i="11"/>
  <c r="M62" i="11"/>
  <c r="M59" i="11"/>
  <c r="M56" i="11"/>
  <c r="M53" i="11"/>
  <c r="M50" i="11"/>
  <c r="M47" i="11"/>
  <c r="M44" i="11"/>
  <c r="M41" i="11"/>
  <c r="M38" i="11"/>
  <c r="M35" i="11"/>
  <c r="M32" i="11"/>
  <c r="M29" i="11"/>
  <c r="M26" i="11"/>
  <c r="M23" i="11"/>
  <c r="M20" i="11"/>
  <c r="M17" i="11"/>
  <c r="M14" i="11"/>
  <c r="M11" i="11"/>
  <c r="M8" i="11"/>
  <c r="M5" i="11"/>
  <c r="P71" i="7"/>
  <c r="P68" i="7"/>
  <c r="P65" i="7"/>
  <c r="P62" i="7"/>
  <c r="P59" i="7"/>
  <c r="P56" i="7"/>
  <c r="P53" i="7"/>
  <c r="P50" i="7"/>
  <c r="P47" i="7"/>
  <c r="P44" i="7"/>
  <c r="P41" i="7"/>
  <c r="P38" i="7"/>
  <c r="P35" i="7"/>
  <c r="P32" i="7"/>
  <c r="P29" i="7"/>
  <c r="P26" i="7"/>
  <c r="P23" i="7"/>
  <c r="P20" i="7"/>
  <c r="P17" i="7"/>
  <c r="P14" i="7"/>
  <c r="P11" i="7"/>
  <c r="P8" i="7"/>
  <c r="P5" i="7"/>
  <c r="Q65" i="8"/>
  <c r="Q56" i="8"/>
  <c r="Q47" i="8"/>
  <c r="Q38" i="8"/>
  <c r="Q29" i="8"/>
  <c r="Q20" i="8"/>
  <c r="Q11" i="8"/>
  <c r="P20" i="8"/>
  <c r="P71" i="8"/>
  <c r="P68" i="8"/>
  <c r="P65" i="8"/>
  <c r="P62" i="8"/>
  <c r="P59" i="8"/>
  <c r="P56" i="8"/>
  <c r="P53" i="8"/>
  <c r="P50" i="8"/>
  <c r="P47" i="8"/>
  <c r="P44" i="8"/>
  <c r="P41" i="8"/>
  <c r="P38" i="8"/>
  <c r="P35" i="8"/>
  <c r="P32" i="8"/>
  <c r="P29" i="8"/>
  <c r="P26" i="8"/>
  <c r="P23" i="8"/>
  <c r="P17" i="8"/>
  <c r="P14" i="8"/>
  <c r="P11" i="8"/>
  <c r="P8" i="8"/>
  <c r="P5" i="8"/>
  <c r="N71" i="8"/>
  <c r="N68" i="8"/>
  <c r="N65" i="8"/>
  <c r="N62" i="8"/>
  <c r="N59" i="8"/>
  <c r="N56" i="8"/>
  <c r="N53" i="8"/>
  <c r="N50" i="8"/>
  <c r="N47" i="8"/>
  <c r="N44" i="8"/>
  <c r="N41" i="8"/>
  <c r="N38" i="8"/>
  <c r="N35" i="8"/>
  <c r="N32" i="8"/>
  <c r="N29" i="8"/>
  <c r="N26" i="8"/>
  <c r="N23" i="8"/>
  <c r="N20" i="8"/>
  <c r="N17" i="8"/>
  <c r="N14" i="8"/>
  <c r="N11" i="8"/>
  <c r="N8" i="8"/>
  <c r="N5" i="8"/>
  <c r="Q2" i="8" l="1"/>
  <c r="T2" i="8"/>
  <c r="V2" i="13" l="1"/>
  <c r="U2" i="13"/>
  <c r="T8" i="13"/>
  <c r="V47" i="13"/>
  <c r="T53" i="13"/>
  <c r="U47" i="13"/>
  <c r="V2" i="14" l="1"/>
  <c r="T2" i="14"/>
  <c r="U2" i="14"/>
  <c r="T2" i="13"/>
  <c r="V65" i="13"/>
  <c r="V56" i="13"/>
  <c r="V38" i="13"/>
  <c r="V29" i="13"/>
  <c r="V20" i="13"/>
  <c r="V11" i="13"/>
  <c r="T71" i="13"/>
  <c r="T68" i="13"/>
  <c r="T65" i="13"/>
  <c r="T62" i="13"/>
  <c r="T59" i="13"/>
  <c r="T56" i="13"/>
  <c r="T50" i="13"/>
  <c r="T47" i="13"/>
  <c r="T44" i="13"/>
  <c r="T41" i="13"/>
  <c r="T38" i="13"/>
  <c r="T35" i="13"/>
  <c r="T32" i="13"/>
  <c r="T29" i="13"/>
  <c r="T26" i="13"/>
  <c r="T23" i="13"/>
  <c r="T20" i="13"/>
  <c r="T17" i="13"/>
  <c r="T14" i="13"/>
  <c r="T11" i="13"/>
  <c r="T5" i="13"/>
  <c r="T2" i="16"/>
  <c r="V65" i="14"/>
  <c r="V56" i="14"/>
  <c r="V47" i="14"/>
  <c r="V38" i="14"/>
  <c r="V29" i="14"/>
  <c r="V20" i="14"/>
  <c r="V11" i="14"/>
  <c r="T71" i="14"/>
  <c r="T68" i="14"/>
  <c r="T65" i="14"/>
  <c r="T62" i="14"/>
  <c r="T59" i="14"/>
  <c r="T56" i="14"/>
  <c r="T53" i="14"/>
  <c r="T50" i="14"/>
  <c r="T47" i="14"/>
  <c r="T44" i="14"/>
  <c r="T41" i="14"/>
  <c r="T38" i="14"/>
  <c r="T35" i="14"/>
  <c r="T32" i="14"/>
  <c r="T29" i="14"/>
  <c r="T26" i="14"/>
  <c r="T23" i="14"/>
  <c r="T20" i="14"/>
  <c r="T17" i="14"/>
  <c r="T14" i="14"/>
  <c r="T11" i="14"/>
  <c r="T8" i="14"/>
  <c r="T5" i="14"/>
  <c r="O3" i="6" l="1"/>
  <c r="S71" i="16"/>
  <c r="S68" i="16"/>
  <c r="S65" i="16"/>
  <c r="U65" i="16" s="1"/>
  <c r="S62" i="16"/>
  <c r="S59" i="16"/>
  <c r="U56" i="16"/>
  <c r="S56" i="16"/>
  <c r="T56" i="16" s="1"/>
  <c r="S53" i="16"/>
  <c r="S50" i="16"/>
  <c r="U47" i="16"/>
  <c r="S47" i="16"/>
  <c r="T47" i="16" s="1"/>
  <c r="S44" i="16"/>
  <c r="S41" i="16"/>
  <c r="S38" i="16"/>
  <c r="U38" i="16" s="1"/>
  <c r="S35" i="16"/>
  <c r="U29" i="16" s="1"/>
  <c r="S32" i="16"/>
  <c r="S29" i="16"/>
  <c r="S26" i="16"/>
  <c r="S23" i="16"/>
  <c r="U20" i="16"/>
  <c r="T20" i="16"/>
  <c r="S20" i="16"/>
  <c r="S17" i="16"/>
  <c r="S14" i="16"/>
  <c r="U11" i="16" s="1"/>
  <c r="S11" i="16"/>
  <c r="S8" i="16"/>
  <c r="S5" i="16"/>
  <c r="S2" i="16"/>
  <c r="U2" i="16" s="1"/>
  <c r="T71" i="15"/>
  <c r="T68" i="15"/>
  <c r="T65" i="15"/>
  <c r="V65" i="15" s="1"/>
  <c r="T62" i="15"/>
  <c r="T59" i="15"/>
  <c r="V56" i="15"/>
  <c r="T56" i="15"/>
  <c r="U56" i="15" s="1"/>
  <c r="T53" i="15"/>
  <c r="T50" i="15"/>
  <c r="V47" i="15"/>
  <c r="T47" i="15"/>
  <c r="U47" i="15" s="1"/>
  <c r="T44" i="15"/>
  <c r="T41" i="15"/>
  <c r="T38" i="15"/>
  <c r="V38" i="15" s="1"/>
  <c r="T35" i="15"/>
  <c r="V29" i="15" s="1"/>
  <c r="T32" i="15"/>
  <c r="U29" i="15"/>
  <c r="T29" i="15"/>
  <c r="T26" i="15"/>
  <c r="T23" i="15"/>
  <c r="V20" i="15"/>
  <c r="U20" i="15"/>
  <c r="T20" i="15"/>
  <c r="T17" i="15"/>
  <c r="T14" i="15"/>
  <c r="T11" i="15"/>
  <c r="V11" i="15" s="1"/>
  <c r="T8" i="15"/>
  <c r="T5" i="15"/>
  <c r="T2" i="15"/>
  <c r="V2" i="15" s="1"/>
  <c r="R71" i="12"/>
  <c r="R68" i="12"/>
  <c r="R65" i="12"/>
  <c r="T65" i="12" s="1"/>
  <c r="R62" i="12"/>
  <c r="R59" i="12"/>
  <c r="T56" i="12"/>
  <c r="R56" i="12"/>
  <c r="S56" i="12" s="1"/>
  <c r="R53" i="12"/>
  <c r="R50" i="12"/>
  <c r="R47" i="12"/>
  <c r="T47" i="12" s="1"/>
  <c r="R44" i="12"/>
  <c r="S38" i="12" s="1"/>
  <c r="R41" i="12"/>
  <c r="R38" i="12"/>
  <c r="T38" i="12" s="1"/>
  <c r="R35" i="12"/>
  <c r="R32" i="12"/>
  <c r="T29" i="12"/>
  <c r="S29" i="12"/>
  <c r="R29" i="12"/>
  <c r="R26" i="12"/>
  <c r="R23" i="12"/>
  <c r="R20" i="12"/>
  <c r="T20" i="12" s="1"/>
  <c r="R17" i="12"/>
  <c r="R14" i="12"/>
  <c r="R11" i="12"/>
  <c r="T11" i="12" s="1"/>
  <c r="R8" i="12"/>
  <c r="R5" i="12"/>
  <c r="R2" i="12"/>
  <c r="S2" i="12" s="1"/>
  <c r="R71" i="11"/>
  <c r="R68" i="11"/>
  <c r="R65" i="11"/>
  <c r="T65" i="11" s="1"/>
  <c r="R62" i="11"/>
  <c r="R59" i="11"/>
  <c r="T56" i="11" s="1"/>
  <c r="R56" i="11"/>
  <c r="S56" i="11" s="1"/>
  <c r="R53" i="11"/>
  <c r="R50" i="11"/>
  <c r="R47" i="11"/>
  <c r="S47" i="11" s="1"/>
  <c r="R44" i="11"/>
  <c r="R41" i="11"/>
  <c r="R38" i="11"/>
  <c r="T38" i="11" s="1"/>
  <c r="R35" i="11"/>
  <c r="R32" i="11"/>
  <c r="S29" i="11" s="1"/>
  <c r="T29" i="11"/>
  <c r="R29" i="11"/>
  <c r="R26" i="11"/>
  <c r="R23" i="11"/>
  <c r="R20" i="11"/>
  <c r="T20" i="11" s="1"/>
  <c r="R17" i="11"/>
  <c r="R14" i="11"/>
  <c r="R11" i="11"/>
  <c r="T11" i="11" s="1"/>
  <c r="R8" i="11"/>
  <c r="R5" i="11"/>
  <c r="T2" i="11"/>
  <c r="S2" i="11"/>
  <c r="R2" i="11"/>
  <c r="S2" i="8"/>
  <c r="S71" i="8"/>
  <c r="S68" i="8"/>
  <c r="S65" i="8"/>
  <c r="U65" i="8" s="1"/>
  <c r="S62" i="8"/>
  <c r="S59" i="8"/>
  <c r="U56" i="8" s="1"/>
  <c r="S56" i="8"/>
  <c r="T56" i="8" s="1"/>
  <c r="S53" i="8"/>
  <c r="S50" i="8"/>
  <c r="S47" i="8"/>
  <c r="T47" i="8" s="1"/>
  <c r="S44" i="8"/>
  <c r="S41" i="8"/>
  <c r="S38" i="8"/>
  <c r="U38" i="8" s="1"/>
  <c r="S35" i="8"/>
  <c r="S32" i="8"/>
  <c r="T29" i="8" s="1"/>
  <c r="U29" i="8"/>
  <c r="S29" i="8"/>
  <c r="S26" i="8"/>
  <c r="S23" i="8"/>
  <c r="S20" i="8"/>
  <c r="U20" i="8" s="1"/>
  <c r="S17" i="8"/>
  <c r="S14" i="8"/>
  <c r="U11" i="8" s="1"/>
  <c r="S11" i="8"/>
  <c r="S8" i="8"/>
  <c r="S5" i="8"/>
  <c r="U2" i="8"/>
  <c r="R3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2" i="16"/>
  <c r="M3" i="16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2" i="16"/>
  <c r="V17" i="6"/>
  <c r="W46" i="16"/>
  <c r="W45" i="16"/>
  <c r="W44" i="16"/>
  <c r="W28" i="16"/>
  <c r="W27" i="16"/>
  <c r="W26" i="16"/>
  <c r="X26" i="16" s="1"/>
  <c r="W19" i="16"/>
  <c r="W18" i="16"/>
  <c r="W17" i="16"/>
  <c r="W43" i="16"/>
  <c r="W42" i="16"/>
  <c r="W41" i="16"/>
  <c r="X41" i="16" s="1"/>
  <c r="W37" i="16"/>
  <c r="W36" i="16"/>
  <c r="X35" i="16" s="1"/>
  <c r="W35" i="16"/>
  <c r="W16" i="16"/>
  <c r="W15" i="16"/>
  <c r="W14" i="16"/>
  <c r="X14" i="16" s="1"/>
  <c r="W40" i="16"/>
  <c r="W39" i="16"/>
  <c r="W38" i="16"/>
  <c r="W34" i="16"/>
  <c r="W33" i="16"/>
  <c r="W32" i="16"/>
  <c r="X32" i="16" s="1"/>
  <c r="W64" i="16"/>
  <c r="W63" i="16"/>
  <c r="W62" i="16"/>
  <c r="W55" i="16"/>
  <c r="W54" i="16"/>
  <c r="W53" i="16"/>
  <c r="X53" i="16" s="1"/>
  <c r="W31" i="16"/>
  <c r="W30" i="16"/>
  <c r="W29" i="16"/>
  <c r="W61" i="16"/>
  <c r="W60" i="16"/>
  <c r="W59" i="16"/>
  <c r="X59" i="16" s="1"/>
  <c r="W52" i="16"/>
  <c r="W51" i="16"/>
  <c r="W50" i="16"/>
  <c r="W10" i="16"/>
  <c r="W9" i="16"/>
  <c r="X8" i="16"/>
  <c r="W8" i="16"/>
  <c r="W58" i="16"/>
  <c r="W57" i="16"/>
  <c r="W56" i="16"/>
  <c r="W49" i="16"/>
  <c r="W48" i="16"/>
  <c r="W47" i="16"/>
  <c r="X47" i="16" s="1"/>
  <c r="W7" i="16"/>
  <c r="W6" i="16"/>
  <c r="W5" i="16"/>
  <c r="W73" i="16"/>
  <c r="W72" i="16"/>
  <c r="W71" i="16"/>
  <c r="X71" i="16" s="1"/>
  <c r="W25" i="16"/>
  <c r="W24" i="16"/>
  <c r="W23" i="16"/>
  <c r="W4" i="16"/>
  <c r="W3" i="16"/>
  <c r="W2" i="16"/>
  <c r="X2" i="16" s="1"/>
  <c r="W70" i="16"/>
  <c r="W69" i="16"/>
  <c r="X68" i="16" s="1"/>
  <c r="W68" i="16"/>
  <c r="W22" i="16"/>
  <c r="W21" i="16"/>
  <c r="W20" i="16"/>
  <c r="X20" i="16" s="1"/>
  <c r="W13" i="16"/>
  <c r="W12" i="16"/>
  <c r="W11" i="16"/>
  <c r="W67" i="16"/>
  <c r="W66" i="16"/>
  <c r="W65" i="16"/>
  <c r="X65" i="16" s="1"/>
  <c r="S3" i="15"/>
  <c r="S4" i="15"/>
  <c r="S5" i="15"/>
  <c r="S6" i="15"/>
  <c r="S7" i="15"/>
  <c r="S8" i="15"/>
  <c r="S9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2" i="15"/>
  <c r="N3" i="15"/>
  <c r="N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2" i="15"/>
  <c r="X46" i="15"/>
  <c r="X45" i="15"/>
  <c r="X44" i="15"/>
  <c r="Y44" i="15" s="1"/>
  <c r="X28" i="15"/>
  <c r="X27" i="15"/>
  <c r="X26" i="15"/>
  <c r="Y26" i="15" s="1"/>
  <c r="X19" i="15"/>
  <c r="X18" i="15"/>
  <c r="X17" i="15"/>
  <c r="X43" i="15"/>
  <c r="X42" i="15"/>
  <c r="X41" i="15"/>
  <c r="Y41" i="15" s="1"/>
  <c r="X37" i="15"/>
  <c r="X36" i="15"/>
  <c r="X35" i="15"/>
  <c r="Y35" i="15" s="1"/>
  <c r="X16" i="15"/>
  <c r="X15" i="15"/>
  <c r="X14" i="15"/>
  <c r="X40" i="15"/>
  <c r="X39" i="15"/>
  <c r="X38" i="15"/>
  <c r="Y38" i="15" s="1"/>
  <c r="X34" i="15"/>
  <c r="X33" i="15"/>
  <c r="X32" i="15"/>
  <c r="Y32" i="15" s="1"/>
  <c r="X64" i="15"/>
  <c r="X63" i="15"/>
  <c r="X62" i="15"/>
  <c r="Y62" i="15" s="1"/>
  <c r="X55" i="15"/>
  <c r="X54" i="15"/>
  <c r="X53" i="15"/>
  <c r="Y53" i="15" s="1"/>
  <c r="X31" i="15"/>
  <c r="X30" i="15"/>
  <c r="X29" i="15"/>
  <c r="X61" i="15"/>
  <c r="X60" i="15"/>
  <c r="X59" i="15"/>
  <c r="Y59" i="15" s="1"/>
  <c r="X52" i="15"/>
  <c r="X51" i="15"/>
  <c r="X50" i="15"/>
  <c r="Y50" i="15" s="1"/>
  <c r="X10" i="15"/>
  <c r="X9" i="15"/>
  <c r="X8" i="15"/>
  <c r="X58" i="15"/>
  <c r="X57" i="15"/>
  <c r="X56" i="15"/>
  <c r="Y56" i="15" s="1"/>
  <c r="X49" i="15"/>
  <c r="X48" i="15"/>
  <c r="X47" i="15"/>
  <c r="Y47" i="15" s="1"/>
  <c r="X7" i="15"/>
  <c r="X6" i="15"/>
  <c r="X5" i="15"/>
  <c r="Y5" i="15" s="1"/>
  <c r="X73" i="15"/>
  <c r="X72" i="15"/>
  <c r="X71" i="15"/>
  <c r="Y71" i="15" s="1"/>
  <c r="X25" i="15"/>
  <c r="X24" i="15"/>
  <c r="X23" i="15"/>
  <c r="X4" i="15"/>
  <c r="X3" i="15"/>
  <c r="X2" i="15"/>
  <c r="Y2" i="15" s="1"/>
  <c r="X70" i="15"/>
  <c r="X69" i="15"/>
  <c r="X68" i="15"/>
  <c r="Y68" i="15" s="1"/>
  <c r="X22" i="15"/>
  <c r="X21" i="15"/>
  <c r="X20" i="15"/>
  <c r="X13" i="15"/>
  <c r="X12" i="15"/>
  <c r="X11" i="15"/>
  <c r="Y11" i="15" s="1"/>
  <c r="X67" i="15"/>
  <c r="X66" i="15"/>
  <c r="X65" i="15"/>
  <c r="Y65" i="15" s="1"/>
  <c r="O147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78" i="6"/>
  <c r="O72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3" i="6"/>
  <c r="V10" i="6"/>
  <c r="U17" i="6"/>
  <c r="U10" i="6"/>
  <c r="L8" i="2"/>
  <c r="L9" i="2"/>
  <c r="L16" i="2"/>
  <c r="L17" i="2"/>
  <c r="L24" i="2"/>
  <c r="L25" i="2"/>
  <c r="L32" i="2"/>
  <c r="L37" i="2"/>
  <c r="L44" i="2"/>
  <c r="L45" i="2"/>
  <c r="L52" i="2"/>
  <c r="L53" i="2"/>
  <c r="L60" i="2"/>
  <c r="L6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3" i="2"/>
  <c r="J4" i="2"/>
  <c r="L4" i="2" s="1"/>
  <c r="J5" i="2"/>
  <c r="L5" i="2" s="1"/>
  <c r="J6" i="2"/>
  <c r="L6" i="2" s="1"/>
  <c r="J7" i="2"/>
  <c r="L7" i="2" s="1"/>
  <c r="J8" i="2"/>
  <c r="J9" i="2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J17" i="2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J25" i="2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J36" i="2"/>
  <c r="L36" i="2" s="1"/>
  <c r="J37" i="2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J45" i="2"/>
  <c r="J46" i="2"/>
  <c r="L46" i="2" s="1"/>
  <c r="J47" i="2"/>
  <c r="L47" i="2" s="1"/>
  <c r="J48" i="2"/>
  <c r="L48" i="2" s="1"/>
  <c r="J49" i="2"/>
  <c r="L49" i="2" s="1"/>
  <c r="J50" i="2"/>
  <c r="L50" i="2" s="1"/>
  <c r="J51" i="2"/>
  <c r="L51" i="2" s="1"/>
  <c r="J52" i="2"/>
  <c r="J53" i="2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J61" i="2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3" i="2"/>
  <c r="T29" i="16" l="1"/>
  <c r="T65" i="16"/>
  <c r="T38" i="16"/>
  <c r="T11" i="16"/>
  <c r="U2" i="15"/>
  <c r="U65" i="15"/>
  <c r="U38" i="15"/>
  <c r="U11" i="15"/>
  <c r="T2" i="12"/>
  <c r="S47" i="12"/>
  <c r="S20" i="12"/>
  <c r="S65" i="12"/>
  <c r="S11" i="12"/>
  <c r="S20" i="11"/>
  <c r="T47" i="11"/>
  <c r="S65" i="11"/>
  <c r="S38" i="11"/>
  <c r="S11" i="11"/>
  <c r="T20" i="8"/>
  <c r="U47" i="8"/>
  <c r="T65" i="8"/>
  <c r="T38" i="8"/>
  <c r="T11" i="8"/>
  <c r="X11" i="16"/>
  <c r="X38" i="16"/>
  <c r="X62" i="16"/>
  <c r="X29" i="16"/>
  <c r="X50" i="16"/>
  <c r="X56" i="16"/>
  <c r="X5" i="16"/>
  <c r="X44" i="16"/>
  <c r="X23" i="16"/>
  <c r="X17" i="16"/>
  <c r="Y20" i="15"/>
  <c r="Y8" i="15"/>
  <c r="Y14" i="15"/>
  <c r="Y23" i="15"/>
  <c r="Y29" i="15"/>
  <c r="Y17" i="15"/>
  <c r="Q3" i="12"/>
  <c r="Q4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Q55" i="12"/>
  <c r="Q56" i="12"/>
  <c r="Q57" i="12"/>
  <c r="Q58" i="12"/>
  <c r="Q59" i="12"/>
  <c r="Q60" i="12"/>
  <c r="Q61" i="12"/>
  <c r="Q62" i="12"/>
  <c r="Q63" i="12"/>
  <c r="Q64" i="12"/>
  <c r="Q65" i="12"/>
  <c r="Q66" i="12"/>
  <c r="Q67" i="12"/>
  <c r="Q68" i="12"/>
  <c r="Q69" i="12"/>
  <c r="Q70" i="12"/>
  <c r="Q71" i="12"/>
  <c r="Q72" i="12"/>
  <c r="Q73" i="12"/>
  <c r="Q2" i="12"/>
  <c r="L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2" i="12"/>
  <c r="Q3" i="11"/>
  <c r="Q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2" i="11"/>
  <c r="L3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2" i="11"/>
  <c r="M3" i="8" l="1"/>
  <c r="R3" i="8" s="1"/>
  <c r="M4" i="8"/>
  <c r="R4" i="8" s="1"/>
  <c r="M5" i="8"/>
  <c r="R5" i="8" s="1"/>
  <c r="M6" i="8"/>
  <c r="R6" i="8" s="1"/>
  <c r="M7" i="8"/>
  <c r="R7" i="8" s="1"/>
  <c r="M8" i="8"/>
  <c r="R8" i="8" s="1"/>
  <c r="M9" i="8"/>
  <c r="R9" i="8" s="1"/>
  <c r="M10" i="8"/>
  <c r="R10" i="8" s="1"/>
  <c r="M11" i="8"/>
  <c r="R11" i="8" s="1"/>
  <c r="M12" i="8"/>
  <c r="R12" i="8" s="1"/>
  <c r="M13" i="8"/>
  <c r="R13" i="8" s="1"/>
  <c r="M14" i="8"/>
  <c r="R14" i="8" s="1"/>
  <c r="M15" i="8"/>
  <c r="R15" i="8" s="1"/>
  <c r="M16" i="8"/>
  <c r="R16" i="8" s="1"/>
  <c r="M17" i="8"/>
  <c r="R17" i="8" s="1"/>
  <c r="M18" i="8"/>
  <c r="R18" i="8" s="1"/>
  <c r="M19" i="8"/>
  <c r="R19" i="8" s="1"/>
  <c r="M20" i="8"/>
  <c r="R20" i="8" s="1"/>
  <c r="M21" i="8"/>
  <c r="R21" i="8" s="1"/>
  <c r="M22" i="8"/>
  <c r="R22" i="8" s="1"/>
  <c r="M23" i="8"/>
  <c r="R23" i="8" s="1"/>
  <c r="M24" i="8"/>
  <c r="R24" i="8" s="1"/>
  <c r="M25" i="8"/>
  <c r="R25" i="8" s="1"/>
  <c r="M26" i="8"/>
  <c r="R26" i="8" s="1"/>
  <c r="M27" i="8"/>
  <c r="R27" i="8" s="1"/>
  <c r="M28" i="8"/>
  <c r="R28" i="8" s="1"/>
  <c r="M29" i="8"/>
  <c r="R29" i="8" s="1"/>
  <c r="M30" i="8"/>
  <c r="R30" i="8" s="1"/>
  <c r="M31" i="8"/>
  <c r="R31" i="8" s="1"/>
  <c r="M32" i="8"/>
  <c r="R32" i="8" s="1"/>
  <c r="M33" i="8"/>
  <c r="R33" i="8" s="1"/>
  <c r="M34" i="8"/>
  <c r="R34" i="8" s="1"/>
  <c r="M35" i="8"/>
  <c r="R35" i="8" s="1"/>
  <c r="M36" i="8"/>
  <c r="R36" i="8" s="1"/>
  <c r="M37" i="8"/>
  <c r="R37" i="8" s="1"/>
  <c r="M38" i="8"/>
  <c r="R38" i="8" s="1"/>
  <c r="M39" i="8"/>
  <c r="R39" i="8" s="1"/>
  <c r="M40" i="8"/>
  <c r="R40" i="8" s="1"/>
  <c r="M41" i="8"/>
  <c r="R41" i="8" s="1"/>
  <c r="M42" i="8"/>
  <c r="R42" i="8" s="1"/>
  <c r="M43" i="8"/>
  <c r="R43" i="8" s="1"/>
  <c r="M44" i="8"/>
  <c r="R44" i="8" s="1"/>
  <c r="M45" i="8"/>
  <c r="R45" i="8" s="1"/>
  <c r="M46" i="8"/>
  <c r="R46" i="8" s="1"/>
  <c r="M47" i="8"/>
  <c r="R47" i="8" s="1"/>
  <c r="M48" i="8"/>
  <c r="R48" i="8" s="1"/>
  <c r="M49" i="8"/>
  <c r="R49" i="8" s="1"/>
  <c r="M50" i="8"/>
  <c r="R50" i="8" s="1"/>
  <c r="M51" i="8"/>
  <c r="R51" i="8" s="1"/>
  <c r="M52" i="8"/>
  <c r="R52" i="8" s="1"/>
  <c r="M53" i="8"/>
  <c r="R53" i="8" s="1"/>
  <c r="M54" i="8"/>
  <c r="R54" i="8" s="1"/>
  <c r="M55" i="8"/>
  <c r="R55" i="8" s="1"/>
  <c r="M56" i="8"/>
  <c r="R56" i="8" s="1"/>
  <c r="M57" i="8"/>
  <c r="R57" i="8" s="1"/>
  <c r="M58" i="8"/>
  <c r="R58" i="8" s="1"/>
  <c r="M59" i="8"/>
  <c r="R59" i="8" s="1"/>
  <c r="M60" i="8"/>
  <c r="R60" i="8" s="1"/>
  <c r="M61" i="8"/>
  <c r="R61" i="8" s="1"/>
  <c r="M62" i="8"/>
  <c r="R62" i="8" s="1"/>
  <c r="M63" i="8"/>
  <c r="R63" i="8" s="1"/>
  <c r="M64" i="8"/>
  <c r="R64" i="8" s="1"/>
  <c r="M65" i="8"/>
  <c r="R65" i="8" s="1"/>
  <c r="M66" i="8"/>
  <c r="R66" i="8" s="1"/>
  <c r="M67" i="8"/>
  <c r="R67" i="8" s="1"/>
  <c r="M68" i="8"/>
  <c r="R68" i="8" s="1"/>
  <c r="M69" i="8"/>
  <c r="R69" i="8" s="1"/>
  <c r="M70" i="8"/>
  <c r="R70" i="8" s="1"/>
  <c r="M71" i="8"/>
  <c r="R71" i="8" s="1"/>
  <c r="M72" i="8"/>
  <c r="R72" i="8" s="1"/>
  <c r="M73" i="8"/>
  <c r="R73" i="8" s="1"/>
  <c r="M2" i="8"/>
  <c r="R2" i="8" s="1"/>
  <c r="M3" i="7"/>
  <c r="R3" i="7" s="1"/>
  <c r="M4" i="7"/>
  <c r="R4" i="7" s="1"/>
  <c r="M5" i="7"/>
  <c r="M6" i="7"/>
  <c r="R6" i="7" s="1"/>
  <c r="M7" i="7"/>
  <c r="R7" i="7" s="1"/>
  <c r="M8" i="7"/>
  <c r="R8" i="7" s="1"/>
  <c r="M9" i="7"/>
  <c r="R9" i="7" s="1"/>
  <c r="M10" i="7"/>
  <c r="R10" i="7" s="1"/>
  <c r="M11" i="7"/>
  <c r="M12" i="7"/>
  <c r="R12" i="7" s="1"/>
  <c r="M13" i="7"/>
  <c r="R13" i="7" s="1"/>
  <c r="M14" i="7"/>
  <c r="M15" i="7"/>
  <c r="R15" i="7" s="1"/>
  <c r="M16" i="7"/>
  <c r="R16" i="7" s="1"/>
  <c r="M17" i="7"/>
  <c r="M18" i="7"/>
  <c r="R18" i="7" s="1"/>
  <c r="M19" i="7"/>
  <c r="R19" i="7" s="1"/>
  <c r="M20" i="7"/>
  <c r="N20" i="7" s="1"/>
  <c r="M21" i="7"/>
  <c r="R21" i="7" s="1"/>
  <c r="M22" i="7"/>
  <c r="R22" i="7" s="1"/>
  <c r="M23" i="7"/>
  <c r="M24" i="7"/>
  <c r="R24" i="7" s="1"/>
  <c r="M25" i="7"/>
  <c r="R25" i="7" s="1"/>
  <c r="M26" i="7"/>
  <c r="N26" i="7" s="1"/>
  <c r="M27" i="7"/>
  <c r="R27" i="7" s="1"/>
  <c r="M28" i="7"/>
  <c r="R28" i="7" s="1"/>
  <c r="M29" i="7"/>
  <c r="M30" i="7"/>
  <c r="R30" i="7" s="1"/>
  <c r="M31" i="7"/>
  <c r="R31" i="7" s="1"/>
  <c r="M32" i="7"/>
  <c r="M33" i="7"/>
  <c r="R33" i="7" s="1"/>
  <c r="M34" i="7"/>
  <c r="R34" i="7" s="1"/>
  <c r="M35" i="7"/>
  <c r="M36" i="7"/>
  <c r="R36" i="7" s="1"/>
  <c r="M37" i="7"/>
  <c r="R37" i="7" s="1"/>
  <c r="M38" i="7"/>
  <c r="M39" i="7"/>
  <c r="R39" i="7" s="1"/>
  <c r="M40" i="7"/>
  <c r="R40" i="7" s="1"/>
  <c r="M41" i="7"/>
  <c r="M42" i="7"/>
  <c r="R42" i="7" s="1"/>
  <c r="M43" i="7"/>
  <c r="R43" i="7" s="1"/>
  <c r="M44" i="7"/>
  <c r="N44" i="7" s="1"/>
  <c r="M45" i="7"/>
  <c r="R45" i="7" s="1"/>
  <c r="M46" i="7"/>
  <c r="R46" i="7" s="1"/>
  <c r="M47" i="7"/>
  <c r="M48" i="7"/>
  <c r="R48" i="7" s="1"/>
  <c r="M49" i="7"/>
  <c r="R49" i="7" s="1"/>
  <c r="M50" i="7"/>
  <c r="N50" i="7" s="1"/>
  <c r="M51" i="7"/>
  <c r="R51" i="7" s="1"/>
  <c r="M52" i="7"/>
  <c r="R52" i="7" s="1"/>
  <c r="M53" i="7"/>
  <c r="M54" i="7"/>
  <c r="R54" i="7" s="1"/>
  <c r="M55" i="7"/>
  <c r="R55" i="7" s="1"/>
  <c r="M56" i="7"/>
  <c r="M57" i="7"/>
  <c r="R57" i="7" s="1"/>
  <c r="M58" i="7"/>
  <c r="R58" i="7" s="1"/>
  <c r="M59" i="7"/>
  <c r="M60" i="7"/>
  <c r="R60" i="7" s="1"/>
  <c r="M61" i="7"/>
  <c r="R61" i="7" s="1"/>
  <c r="M62" i="7"/>
  <c r="M63" i="7"/>
  <c r="R63" i="7" s="1"/>
  <c r="M64" i="7"/>
  <c r="R64" i="7" s="1"/>
  <c r="M65" i="7"/>
  <c r="M66" i="7"/>
  <c r="R66" i="7" s="1"/>
  <c r="M67" i="7"/>
  <c r="R67" i="7" s="1"/>
  <c r="M68" i="7"/>
  <c r="N68" i="7" s="1"/>
  <c r="M69" i="7"/>
  <c r="R69" i="7" s="1"/>
  <c r="M70" i="7"/>
  <c r="R70" i="7" s="1"/>
  <c r="M71" i="7"/>
  <c r="R71" i="7" s="1"/>
  <c r="M72" i="7"/>
  <c r="R72" i="7" s="1"/>
  <c r="M73" i="7"/>
  <c r="R73" i="7" s="1"/>
  <c r="M2" i="7"/>
  <c r="N2" i="7" s="1"/>
  <c r="N17" i="7" l="1"/>
  <c r="N65" i="7"/>
  <c r="N41" i="7"/>
  <c r="S8" i="7"/>
  <c r="S71" i="7"/>
  <c r="R2" i="7"/>
  <c r="S2" i="7" s="1"/>
  <c r="R50" i="7"/>
  <c r="S50" i="7" s="1"/>
  <c r="R26" i="7"/>
  <c r="S26" i="7" s="1"/>
  <c r="N47" i="7"/>
  <c r="N23" i="7"/>
  <c r="R47" i="7"/>
  <c r="S47" i="7" s="1"/>
  <c r="R23" i="7"/>
  <c r="S23" i="7" s="1"/>
  <c r="R65" i="7"/>
  <c r="S65" i="7" s="1"/>
  <c r="N56" i="7"/>
  <c r="N62" i="7"/>
  <c r="N38" i="7"/>
  <c r="Q38" i="7" s="1"/>
  <c r="N14" i="7"/>
  <c r="R62" i="7"/>
  <c r="S62" i="7" s="1"/>
  <c r="R38" i="7"/>
  <c r="S38" i="7" s="1"/>
  <c r="R14" i="7"/>
  <c r="S14" i="7" s="1"/>
  <c r="R41" i="7"/>
  <c r="S41" i="7" s="1"/>
  <c r="R56" i="7"/>
  <c r="S56" i="7" s="1"/>
  <c r="N71" i="7"/>
  <c r="Q65" i="7" s="1"/>
  <c r="N53" i="7"/>
  <c r="N29" i="7"/>
  <c r="N5" i="7"/>
  <c r="R53" i="7"/>
  <c r="S53" i="7" s="1"/>
  <c r="R29" i="7"/>
  <c r="S29" i="7" s="1"/>
  <c r="R5" i="7"/>
  <c r="S5" i="7" s="1"/>
  <c r="R17" i="7"/>
  <c r="S17" i="7" s="1"/>
  <c r="N32" i="7"/>
  <c r="R32" i="7"/>
  <c r="S32" i="7" s="1"/>
  <c r="Q20" i="7"/>
  <c r="R68" i="7"/>
  <c r="S68" i="7" s="1"/>
  <c r="R44" i="7"/>
  <c r="S44" i="7" s="1"/>
  <c r="R20" i="7"/>
  <c r="S20" i="7" s="1"/>
  <c r="N8" i="7"/>
  <c r="Q2" i="7" s="1"/>
  <c r="N59" i="7"/>
  <c r="N35" i="7"/>
  <c r="N11" i="7"/>
  <c r="Q11" i="7" s="1"/>
  <c r="R59" i="7"/>
  <c r="S59" i="7" s="1"/>
  <c r="R35" i="7"/>
  <c r="S35" i="7" s="1"/>
  <c r="R11" i="7"/>
  <c r="S11" i="7" s="1"/>
  <c r="U65" i="14"/>
  <c r="U56" i="14"/>
  <c r="U47" i="14"/>
  <c r="U38" i="14"/>
  <c r="U29" i="14"/>
  <c r="U20" i="14"/>
  <c r="U11" i="14"/>
  <c r="S3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2" i="14"/>
  <c r="R3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2" i="13"/>
  <c r="N2" i="13"/>
  <c r="N2" i="14"/>
  <c r="R2" i="14"/>
  <c r="P3" i="14"/>
  <c r="P4" i="14"/>
  <c r="P5" i="14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2" i="14"/>
  <c r="N3" i="14"/>
  <c r="N4" i="14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55" i="14"/>
  <c r="N56" i="14"/>
  <c r="N57" i="14"/>
  <c r="N58" i="14"/>
  <c r="N59" i="14"/>
  <c r="N60" i="14"/>
  <c r="N61" i="14"/>
  <c r="N62" i="14"/>
  <c r="N63" i="14"/>
  <c r="N64" i="14"/>
  <c r="N65" i="14"/>
  <c r="N66" i="14"/>
  <c r="N67" i="14"/>
  <c r="N68" i="14"/>
  <c r="N69" i="14"/>
  <c r="N70" i="14"/>
  <c r="N71" i="14"/>
  <c r="N72" i="14"/>
  <c r="N73" i="14"/>
  <c r="L3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2" i="14"/>
  <c r="AE6" i="14"/>
  <c r="AF6" i="14" s="1"/>
  <c r="AE2" i="14"/>
  <c r="AF2" i="14" s="1"/>
  <c r="Q29" i="7" l="1"/>
  <c r="Q47" i="7"/>
  <c r="Q56" i="7"/>
  <c r="U2" i="7"/>
  <c r="T2" i="7"/>
  <c r="T65" i="7"/>
  <c r="U65" i="7"/>
  <c r="U56" i="7"/>
  <c r="T56" i="7"/>
  <c r="T20" i="7"/>
  <c r="U20" i="7"/>
  <c r="U29" i="7"/>
  <c r="T29" i="7"/>
  <c r="T38" i="7"/>
  <c r="U38" i="7"/>
  <c r="U47" i="7"/>
  <c r="T47" i="7"/>
  <c r="T11" i="7"/>
  <c r="U11" i="7"/>
  <c r="U65" i="13"/>
  <c r="U56" i="13"/>
  <c r="U38" i="13"/>
  <c r="U29" i="13"/>
  <c r="U20" i="13"/>
  <c r="U11" i="13"/>
  <c r="S3" i="13"/>
  <c r="S4" i="13"/>
  <c r="S5" i="13"/>
  <c r="S6" i="13"/>
  <c r="S7" i="13"/>
  <c r="S8" i="13"/>
  <c r="S9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R3" i="13"/>
  <c r="R4" i="13"/>
  <c r="R5" i="13"/>
  <c r="R6" i="13"/>
  <c r="R7" i="13"/>
  <c r="R8" i="13"/>
  <c r="R9" i="13"/>
  <c r="R10" i="13"/>
  <c r="R11" i="13"/>
  <c r="R12" i="13"/>
  <c r="R13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R58" i="13"/>
  <c r="R59" i="13"/>
  <c r="R60" i="13"/>
  <c r="R61" i="13"/>
  <c r="R62" i="13"/>
  <c r="R63" i="13"/>
  <c r="R64" i="13"/>
  <c r="R65" i="13"/>
  <c r="R66" i="13"/>
  <c r="R67" i="13"/>
  <c r="R68" i="13"/>
  <c r="R69" i="13"/>
  <c r="R70" i="13"/>
  <c r="R71" i="13"/>
  <c r="R72" i="13"/>
  <c r="R73" i="13"/>
  <c r="N3" i="13"/>
  <c r="N4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1" i="13"/>
  <c r="N52" i="13"/>
  <c r="N53" i="13"/>
  <c r="N54" i="13"/>
  <c r="N55" i="13"/>
  <c r="N56" i="13"/>
  <c r="N57" i="13"/>
  <c r="N58" i="13"/>
  <c r="N59" i="13"/>
  <c r="N60" i="13"/>
  <c r="N61" i="13"/>
  <c r="N62" i="13"/>
  <c r="N63" i="13"/>
  <c r="N64" i="13"/>
  <c r="N65" i="13"/>
  <c r="N66" i="13"/>
  <c r="N67" i="13"/>
  <c r="N68" i="13"/>
  <c r="N69" i="13"/>
  <c r="N70" i="13"/>
  <c r="N71" i="13"/>
  <c r="N72" i="13"/>
  <c r="N73" i="13"/>
  <c r="AF7" i="13"/>
  <c r="AE7" i="13"/>
  <c r="AF2" i="13"/>
  <c r="AE2" i="13"/>
  <c r="P3" i="13"/>
  <c r="P4" i="13"/>
  <c r="P5" i="13"/>
  <c r="P6" i="13"/>
  <c r="P7" i="13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P59" i="13"/>
  <c r="P60" i="13"/>
  <c r="P61" i="13"/>
  <c r="P62" i="13"/>
  <c r="P63" i="13"/>
  <c r="P64" i="13"/>
  <c r="P65" i="13"/>
  <c r="P66" i="13"/>
  <c r="P67" i="13"/>
  <c r="P68" i="13"/>
  <c r="P69" i="13"/>
  <c r="P70" i="13"/>
  <c r="P71" i="13"/>
  <c r="P72" i="13"/>
  <c r="P73" i="13"/>
  <c r="P2" i="13"/>
  <c r="L3" i="13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2" i="13"/>
  <c r="AB65" i="11" l="1"/>
  <c r="AB11" i="11"/>
  <c r="AA65" i="11"/>
  <c r="AA56" i="11"/>
  <c r="AB56" i="11" s="1"/>
  <c r="AA47" i="11"/>
  <c r="AB47" i="11" s="1"/>
  <c r="AA38" i="11"/>
  <c r="AB38" i="11" s="1"/>
  <c r="AA29" i="11"/>
  <c r="AB29" i="11" s="1"/>
  <c r="AA20" i="11"/>
  <c r="AB20" i="11" s="1"/>
  <c r="AA11" i="11"/>
  <c r="AA2" i="11"/>
  <c r="AB2" i="11" s="1"/>
  <c r="AE3" i="11"/>
  <c r="Y65" i="11"/>
  <c r="AC65" i="11" s="1"/>
  <c r="X65" i="12"/>
  <c r="X56" i="12"/>
  <c r="X47" i="12"/>
  <c r="X38" i="12"/>
  <c r="X29" i="12"/>
  <c r="X20" i="12"/>
  <c r="X11" i="12"/>
  <c r="X2" i="12"/>
  <c r="X65" i="11"/>
  <c r="X56" i="11"/>
  <c r="Y56" i="11" s="1"/>
  <c r="AC56" i="11" s="1"/>
  <c r="X47" i="11"/>
  <c r="Y47" i="11" s="1"/>
  <c r="AC47" i="11" s="1"/>
  <c r="X38" i="11"/>
  <c r="Y38" i="11" s="1"/>
  <c r="AC38" i="11" s="1"/>
  <c r="X29" i="11"/>
  <c r="Y29" i="11" s="1"/>
  <c r="X20" i="11"/>
  <c r="Y20" i="11" s="1"/>
  <c r="X11" i="11"/>
  <c r="Y11" i="11" s="1"/>
  <c r="AC11" i="11" s="1"/>
  <c r="X2" i="11"/>
  <c r="Y2" i="11" s="1"/>
  <c r="Y65" i="8"/>
  <c r="Y56" i="8"/>
  <c r="Y47" i="8"/>
  <c r="Y38" i="8"/>
  <c r="Y29" i="8"/>
  <c r="Y20" i="8"/>
  <c r="Y11" i="8"/>
  <c r="Y2" i="8"/>
  <c r="Y65" i="7"/>
  <c r="Y56" i="7"/>
  <c r="Y47" i="7"/>
  <c r="Y38" i="7"/>
  <c r="Y29" i="7"/>
  <c r="Y20" i="7"/>
  <c r="Y11" i="7"/>
  <c r="Y2" i="7"/>
  <c r="M147" i="5"/>
  <c r="M78" i="5"/>
  <c r="M144" i="5"/>
  <c r="M141" i="5"/>
  <c r="M138" i="5"/>
  <c r="M135" i="5"/>
  <c r="M132" i="5"/>
  <c r="M129" i="5"/>
  <c r="M126" i="5"/>
  <c r="M123" i="5"/>
  <c r="M120" i="5"/>
  <c r="M117" i="5"/>
  <c r="M114" i="5"/>
  <c r="M111" i="5"/>
  <c r="M108" i="5"/>
  <c r="M105" i="5"/>
  <c r="M102" i="5"/>
  <c r="M99" i="5"/>
  <c r="M96" i="5"/>
  <c r="M93" i="5"/>
  <c r="M90" i="5"/>
  <c r="M87" i="5"/>
  <c r="M84" i="5"/>
  <c r="M81" i="5"/>
  <c r="M72" i="5"/>
  <c r="M69" i="5"/>
  <c r="M66" i="5"/>
  <c r="M63" i="5"/>
  <c r="M60" i="5"/>
  <c r="M57" i="5"/>
  <c r="M54" i="5"/>
  <c r="M51" i="5"/>
  <c r="M48" i="5"/>
  <c r="M45" i="5"/>
  <c r="M42" i="5"/>
  <c r="M39" i="5"/>
  <c r="M36" i="5"/>
  <c r="M33" i="5"/>
  <c r="M30" i="5"/>
  <c r="M27" i="5"/>
  <c r="M24" i="5"/>
  <c r="M21" i="5"/>
  <c r="M18" i="5"/>
  <c r="M15" i="5"/>
  <c r="M12" i="5"/>
  <c r="M9" i="5"/>
  <c r="M6" i="5"/>
  <c r="M3" i="5"/>
  <c r="N148" i="4"/>
  <c r="N145" i="4"/>
  <c r="N142" i="4"/>
  <c r="N139" i="4"/>
  <c r="N136" i="4"/>
  <c r="N133" i="4"/>
  <c r="N130" i="4"/>
  <c r="N127" i="4"/>
  <c r="N124" i="4"/>
  <c r="N121" i="4"/>
  <c r="N118" i="4"/>
  <c r="N115" i="4"/>
  <c r="N112" i="4"/>
  <c r="N109" i="4"/>
  <c r="N106" i="4"/>
  <c r="N103" i="4"/>
  <c r="N100" i="4"/>
  <c r="N97" i="4"/>
  <c r="N94" i="4"/>
  <c r="N91" i="4"/>
  <c r="N88" i="4"/>
  <c r="N85" i="4"/>
  <c r="N82" i="4"/>
  <c r="N79" i="4"/>
  <c r="N72" i="4"/>
  <c r="N69" i="4"/>
  <c r="N66" i="4"/>
  <c r="N63" i="4"/>
  <c r="N60" i="4"/>
  <c r="N57" i="4"/>
  <c r="N54" i="4"/>
  <c r="N51" i="4"/>
  <c r="N48" i="4"/>
  <c r="N45" i="4"/>
  <c r="N42" i="4"/>
  <c r="N39" i="4"/>
  <c r="N36" i="4"/>
  <c r="N33" i="4"/>
  <c r="N30" i="4"/>
  <c r="N27" i="4"/>
  <c r="N24" i="4"/>
  <c r="N21" i="4"/>
  <c r="N18" i="4"/>
  <c r="N15" i="4"/>
  <c r="N12" i="4"/>
  <c r="N9" i="4"/>
  <c r="N6" i="4"/>
  <c r="N3" i="4"/>
  <c r="O84" i="6"/>
  <c r="O90" i="6"/>
  <c r="O93" i="6"/>
  <c r="O99" i="6"/>
  <c r="O102" i="6"/>
  <c r="O108" i="6"/>
  <c r="O111" i="6"/>
  <c r="O114" i="6"/>
  <c r="O117" i="6"/>
  <c r="O123" i="6"/>
  <c r="O132" i="6"/>
  <c r="O135" i="6"/>
  <c r="O138" i="6"/>
  <c r="O78" i="6"/>
  <c r="O18" i="6"/>
  <c r="O24" i="6"/>
  <c r="O48" i="6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78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3" i="5"/>
  <c r="W5" i="5"/>
  <c r="W2" i="5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79" i="4"/>
  <c r="V77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3" i="4"/>
  <c r="V2" i="4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J68" i="2" s="1"/>
  <c r="L68" i="2" s="1"/>
  <c r="I73" i="2"/>
  <c r="J73" i="2" s="1"/>
  <c r="L73" i="2" s="1"/>
  <c r="I76" i="2"/>
  <c r="J76" i="2" s="1"/>
  <c r="L76" i="2" s="1"/>
  <c r="I81" i="2"/>
  <c r="J81" i="2" s="1"/>
  <c r="L81" i="2" s="1"/>
  <c r="I84" i="2"/>
  <c r="J84" i="2" s="1"/>
  <c r="L84" i="2" s="1"/>
  <c r="I89" i="2"/>
  <c r="J89" i="2" s="1"/>
  <c r="L89" i="2" s="1"/>
  <c r="I92" i="2"/>
  <c r="J92" i="2" s="1"/>
  <c r="L92" i="2" s="1"/>
  <c r="I97" i="2"/>
  <c r="J97" i="2" s="1"/>
  <c r="L97" i="2" s="1"/>
  <c r="I100" i="2"/>
  <c r="J100" i="2" s="1"/>
  <c r="L100" i="2" s="1"/>
  <c r="I105" i="2"/>
  <c r="J105" i="2" s="1"/>
  <c r="L105" i="2" s="1"/>
  <c r="I111" i="2"/>
  <c r="J111" i="2" s="1"/>
  <c r="L111" i="2" s="1"/>
  <c r="I116" i="2"/>
  <c r="J116" i="2" s="1"/>
  <c r="L116" i="2" s="1"/>
  <c r="I119" i="2"/>
  <c r="J119" i="2" s="1"/>
  <c r="L119" i="2" s="1"/>
  <c r="I124" i="2"/>
  <c r="J124" i="2" s="1"/>
  <c r="L124" i="2" s="1"/>
  <c r="I127" i="2"/>
  <c r="J127" i="2" s="1"/>
  <c r="L127" i="2" s="1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I69" i="2" s="1"/>
  <c r="J69" i="2" s="1"/>
  <c r="L69" i="2" s="1"/>
  <c r="H70" i="2"/>
  <c r="I70" i="2" s="1"/>
  <c r="J70" i="2" s="1"/>
  <c r="L70" i="2" s="1"/>
  <c r="H71" i="2"/>
  <c r="I71" i="2" s="1"/>
  <c r="J71" i="2" s="1"/>
  <c r="L71" i="2" s="1"/>
  <c r="H72" i="2"/>
  <c r="I72" i="2" s="1"/>
  <c r="J72" i="2" s="1"/>
  <c r="L72" i="2" s="1"/>
  <c r="H73" i="2"/>
  <c r="H74" i="2"/>
  <c r="I74" i="2" s="1"/>
  <c r="J74" i="2" s="1"/>
  <c r="L74" i="2" s="1"/>
  <c r="H75" i="2"/>
  <c r="I75" i="2" s="1"/>
  <c r="J75" i="2" s="1"/>
  <c r="L75" i="2" s="1"/>
  <c r="H76" i="2"/>
  <c r="H77" i="2"/>
  <c r="I77" i="2" s="1"/>
  <c r="J77" i="2" s="1"/>
  <c r="L77" i="2" s="1"/>
  <c r="H78" i="2"/>
  <c r="I78" i="2" s="1"/>
  <c r="J78" i="2" s="1"/>
  <c r="L78" i="2" s="1"/>
  <c r="H79" i="2"/>
  <c r="I79" i="2" s="1"/>
  <c r="J79" i="2" s="1"/>
  <c r="L79" i="2" s="1"/>
  <c r="H80" i="2"/>
  <c r="I80" i="2" s="1"/>
  <c r="J80" i="2" s="1"/>
  <c r="L80" i="2" s="1"/>
  <c r="H81" i="2"/>
  <c r="H82" i="2"/>
  <c r="I82" i="2" s="1"/>
  <c r="J82" i="2" s="1"/>
  <c r="L82" i="2" s="1"/>
  <c r="H83" i="2"/>
  <c r="I83" i="2" s="1"/>
  <c r="J83" i="2" s="1"/>
  <c r="L83" i="2" s="1"/>
  <c r="H84" i="2"/>
  <c r="H85" i="2"/>
  <c r="I85" i="2" s="1"/>
  <c r="J85" i="2" s="1"/>
  <c r="L85" i="2" s="1"/>
  <c r="H86" i="2"/>
  <c r="I86" i="2" s="1"/>
  <c r="J86" i="2" s="1"/>
  <c r="L86" i="2" s="1"/>
  <c r="H87" i="2"/>
  <c r="I87" i="2" s="1"/>
  <c r="J87" i="2" s="1"/>
  <c r="L87" i="2" s="1"/>
  <c r="H88" i="2"/>
  <c r="I88" i="2" s="1"/>
  <c r="J88" i="2" s="1"/>
  <c r="L88" i="2" s="1"/>
  <c r="H89" i="2"/>
  <c r="H90" i="2"/>
  <c r="I90" i="2" s="1"/>
  <c r="J90" i="2" s="1"/>
  <c r="L90" i="2" s="1"/>
  <c r="H91" i="2"/>
  <c r="I91" i="2" s="1"/>
  <c r="J91" i="2" s="1"/>
  <c r="L91" i="2" s="1"/>
  <c r="H92" i="2"/>
  <c r="H93" i="2"/>
  <c r="I93" i="2" s="1"/>
  <c r="J93" i="2" s="1"/>
  <c r="L93" i="2" s="1"/>
  <c r="H94" i="2"/>
  <c r="I94" i="2" s="1"/>
  <c r="J94" i="2" s="1"/>
  <c r="L94" i="2" s="1"/>
  <c r="H95" i="2"/>
  <c r="I95" i="2" s="1"/>
  <c r="J95" i="2" s="1"/>
  <c r="L95" i="2" s="1"/>
  <c r="H96" i="2"/>
  <c r="I96" i="2" s="1"/>
  <c r="J96" i="2" s="1"/>
  <c r="L96" i="2" s="1"/>
  <c r="H97" i="2"/>
  <c r="H98" i="2"/>
  <c r="I98" i="2" s="1"/>
  <c r="J98" i="2" s="1"/>
  <c r="L98" i="2" s="1"/>
  <c r="H99" i="2"/>
  <c r="I99" i="2" s="1"/>
  <c r="J99" i="2" s="1"/>
  <c r="L99" i="2" s="1"/>
  <c r="H100" i="2"/>
  <c r="H101" i="2"/>
  <c r="I101" i="2" s="1"/>
  <c r="J101" i="2" s="1"/>
  <c r="L101" i="2" s="1"/>
  <c r="H102" i="2"/>
  <c r="I102" i="2" s="1"/>
  <c r="J102" i="2" s="1"/>
  <c r="L102" i="2" s="1"/>
  <c r="H103" i="2"/>
  <c r="I103" i="2" s="1"/>
  <c r="J103" i="2" s="1"/>
  <c r="L103" i="2" s="1"/>
  <c r="H104" i="2"/>
  <c r="I104" i="2" s="1"/>
  <c r="J104" i="2" s="1"/>
  <c r="L104" i="2" s="1"/>
  <c r="H105" i="2"/>
  <c r="H106" i="2"/>
  <c r="I106" i="2" s="1"/>
  <c r="J106" i="2" s="1"/>
  <c r="L106" i="2" s="1"/>
  <c r="H107" i="2"/>
  <c r="I107" i="2" s="1"/>
  <c r="J107" i="2" s="1"/>
  <c r="L107" i="2" s="1"/>
  <c r="H111" i="2"/>
  <c r="H112" i="2"/>
  <c r="I112" i="2" s="1"/>
  <c r="J112" i="2" s="1"/>
  <c r="L112" i="2" s="1"/>
  <c r="H113" i="2"/>
  <c r="I113" i="2" s="1"/>
  <c r="J113" i="2" s="1"/>
  <c r="L113" i="2" s="1"/>
  <c r="H114" i="2"/>
  <c r="I114" i="2" s="1"/>
  <c r="J114" i="2" s="1"/>
  <c r="L114" i="2" s="1"/>
  <c r="H115" i="2"/>
  <c r="I115" i="2" s="1"/>
  <c r="J115" i="2" s="1"/>
  <c r="L115" i="2" s="1"/>
  <c r="H116" i="2"/>
  <c r="H117" i="2"/>
  <c r="I117" i="2" s="1"/>
  <c r="J117" i="2" s="1"/>
  <c r="L117" i="2" s="1"/>
  <c r="H118" i="2"/>
  <c r="I118" i="2" s="1"/>
  <c r="J118" i="2" s="1"/>
  <c r="L118" i="2" s="1"/>
  <c r="H119" i="2"/>
  <c r="H120" i="2"/>
  <c r="I120" i="2" s="1"/>
  <c r="J120" i="2" s="1"/>
  <c r="L120" i="2" s="1"/>
  <c r="H121" i="2"/>
  <c r="I121" i="2" s="1"/>
  <c r="J121" i="2" s="1"/>
  <c r="L121" i="2" s="1"/>
  <c r="H122" i="2"/>
  <c r="I122" i="2" s="1"/>
  <c r="J122" i="2" s="1"/>
  <c r="L122" i="2" s="1"/>
  <c r="H123" i="2"/>
  <c r="I123" i="2" s="1"/>
  <c r="J123" i="2" s="1"/>
  <c r="L123" i="2" s="1"/>
  <c r="H124" i="2"/>
  <c r="H125" i="2"/>
  <c r="I125" i="2" s="1"/>
  <c r="J125" i="2" s="1"/>
  <c r="L125" i="2" s="1"/>
  <c r="H126" i="2"/>
  <c r="I126" i="2" s="1"/>
  <c r="J126" i="2" s="1"/>
  <c r="L126" i="2" s="1"/>
  <c r="H127" i="2"/>
  <c r="H128" i="2"/>
  <c r="I128" i="2" s="1"/>
  <c r="J128" i="2" s="1"/>
  <c r="L128" i="2" s="1"/>
  <c r="H129" i="2"/>
  <c r="I129" i="2" s="1"/>
  <c r="J129" i="2" s="1"/>
  <c r="L129" i="2" s="1"/>
  <c r="H130" i="2"/>
  <c r="I130" i="2" s="1"/>
  <c r="J130" i="2" s="1"/>
  <c r="L130" i="2" s="1"/>
  <c r="H131" i="2"/>
  <c r="I131" i="2" s="1"/>
  <c r="J131" i="2" s="1"/>
  <c r="L131" i="2" s="1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3" i="2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3" i="3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3" i="1"/>
  <c r="O129" i="6" l="1"/>
  <c r="O105" i="6"/>
  <c r="O81" i="6"/>
  <c r="O144" i="6"/>
  <c r="O120" i="6"/>
  <c r="O96" i="6"/>
  <c r="O87" i="6"/>
  <c r="O141" i="6"/>
  <c r="O126" i="6"/>
  <c r="O63" i="6"/>
  <c r="O39" i="6"/>
  <c r="O15" i="6"/>
  <c r="O30" i="6"/>
  <c r="O6" i="6"/>
  <c r="O54" i="6"/>
  <c r="O69" i="6"/>
  <c r="O45" i="6"/>
  <c r="O21" i="6"/>
  <c r="O60" i="6"/>
  <c r="O36" i="6"/>
  <c r="O12" i="6"/>
  <c r="O51" i="6"/>
  <c r="O27" i="6"/>
  <c r="O66" i="6"/>
  <c r="O42" i="6"/>
  <c r="O57" i="6"/>
  <c r="O33" i="6"/>
  <c r="O9" i="6"/>
  <c r="AC20" i="11"/>
  <c r="AC29" i="11"/>
  <c r="AC2" i="1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3" i="1"/>
</calcChain>
</file>

<file path=xl/sharedStrings.xml><?xml version="1.0" encoding="utf-8"?>
<sst xmlns="http://schemas.openxmlformats.org/spreadsheetml/2006/main" count="5709" uniqueCount="188">
  <si>
    <t>t=0</t>
  </si>
  <si>
    <t>t=0</t>
    <phoneticPr fontId="1" type="noConversion"/>
  </si>
  <si>
    <t>Content</t>
  </si>
  <si>
    <t>Sample</t>
  </si>
  <si>
    <t>Biological Set Name</t>
  </si>
  <si>
    <t>Cq</t>
  </si>
  <si>
    <t>Cq Mean</t>
  </si>
  <si>
    <t>Cq Std. Dev</t>
  </si>
  <si>
    <t>Starting Quantity (SQ)</t>
  </si>
  <si>
    <t>Log Starting Quantity</t>
  </si>
  <si>
    <t>SQ Mean</t>
  </si>
  <si>
    <t>SQ Std. Dev</t>
  </si>
  <si>
    <t>Unkn-01</t>
  </si>
  <si>
    <t>TN1</t>
  </si>
  <si>
    <t>Unkn-09</t>
  </si>
  <si>
    <t>WA4</t>
  </si>
  <si>
    <t>Unkn-02</t>
  </si>
  <si>
    <t>TN2</t>
  </si>
  <si>
    <t>Unkn-03</t>
  </si>
  <si>
    <t>TN3</t>
  </si>
  <si>
    <t>Unkn-04</t>
  </si>
  <si>
    <t>TN4</t>
  </si>
  <si>
    <t>Unkn-10</t>
  </si>
  <si>
    <t>WA5</t>
  </si>
  <si>
    <t>Unkn-05</t>
  </si>
  <si>
    <t>TN5</t>
  </si>
  <si>
    <t>Unkn-06</t>
  </si>
  <si>
    <t>WA1</t>
  </si>
  <si>
    <t>Unkn-07</t>
  </si>
  <si>
    <t>WA2</t>
  </si>
  <si>
    <t>Unkn-08</t>
  </si>
  <si>
    <t>WA3</t>
  </si>
  <si>
    <t>no water added</t>
  </si>
  <si>
    <t>no water added</t>
    <phoneticPr fontId="1" type="noConversion"/>
  </si>
  <si>
    <t>1ml water in 100 gm soil</t>
  </si>
  <si>
    <t>Fluor</t>
  </si>
  <si>
    <t>Efficiency %</t>
  </si>
  <si>
    <t>Slope</t>
  </si>
  <si>
    <t>Y-Intercept</t>
  </si>
  <si>
    <t>R^2</t>
  </si>
  <si>
    <t>SYBR</t>
  </si>
  <si>
    <t>t=16</t>
  </si>
  <si>
    <t>t=16</t>
    <phoneticPr fontId="1" type="noConversion"/>
  </si>
  <si>
    <t>TN</t>
    <phoneticPr fontId="1" type="noConversion"/>
  </si>
  <si>
    <t>aa250-3</t>
  </si>
  <si>
    <t>Unkn-17</t>
  </si>
  <si>
    <t>an0-2</t>
  </si>
  <si>
    <t>aa0-1</t>
  </si>
  <si>
    <t>Unkn-18</t>
  </si>
  <si>
    <t>an0-3</t>
  </si>
  <si>
    <t>Unkn-11</t>
  </si>
  <si>
    <t>aa0-2</t>
  </si>
  <si>
    <t>Unkn-19</t>
  </si>
  <si>
    <t>Unkn-12</t>
  </si>
  <si>
    <t>aa0-3</t>
  </si>
  <si>
    <t>Unkn-20</t>
  </si>
  <si>
    <t>Unkn-13</t>
  </si>
  <si>
    <t>an250-1</t>
  </si>
  <si>
    <t>Unkn-21</t>
  </si>
  <si>
    <t>Unkn-14</t>
  </si>
  <si>
    <t>an250-2</t>
  </si>
  <si>
    <t>Unkn-22</t>
  </si>
  <si>
    <t>aa250-1</t>
  </si>
  <si>
    <t>Unkn-15</t>
  </si>
  <si>
    <t>an250-3</t>
  </si>
  <si>
    <t>Unkn-23</t>
  </si>
  <si>
    <t>aa250-2</t>
  </si>
  <si>
    <t>Unkn-16</t>
  </si>
  <si>
    <t>an0-1</t>
  </si>
  <si>
    <t>Unkn-24</t>
  </si>
  <si>
    <t>no N 0-3</t>
  </si>
  <si>
    <t>no N 0-3</t>
    <phoneticPr fontId="1" type="noConversion"/>
  </si>
  <si>
    <t>no N 0-2</t>
  </si>
  <si>
    <t>no N 0-2</t>
    <phoneticPr fontId="1" type="noConversion"/>
  </si>
  <si>
    <t>no N 0-2</t>
    <phoneticPr fontId="1" type="noConversion"/>
  </si>
  <si>
    <t>no N 0-2</t>
    <phoneticPr fontId="1" type="noConversion"/>
  </si>
  <si>
    <t>no N 0-3</t>
    <phoneticPr fontId="1" type="noConversion"/>
  </si>
  <si>
    <t>no N 0-3</t>
    <phoneticPr fontId="1" type="noConversion"/>
  </si>
  <si>
    <t>no N 0-1</t>
  </si>
  <si>
    <t>no N 0-1</t>
    <phoneticPr fontId="1" type="noConversion"/>
  </si>
  <si>
    <t>no N 0-1</t>
    <phoneticPr fontId="1" type="noConversion"/>
  </si>
  <si>
    <t>no N 250-3</t>
  </si>
  <si>
    <t>no N 250-3</t>
    <phoneticPr fontId="1" type="noConversion"/>
  </si>
  <si>
    <t>no N 250-2</t>
  </si>
  <si>
    <t>no N 250-2</t>
    <phoneticPr fontId="1" type="noConversion"/>
  </si>
  <si>
    <t>no N 250-1</t>
  </si>
  <si>
    <t>no N 250-1</t>
    <phoneticPr fontId="1" type="noConversion"/>
  </si>
  <si>
    <t>no N 250-1</t>
    <phoneticPr fontId="1" type="noConversion"/>
  </si>
  <si>
    <t>no N 250-1</t>
    <phoneticPr fontId="1" type="noConversion"/>
  </si>
  <si>
    <t>urea250-1</t>
  </si>
  <si>
    <t>urea250-1</t>
    <phoneticPr fontId="1" type="noConversion"/>
  </si>
  <si>
    <t>urea250-2</t>
  </si>
  <si>
    <t>urea250-2</t>
    <phoneticPr fontId="1" type="noConversion"/>
  </si>
  <si>
    <t>urea250-3</t>
  </si>
  <si>
    <t>urea250-3</t>
    <phoneticPr fontId="1" type="noConversion"/>
  </si>
  <si>
    <t>urea0-1</t>
  </si>
  <si>
    <t>urea0-1</t>
    <phoneticPr fontId="1" type="noConversion"/>
  </si>
  <si>
    <t>urea0-1</t>
    <phoneticPr fontId="1" type="noConversion"/>
  </si>
  <si>
    <t>urea0-1</t>
    <phoneticPr fontId="1" type="noConversion"/>
  </si>
  <si>
    <t>urea0-2</t>
  </si>
  <si>
    <t>urea0-2</t>
    <phoneticPr fontId="1" type="noConversion"/>
  </si>
  <si>
    <t>urea0-2</t>
    <phoneticPr fontId="1" type="noConversion"/>
  </si>
  <si>
    <t>urea0-3</t>
  </si>
  <si>
    <t>urea0-3</t>
    <phoneticPr fontId="1" type="noConversion"/>
  </si>
  <si>
    <t>urea0-3</t>
    <phoneticPr fontId="1" type="noConversion"/>
  </si>
  <si>
    <t>WA</t>
  </si>
  <si>
    <t>WA</t>
    <phoneticPr fontId="1" type="noConversion"/>
  </si>
  <si>
    <t>no N 250-2</t>
    <phoneticPr fontId="1" type="noConversion"/>
  </si>
  <si>
    <t>no N 250-2</t>
    <phoneticPr fontId="1" type="noConversion"/>
  </si>
  <si>
    <t>no N 250-3</t>
    <phoneticPr fontId="1" type="noConversion"/>
  </si>
  <si>
    <t>no N 250-3</t>
    <phoneticPr fontId="1" type="noConversion"/>
  </si>
  <si>
    <t>no N 250-3</t>
    <phoneticPr fontId="1" type="noConversion"/>
  </si>
  <si>
    <t>no N 250-3</t>
    <phoneticPr fontId="1" type="noConversion"/>
  </si>
  <si>
    <t>tn1</t>
  </si>
  <si>
    <t>wa4</t>
  </si>
  <si>
    <t>tn2</t>
  </si>
  <si>
    <t>tn3</t>
  </si>
  <si>
    <t>tn4</t>
  </si>
  <si>
    <t>wa5</t>
  </si>
  <si>
    <t>tn5</t>
  </si>
  <si>
    <t>wa1</t>
  </si>
  <si>
    <t>wa2</t>
  </si>
  <si>
    <t>wa3</t>
  </si>
  <si>
    <t>SQ*10</t>
  </si>
  <si>
    <t>Grav soil moisture</t>
  </si>
  <si>
    <t>SQ*10*60</t>
  </si>
  <si>
    <t>COPY NUMBER PER G DRY SOIL</t>
  </si>
  <si>
    <t>SQ*60</t>
  </si>
  <si>
    <t>sq/2</t>
  </si>
  <si>
    <t>(sq/2)*10</t>
  </si>
  <si>
    <t xml:space="preserve">copy number per g dry soil </t>
  </si>
  <si>
    <t>TN</t>
  </si>
  <si>
    <t>copy number/g dry soil minus t=0</t>
  </si>
  <si>
    <t>Location</t>
  </si>
  <si>
    <t>mean</t>
  </si>
  <si>
    <t>Treatment</t>
  </si>
  <si>
    <t>urea 250mg</t>
  </si>
  <si>
    <t>no N 250mg</t>
  </si>
  <si>
    <t>urea 0mg</t>
  </si>
  <si>
    <t>AA 250mg</t>
  </si>
  <si>
    <t>AN 0mg</t>
  </si>
  <si>
    <t>AA 0mg</t>
  </si>
  <si>
    <t>no N 0mg</t>
  </si>
  <si>
    <t>AN 250mg</t>
  </si>
  <si>
    <t>mean_1</t>
  </si>
  <si>
    <t>mean_16S</t>
  </si>
  <si>
    <t>mean_16S adj</t>
  </si>
  <si>
    <t>log mean_1</t>
  </si>
  <si>
    <t>log 16S ADJ</t>
  </si>
  <si>
    <t>log amoA/log 16S</t>
  </si>
  <si>
    <t>log copy number</t>
  </si>
  <si>
    <t>COPY NUMBER PER G DRY SOIL 16S</t>
  </si>
  <si>
    <t>log 16S</t>
  </si>
  <si>
    <t>log t=0 amoA</t>
  </si>
  <si>
    <t>amoA</t>
  </si>
  <si>
    <t>16s</t>
  </si>
  <si>
    <t>log t=0 16S</t>
  </si>
  <si>
    <t>final minus initial amoA</t>
  </si>
  <si>
    <t>final minus initial 16S</t>
  </si>
  <si>
    <t>COPY NUMBER PER G DRY SOIL amoA</t>
  </si>
  <si>
    <t>16S</t>
  </si>
  <si>
    <t>amino acid</t>
  </si>
  <si>
    <t>0mg</t>
  </si>
  <si>
    <t>250mg</t>
  </si>
  <si>
    <t>ammonium nitrate</t>
  </si>
  <si>
    <t>no nitrogen</t>
  </si>
  <si>
    <t>urea</t>
  </si>
  <si>
    <t>final minus initial</t>
  </si>
  <si>
    <t>log amoA</t>
  </si>
  <si>
    <t>log ITS</t>
  </si>
  <si>
    <t>std error</t>
  </si>
  <si>
    <t>mean1</t>
  </si>
  <si>
    <t>sq/2*10*60</t>
  </si>
  <si>
    <t>log t=0 ITS</t>
  </si>
  <si>
    <t>ttest</t>
  </si>
  <si>
    <t>mean 16S T=16</t>
  </si>
  <si>
    <t>mean 16s t=0</t>
  </si>
  <si>
    <t>mean amoA T=16</t>
  </si>
  <si>
    <t>mean amo A t=0</t>
  </si>
  <si>
    <t>mean ITS T=16</t>
  </si>
  <si>
    <t>mean ITS t=0</t>
  </si>
  <si>
    <t>amoA/16s change values</t>
  </si>
  <si>
    <t>amoA/16S T=0</t>
  </si>
  <si>
    <t>amoA/16S t=16</t>
  </si>
  <si>
    <t>mean ratio t=0</t>
  </si>
  <si>
    <t>mean ratio t=16</t>
  </si>
  <si>
    <t>mean change</t>
  </si>
  <si>
    <t>mean change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</si>
</sst>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2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Fill="1"/>
    <xf numFmtId="0" fontId="0" fillId="3" borderId="0" xfId="0" applyFill="1"/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3" borderId="0" xfId="0" applyFont="1" applyFill="1" applyBorder="1" applyAlignment="1">
      <alignment horizontal="center" vertical="center" wrapText="1"/>
    </xf>
    <xf numFmtId="0" fontId="0" fillId="4" borderId="0" xfId="0" applyFill="1"/>
  </cellXfs>
  <cellStyles count="2">
    <cellStyle name="Normal" xfId="0" builtinId="0"/>
    <cellStyle name="Normal 2" xfId="1" xr:uid="{4774465F-2448-4263-A100-EF29125836D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'TN amoA normalized'!$E$76:$F$83</c:f>
              <c:multiLvlStrCache>
                <c:ptCount val="8"/>
                <c:lvl>
                  <c:pt idx="0">
                    <c:v>0mg</c:v>
                  </c:pt>
                  <c:pt idx="1">
                    <c:v>250mg</c:v>
                  </c:pt>
                  <c:pt idx="2">
                    <c:v>0mg</c:v>
                  </c:pt>
                  <c:pt idx="3">
                    <c:v>250mg</c:v>
                  </c:pt>
                  <c:pt idx="4">
                    <c:v>0mg</c:v>
                  </c:pt>
                  <c:pt idx="5">
                    <c:v>250mg</c:v>
                  </c:pt>
                  <c:pt idx="6">
                    <c:v>0mg</c:v>
                  </c:pt>
                  <c:pt idx="7">
                    <c:v>250mg</c:v>
                  </c:pt>
                </c:lvl>
                <c:lvl>
                  <c:pt idx="0">
                    <c:v>amino acid</c:v>
                  </c:pt>
                  <c:pt idx="1">
                    <c:v>amino acid</c:v>
                  </c:pt>
                  <c:pt idx="2">
                    <c:v>ammonium nitrate</c:v>
                  </c:pt>
                  <c:pt idx="3">
                    <c:v>ammonium nitrate</c:v>
                  </c:pt>
                  <c:pt idx="4">
                    <c:v>no nitrogen</c:v>
                  </c:pt>
                  <c:pt idx="5">
                    <c:v>no nitrogen</c:v>
                  </c:pt>
                  <c:pt idx="6">
                    <c:v>urea</c:v>
                  </c:pt>
                  <c:pt idx="7">
                    <c:v>urea</c:v>
                  </c:pt>
                </c:lvl>
              </c:multiLvlStrCache>
            </c:multiLvlStrRef>
          </c:cat>
          <c:val>
            <c:numRef>
              <c:f>'TN amoA normalized'!$G$76:$G$83</c:f>
              <c:numCache>
                <c:formatCode>General</c:formatCode>
                <c:ptCount val="8"/>
                <c:pt idx="0">
                  <c:v>-113.8827794145035</c:v>
                </c:pt>
                <c:pt idx="1">
                  <c:v>-7.9835074521437708</c:v>
                </c:pt>
                <c:pt idx="2">
                  <c:v>-2.9679756386060328E-2</c:v>
                </c:pt>
                <c:pt idx="3">
                  <c:v>-1.6411655169965835</c:v>
                </c:pt>
                <c:pt idx="4">
                  <c:v>-0.35775634875660189</c:v>
                </c:pt>
                <c:pt idx="5">
                  <c:v>48.580438887723268</c:v>
                </c:pt>
                <c:pt idx="6">
                  <c:v>-16.204760281033902</c:v>
                </c:pt>
                <c:pt idx="7">
                  <c:v>-2.3336363893290692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8-44EA-962E-5BB8D6E15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923448"/>
        <c:axId val="528924760"/>
      </c:barChart>
      <c:catAx>
        <c:axId val="52892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24760"/>
        <c:crosses val="autoZero"/>
        <c:auto val="1"/>
        <c:lblAlgn val="ctr"/>
        <c:lblOffset val="100"/>
        <c:noMultiLvlLbl val="0"/>
      </c:catAx>
      <c:valAx>
        <c:axId val="528924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23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'WA amoA normalized'!$E$75:$F$82</c:f>
              <c:multiLvlStrCache>
                <c:ptCount val="8"/>
                <c:lvl>
                  <c:pt idx="0">
                    <c:v>0mg</c:v>
                  </c:pt>
                  <c:pt idx="1">
                    <c:v>250mg</c:v>
                  </c:pt>
                  <c:pt idx="2">
                    <c:v>0mg</c:v>
                  </c:pt>
                  <c:pt idx="3">
                    <c:v>250mg</c:v>
                  </c:pt>
                  <c:pt idx="4">
                    <c:v>0mg</c:v>
                  </c:pt>
                  <c:pt idx="5">
                    <c:v>250mg</c:v>
                  </c:pt>
                  <c:pt idx="6">
                    <c:v>0mg</c:v>
                  </c:pt>
                  <c:pt idx="7">
                    <c:v>250mg</c:v>
                  </c:pt>
                </c:lvl>
                <c:lvl>
                  <c:pt idx="0">
                    <c:v>amino acid</c:v>
                  </c:pt>
                  <c:pt idx="1">
                    <c:v>amino acid</c:v>
                  </c:pt>
                  <c:pt idx="2">
                    <c:v>ammonium nitrate</c:v>
                  </c:pt>
                  <c:pt idx="3">
                    <c:v>ammonium nitrate</c:v>
                  </c:pt>
                  <c:pt idx="4">
                    <c:v>no nitrogen</c:v>
                  </c:pt>
                  <c:pt idx="5">
                    <c:v>no nitrogen</c:v>
                  </c:pt>
                  <c:pt idx="6">
                    <c:v>urea</c:v>
                  </c:pt>
                  <c:pt idx="7">
                    <c:v>urea</c:v>
                  </c:pt>
                </c:lvl>
              </c:multiLvlStrCache>
            </c:multiLvlStrRef>
          </c:cat>
          <c:val>
            <c:numRef>
              <c:f>'WA amoA normalized'!$G$75:$G$82</c:f>
              <c:numCache>
                <c:formatCode>General</c:formatCode>
                <c:ptCount val="8"/>
                <c:pt idx="0">
                  <c:v>4.4043056421644868</c:v>
                </c:pt>
                <c:pt idx="1">
                  <c:v>-1.7441807633346802</c:v>
                </c:pt>
                <c:pt idx="2">
                  <c:v>5.2394109445927084</c:v>
                </c:pt>
                <c:pt idx="3">
                  <c:v>-6.1129833396985651</c:v>
                </c:pt>
                <c:pt idx="4">
                  <c:v>1.7065643699799011</c:v>
                </c:pt>
                <c:pt idx="5">
                  <c:v>-2.3254472083780735</c:v>
                </c:pt>
                <c:pt idx="6">
                  <c:v>9.5078496621387369</c:v>
                </c:pt>
                <c:pt idx="7">
                  <c:v>11.921328229506692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A-4C8E-922E-CAADE63FC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928368"/>
        <c:axId val="528929352"/>
      </c:barChart>
      <c:catAx>
        <c:axId val="52892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29352"/>
        <c:crosses val="autoZero"/>
        <c:auto val="1"/>
        <c:lblAlgn val="ctr"/>
        <c:lblOffset val="100"/>
        <c:noMultiLvlLbl val="0"/>
      </c:catAx>
      <c:valAx>
        <c:axId val="528929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92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581025</xdr:colOff>
      <xdr:row>1</xdr:row>
      <xdr:rowOff>178832</xdr:rowOff>
    </xdr:to>
    <xdr:sp macro="" textlink="">
      <xdr:nvSpPr>
        <xdr:cNvPr id="2" name="TextBox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1219200" y="0"/>
          <a:ext cx="581025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*</a:t>
          </a:r>
        </a:p>
      </xdr:txBody>
    </xdr:sp>
    <xdr:clientData/>
  </xdr:twoCellAnchor>
  <xdr:twoCellAnchor>
    <xdr:from>
      <xdr:col>2</xdr:col>
      <xdr:colOff>152400</xdr:colOff>
      <xdr:row>0</xdr:row>
      <xdr:rowOff>152400</xdr:rowOff>
    </xdr:from>
    <xdr:to>
      <xdr:col>3</xdr:col>
      <xdr:colOff>123825</xdr:colOff>
      <xdr:row>2</xdr:row>
      <xdr:rowOff>140732</xdr:rowOff>
    </xdr:to>
    <xdr:sp macro="" textlink="">
      <xdr:nvSpPr>
        <xdr:cNvPr id="3" name="TextBox 10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1371600" y="152400"/>
          <a:ext cx="581025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604836</xdr:colOff>
      <xdr:row>76</xdr:row>
      <xdr:rowOff>157161</xdr:rowOff>
    </xdr:from>
    <xdr:to>
      <xdr:col>12</xdr:col>
      <xdr:colOff>1438274</xdr:colOff>
      <xdr:row>97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77</xdr:row>
      <xdr:rowOff>166686</xdr:rowOff>
    </xdr:from>
    <xdr:to>
      <xdr:col>14</xdr:col>
      <xdr:colOff>581025</xdr:colOff>
      <xdr:row>97</xdr:row>
      <xdr:rowOff>95249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2"/>
  <sheetViews>
    <sheetView tabSelected="1" workbookViewId="0">
      <selection activeCell="T27" sqref="T27"/>
    </sheetView>
  </sheetViews>
  <sheetFormatPr defaultRowHeight="15"/>
  <cols>
    <col min="3" max="3" width="16.140625" customWidth="1"/>
    <col min="7" max="7" width="20.5703125" bestFit="1" customWidth="1"/>
    <col min="8" max="8" width="12" bestFit="1" customWidth="1"/>
    <col min="9" max="9" width="12" customWidth="1"/>
    <col min="10" max="10" width="17.28515625" bestFit="1" customWidth="1"/>
    <col min="11" max="11" width="27.5703125" style="12" bestFit="1" customWidth="1"/>
    <col min="12" max="12" width="11.42578125" style="3" customWidth="1"/>
  </cols>
  <sheetData>
    <row r="1" spans="1:21">
      <c r="A1" s="1" t="s">
        <v>1</v>
      </c>
    </row>
    <row r="2" spans="1:21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123</v>
      </c>
      <c r="I2" t="s">
        <v>125</v>
      </c>
      <c r="J2" t="s">
        <v>124</v>
      </c>
      <c r="K2" s="12" t="s">
        <v>126</v>
      </c>
      <c r="M2" t="s">
        <v>9</v>
      </c>
      <c r="N2" t="s">
        <v>10</v>
      </c>
      <c r="O2" t="s">
        <v>11</v>
      </c>
      <c r="Q2" t="s">
        <v>35</v>
      </c>
      <c r="R2" t="s">
        <v>36</v>
      </c>
      <c r="S2" t="s">
        <v>37</v>
      </c>
      <c r="T2" t="s">
        <v>38</v>
      </c>
      <c r="U2" t="s">
        <v>39</v>
      </c>
    </row>
    <row r="3" spans="1:21">
      <c r="A3" t="s">
        <v>12</v>
      </c>
      <c r="B3" t="s">
        <v>13</v>
      </c>
      <c r="C3" t="s">
        <v>33</v>
      </c>
      <c r="D3">
        <v>20.9471944963482</v>
      </c>
      <c r="E3">
        <v>20.824391591438001</v>
      </c>
      <c r="F3">
        <v>0.109134977435901</v>
      </c>
      <c r="G3">
        <v>1017219.16512563</v>
      </c>
      <c r="H3">
        <f>G3*10</f>
        <v>10172191.651256301</v>
      </c>
      <c r="I3">
        <f>H3*60</f>
        <v>610331499.07537806</v>
      </c>
      <c r="J3" s="4">
        <v>0.14499252615844552</v>
      </c>
      <c r="K3" s="14">
        <f>I3/(0.25/(1+J3))</f>
        <v>2795300019.6815524</v>
      </c>
      <c r="L3" s="16"/>
      <c r="M3">
        <v>6.0074145339947203</v>
      </c>
      <c r="N3">
        <v>1096472.08084026</v>
      </c>
      <c r="O3">
        <v>70632.980379339802</v>
      </c>
      <c r="Q3" t="s">
        <v>40</v>
      </c>
      <c r="R3">
        <v>82.110070482442197</v>
      </c>
      <c r="S3">
        <v>-3.8412199106295799</v>
      </c>
      <c r="T3">
        <v>44.0229948157343</v>
      </c>
      <c r="U3">
        <v>0.999288037022242</v>
      </c>
    </row>
    <row r="4" spans="1:21">
      <c r="A4" t="s">
        <v>12</v>
      </c>
      <c r="B4" t="s">
        <v>13</v>
      </c>
      <c r="C4" t="s">
        <v>33</v>
      </c>
      <c r="D4">
        <v>20.738494665744899</v>
      </c>
      <c r="E4">
        <v>20.824391591438001</v>
      </c>
      <c r="F4">
        <v>0.109134977435901</v>
      </c>
      <c r="G4">
        <v>1152779.3489391599</v>
      </c>
      <c r="H4">
        <f t="shared" ref="H4:H67" si="0">G4*10</f>
        <v>11527793.489391599</v>
      </c>
      <c r="I4">
        <f t="shared" ref="I4:I67" si="1">H4*60</f>
        <v>691667609.36349595</v>
      </c>
      <c r="J4" s="14">
        <v>0.14499252615844552</v>
      </c>
      <c r="K4" s="14">
        <f t="shared" ref="K4:K67" si="2">I4/(0.25/(1+J4))</f>
        <v>3167816973.2283282</v>
      </c>
      <c r="L4" s="16"/>
      <c r="M4">
        <v>6.0617461878596304</v>
      </c>
      <c r="N4">
        <v>1096472.08084026</v>
      </c>
      <c r="O4">
        <v>70632.980379339802</v>
      </c>
    </row>
    <row r="5" spans="1:21">
      <c r="A5" t="s">
        <v>12</v>
      </c>
      <c r="B5" t="s">
        <v>13</v>
      </c>
      <c r="C5" t="s">
        <v>33</v>
      </c>
      <c r="D5">
        <v>20.787485612221101</v>
      </c>
      <c r="E5">
        <v>20.824391591438001</v>
      </c>
      <c r="F5">
        <v>0.109134977435901</v>
      </c>
      <c r="G5">
        <v>1119417.7284560001</v>
      </c>
      <c r="H5">
        <f t="shared" si="0"/>
        <v>11194177.284560001</v>
      </c>
      <c r="I5">
        <f t="shared" si="1"/>
        <v>671650637.07360005</v>
      </c>
      <c r="J5" s="14">
        <v>0.14499252615844552</v>
      </c>
      <c r="K5" s="14">
        <f t="shared" si="2"/>
        <v>3076139838.5553222</v>
      </c>
      <c r="L5" s="16"/>
      <c r="M5">
        <v>6.0489921806389999</v>
      </c>
      <c r="N5">
        <v>1096472.08084026</v>
      </c>
      <c r="O5">
        <v>70632.980379339802</v>
      </c>
    </row>
    <row r="6" spans="1:21">
      <c r="A6" t="s">
        <v>16</v>
      </c>
      <c r="B6" t="s">
        <v>17</v>
      </c>
      <c r="C6" t="s">
        <v>32</v>
      </c>
      <c r="D6">
        <v>20.943314536709199</v>
      </c>
      <c r="E6">
        <v>20.945307542382299</v>
      </c>
      <c r="F6">
        <v>7.5790372414223798E-3</v>
      </c>
      <c r="G6">
        <v>1019587.7742600699</v>
      </c>
      <c r="H6">
        <f t="shared" si="0"/>
        <v>10195877.7426007</v>
      </c>
      <c r="I6">
        <f t="shared" si="1"/>
        <v>611752664.55604196</v>
      </c>
      <c r="J6" s="6">
        <v>0.14660594231186294</v>
      </c>
      <c r="K6" s="14">
        <f t="shared" si="2"/>
        <v>2805756961.6202936</v>
      </c>
      <c r="L6" s="16"/>
      <c r="M6">
        <v>6.0084246192617004</v>
      </c>
      <c r="N6">
        <v>1018377.4134556</v>
      </c>
      <c r="O6">
        <v>4622.8060156687397</v>
      </c>
    </row>
    <row r="7" spans="1:21">
      <c r="A7" t="s">
        <v>16</v>
      </c>
      <c r="B7" t="s">
        <v>17</v>
      </c>
      <c r="C7" t="s">
        <v>32</v>
      </c>
      <c r="D7">
        <v>20.953683933551101</v>
      </c>
      <c r="E7">
        <v>20.945307542382299</v>
      </c>
      <c r="F7">
        <v>7.5790372414223798E-3</v>
      </c>
      <c r="G7">
        <v>1013269.83308216</v>
      </c>
      <c r="H7">
        <f t="shared" si="0"/>
        <v>10132698.3308216</v>
      </c>
      <c r="I7">
        <f t="shared" si="1"/>
        <v>607961899.84929597</v>
      </c>
      <c r="J7" s="14">
        <v>0.14660594231186294</v>
      </c>
      <c r="K7" s="14">
        <f t="shared" si="2"/>
        <v>2788370908.2656493</v>
      </c>
      <c r="L7" s="16"/>
      <c r="M7">
        <v>6.00572511309357</v>
      </c>
      <c r="N7">
        <v>1018377.4134556</v>
      </c>
      <c r="O7">
        <v>4622.8060156687397</v>
      </c>
    </row>
    <row r="8" spans="1:21">
      <c r="A8" t="s">
        <v>16</v>
      </c>
      <c r="B8" t="s">
        <v>17</v>
      </c>
      <c r="C8" t="s">
        <v>32</v>
      </c>
      <c r="D8">
        <v>20.9389241568865</v>
      </c>
      <c r="E8">
        <v>20.945307542382299</v>
      </c>
      <c r="F8">
        <v>7.5790372414223798E-3</v>
      </c>
      <c r="G8">
        <v>1022274.63302458</v>
      </c>
      <c r="H8">
        <f t="shared" si="0"/>
        <v>10222746.3302458</v>
      </c>
      <c r="I8">
        <f t="shared" si="1"/>
        <v>613364779.81474805</v>
      </c>
      <c r="J8" s="14">
        <v>0.14660594231186294</v>
      </c>
      <c r="K8" s="14">
        <f t="shared" si="2"/>
        <v>2813150805.3615899</v>
      </c>
      <c r="L8" s="16"/>
      <c r="M8">
        <v>6.0095675842376304</v>
      </c>
      <c r="N8">
        <v>1018377.4134556</v>
      </c>
      <c r="O8">
        <v>4622.8060156687397</v>
      </c>
    </row>
    <row r="9" spans="1:21">
      <c r="A9" t="s">
        <v>18</v>
      </c>
      <c r="B9" t="s">
        <v>19</v>
      </c>
      <c r="C9" t="s">
        <v>32</v>
      </c>
      <c r="D9">
        <v>20.853555219906202</v>
      </c>
      <c r="E9">
        <v>20.701437346858999</v>
      </c>
      <c r="F9">
        <v>0.15692722621539801</v>
      </c>
      <c r="G9">
        <v>1075949.82157605</v>
      </c>
      <c r="H9">
        <f t="shared" si="0"/>
        <v>10759498.215760499</v>
      </c>
      <c r="I9">
        <f t="shared" si="1"/>
        <v>645569892.94562995</v>
      </c>
      <c r="J9" s="7">
        <v>0.14777285201604376</v>
      </c>
      <c r="K9" s="14">
        <f t="shared" si="2"/>
        <v>2963870388.8075905</v>
      </c>
      <c r="L9" s="16"/>
      <c r="M9">
        <v>6.0317920178723998</v>
      </c>
      <c r="N9">
        <v>1182162.1517775699</v>
      </c>
      <c r="O9">
        <v>111537.76454550101</v>
      </c>
    </row>
    <row r="10" spans="1:21">
      <c r="A10" t="s">
        <v>18</v>
      </c>
      <c r="B10" t="s">
        <v>19</v>
      </c>
      <c r="C10" t="s">
        <v>32</v>
      </c>
      <c r="D10">
        <v>20.7106501457015</v>
      </c>
      <c r="E10">
        <v>20.701437346858999</v>
      </c>
      <c r="F10">
        <v>0.15692722621539801</v>
      </c>
      <c r="G10">
        <v>1172182.0378259199</v>
      </c>
      <c r="H10">
        <f t="shared" si="0"/>
        <v>11721820.378259199</v>
      </c>
      <c r="I10">
        <f t="shared" si="1"/>
        <v>703309222.69555187</v>
      </c>
      <c r="J10" s="14">
        <v>0.14777285201604376</v>
      </c>
      <c r="K10" s="14">
        <f t="shared" si="2"/>
        <v>3228956929.5298414</v>
      </c>
      <c r="L10" s="16"/>
      <c r="M10">
        <v>6.0689950620952002</v>
      </c>
      <c r="N10">
        <v>1182162.1517775699</v>
      </c>
      <c r="O10">
        <v>111537.76454550101</v>
      </c>
    </row>
    <row r="11" spans="1:21">
      <c r="A11" t="s">
        <v>18</v>
      </c>
      <c r="B11" t="s">
        <v>19</v>
      </c>
      <c r="C11" t="s">
        <v>32</v>
      </c>
      <c r="D11">
        <v>20.540106674969302</v>
      </c>
      <c r="E11">
        <v>20.701437346858999</v>
      </c>
      <c r="F11">
        <v>0.15692722621539801</v>
      </c>
      <c r="G11">
        <v>1298354.59593075</v>
      </c>
      <c r="H11">
        <f t="shared" si="0"/>
        <v>12983545.959307499</v>
      </c>
      <c r="I11">
        <f t="shared" si="1"/>
        <v>779012757.55844998</v>
      </c>
      <c r="J11" s="14">
        <v>0.14777285201604376</v>
      </c>
      <c r="K11" s="14">
        <f t="shared" si="2"/>
        <v>3576518777.9989796</v>
      </c>
      <c r="L11" s="16"/>
      <c r="M11">
        <v>6.1133933196019798</v>
      </c>
      <c r="N11">
        <v>1182162.1517775699</v>
      </c>
      <c r="O11">
        <v>111537.76454550101</v>
      </c>
    </row>
    <row r="12" spans="1:21" s="3" customFormat="1">
      <c r="A12" s="3" t="s">
        <v>20</v>
      </c>
      <c r="B12" s="3" t="s">
        <v>21</v>
      </c>
      <c r="C12" s="3" t="s">
        <v>34</v>
      </c>
      <c r="D12" s="3">
        <v>20.6134352906715</v>
      </c>
      <c r="E12" s="3">
        <v>20.444714391943901</v>
      </c>
      <c r="F12" s="3">
        <v>0.157191510958617</v>
      </c>
      <c r="G12" s="3">
        <v>1242520.0071811699</v>
      </c>
      <c r="H12" s="3">
        <f t="shared" si="0"/>
        <v>12425200.071811698</v>
      </c>
      <c r="I12" s="3">
        <f t="shared" si="1"/>
        <v>745512004.30870187</v>
      </c>
      <c r="J12" s="16">
        <v>0.15287190772076731</v>
      </c>
      <c r="K12" s="16">
        <f t="shared" si="2"/>
        <v>3437919386.5444236</v>
      </c>
      <c r="L12" s="16"/>
      <c r="M12" s="3">
        <v>6.0943033905147699</v>
      </c>
      <c r="N12" s="3">
        <v>1378801.3093635</v>
      </c>
      <c r="O12" s="3">
        <v>128275.092657954</v>
      </c>
      <c r="Q12" s="3">
        <f>LOG(K12,10)</f>
        <v>9.5362956889917001</v>
      </c>
    </row>
    <row r="13" spans="1:21" s="3" customFormat="1">
      <c r="A13" s="3" t="s">
        <v>20</v>
      </c>
      <c r="B13" s="3" t="s">
        <v>21</v>
      </c>
      <c r="C13" s="3" t="s">
        <v>34</v>
      </c>
      <c r="D13" s="3">
        <v>20.418311814063099</v>
      </c>
      <c r="E13" s="3">
        <v>20.444714391943901</v>
      </c>
      <c r="F13" s="3">
        <v>0.157191510958617</v>
      </c>
      <c r="G13" s="3">
        <v>1396692.0410216399</v>
      </c>
      <c r="H13" s="3">
        <f t="shared" si="0"/>
        <v>13966920.410216399</v>
      </c>
      <c r="I13" s="3">
        <f t="shared" si="1"/>
        <v>838015224.61298394</v>
      </c>
      <c r="J13" s="16">
        <v>0.15287190772076731</v>
      </c>
      <c r="K13" s="16">
        <f t="shared" si="2"/>
        <v>3864496842.7944717</v>
      </c>
      <c r="L13" s="16"/>
      <c r="M13" s="3">
        <v>6.14510065834848</v>
      </c>
      <c r="N13" s="3">
        <v>1378801.3093635</v>
      </c>
      <c r="O13" s="3">
        <v>128275.092657954</v>
      </c>
      <c r="Q13" s="3">
        <f t="shared" ref="Q13:Q14" si="3">LOG(K13,10)</f>
        <v>9.5870929568254137</v>
      </c>
    </row>
    <row r="14" spans="1:21" s="3" customFormat="1">
      <c r="A14" s="3" t="s">
        <v>20</v>
      </c>
      <c r="B14" s="3" t="s">
        <v>21</v>
      </c>
      <c r="C14" s="3" t="s">
        <v>34</v>
      </c>
      <c r="D14" s="3">
        <v>20.302396071097</v>
      </c>
      <c r="E14" s="3">
        <v>20.444714391943901</v>
      </c>
      <c r="F14" s="3">
        <v>0.157191510958617</v>
      </c>
      <c r="G14" s="3">
        <v>1497191.87988767</v>
      </c>
      <c r="H14" s="3">
        <f t="shared" si="0"/>
        <v>14971918.798876701</v>
      </c>
      <c r="I14" s="3">
        <f t="shared" si="1"/>
        <v>898315127.93260205</v>
      </c>
      <c r="J14" s="16">
        <v>0.15287190772076731</v>
      </c>
      <c r="K14" s="16">
        <f t="shared" si="2"/>
        <v>4142569101.0963359</v>
      </c>
      <c r="L14" s="16"/>
      <c r="M14" s="3">
        <v>6.1752774630259104</v>
      </c>
      <c r="N14" s="3">
        <v>1378801.3093635</v>
      </c>
      <c r="O14" s="3">
        <v>128275.092657954</v>
      </c>
      <c r="Q14" s="3">
        <f t="shared" si="3"/>
        <v>9.6172697615028468</v>
      </c>
    </row>
    <row r="15" spans="1:21">
      <c r="A15" t="s">
        <v>24</v>
      </c>
      <c r="B15" t="s">
        <v>25</v>
      </c>
      <c r="C15" t="s">
        <v>32</v>
      </c>
      <c r="D15">
        <v>20.6014820747701</v>
      </c>
      <c r="E15">
        <v>20.556507176711602</v>
      </c>
      <c r="F15">
        <v>0.16707926736744799</v>
      </c>
      <c r="G15">
        <v>1251454.9445967199</v>
      </c>
      <c r="H15">
        <f t="shared" si="0"/>
        <v>12514549.445967199</v>
      </c>
      <c r="I15">
        <f t="shared" si="1"/>
        <v>750872966.75803196</v>
      </c>
      <c r="J15" s="8">
        <v>0.14645710682878407</v>
      </c>
      <c r="K15" s="14">
        <f t="shared" si="2"/>
        <v>3443374596.2614365</v>
      </c>
      <c r="L15" s="16"/>
      <c r="M15">
        <v>6.0974152185744801</v>
      </c>
      <c r="N15">
        <v>1290008.95728002</v>
      </c>
      <c r="O15">
        <v>131427.77712108201</v>
      </c>
    </row>
    <row r="16" spans="1:21">
      <c r="A16" t="s">
        <v>24</v>
      </c>
      <c r="B16" t="s">
        <v>25</v>
      </c>
      <c r="C16" t="s">
        <v>32</v>
      </c>
      <c r="D16">
        <v>20.696495650490998</v>
      </c>
      <c r="E16">
        <v>20.556507176711602</v>
      </c>
      <c r="F16">
        <v>0.16707926736744799</v>
      </c>
      <c r="G16">
        <v>1182170.06501532</v>
      </c>
      <c r="H16">
        <f t="shared" si="0"/>
        <v>11821700.650153199</v>
      </c>
      <c r="I16">
        <f t="shared" si="1"/>
        <v>709302039.00919199</v>
      </c>
      <c r="J16" s="15">
        <v>0.14645710682878407</v>
      </c>
      <c r="K16" s="14">
        <f t="shared" si="2"/>
        <v>3252737454.0409427</v>
      </c>
      <c r="L16" s="16"/>
      <c r="M16">
        <v>6.0726799579199398</v>
      </c>
      <c r="N16">
        <v>1290008.95728002</v>
      </c>
      <c r="O16">
        <v>131427.77712108201</v>
      </c>
    </row>
    <row r="17" spans="1:17">
      <c r="A17" t="s">
        <v>24</v>
      </c>
      <c r="B17" t="s">
        <v>25</v>
      </c>
      <c r="C17" t="s">
        <v>32</v>
      </c>
      <c r="D17">
        <v>20.371543804873699</v>
      </c>
      <c r="E17">
        <v>20.556507176711602</v>
      </c>
      <c r="F17">
        <v>0.16707926736744799</v>
      </c>
      <c r="G17">
        <v>1436401.8622280301</v>
      </c>
      <c r="H17">
        <f t="shared" si="0"/>
        <v>14364018.622280302</v>
      </c>
      <c r="I17">
        <f t="shared" si="1"/>
        <v>861841117.3368181</v>
      </c>
      <c r="J17" s="15">
        <v>0.14645710682878407</v>
      </c>
      <c r="K17" s="14">
        <f t="shared" si="2"/>
        <v>3952255495.7122207</v>
      </c>
      <c r="L17" s="16"/>
      <c r="M17">
        <v>6.15727595949694</v>
      </c>
      <c r="N17">
        <v>1290008.95728002</v>
      </c>
      <c r="O17">
        <v>131427.77712108201</v>
      </c>
    </row>
    <row r="18" spans="1:17">
      <c r="A18" t="s">
        <v>26</v>
      </c>
      <c r="B18" t="s">
        <v>27</v>
      </c>
      <c r="C18" t="s">
        <v>32</v>
      </c>
      <c r="D18">
        <v>21.388846768365799</v>
      </c>
      <c r="E18">
        <v>21.4944571597179</v>
      </c>
      <c r="F18">
        <v>9.3309198763489906E-2</v>
      </c>
      <c r="G18">
        <v>780615.99888796802</v>
      </c>
      <c r="H18">
        <f t="shared" si="0"/>
        <v>7806159.9888796806</v>
      </c>
      <c r="I18">
        <f t="shared" si="1"/>
        <v>468369599.33278084</v>
      </c>
      <c r="J18" s="9">
        <v>0.24840764331210191</v>
      </c>
      <c r="K18" s="14">
        <f t="shared" si="2"/>
        <v>2338864750.8082814</v>
      </c>
      <c r="L18" s="16"/>
      <c r="M18">
        <v>5.8924374479925801</v>
      </c>
      <c r="N18">
        <v>733500.28515438503</v>
      </c>
      <c r="O18">
        <v>41554.189275437602</v>
      </c>
    </row>
    <row r="19" spans="1:17">
      <c r="A19" t="s">
        <v>26</v>
      </c>
      <c r="B19" t="s">
        <v>27</v>
      </c>
      <c r="C19" t="s">
        <v>32</v>
      </c>
      <c r="D19">
        <v>21.565740464137299</v>
      </c>
      <c r="E19">
        <v>21.4944571597179</v>
      </c>
      <c r="F19">
        <v>9.3309198763489906E-2</v>
      </c>
      <c r="G19">
        <v>702079.04569037899</v>
      </c>
      <c r="H19">
        <f t="shared" si="0"/>
        <v>7020790.4569037901</v>
      </c>
      <c r="I19">
        <f t="shared" si="1"/>
        <v>421247427.41422743</v>
      </c>
      <c r="J19" s="14">
        <v>0.24840764331210191</v>
      </c>
      <c r="K19" s="14">
        <f t="shared" si="2"/>
        <v>2103554032.4379253</v>
      </c>
      <c r="L19" s="16"/>
      <c r="M19">
        <v>5.8463860112388604</v>
      </c>
      <c r="N19">
        <v>733500.28515438503</v>
      </c>
      <c r="O19">
        <v>41554.189275437602</v>
      </c>
    </row>
    <row r="20" spans="1:17">
      <c r="A20" t="s">
        <v>26</v>
      </c>
      <c r="B20" t="s">
        <v>27</v>
      </c>
      <c r="C20" t="s">
        <v>32</v>
      </c>
      <c r="D20">
        <v>21.528784246650499</v>
      </c>
      <c r="E20">
        <v>21.4944571597179</v>
      </c>
      <c r="F20">
        <v>9.3309198763489906E-2</v>
      </c>
      <c r="G20">
        <v>717805.81088480796</v>
      </c>
      <c r="H20">
        <f t="shared" si="0"/>
        <v>7178058.10884808</v>
      </c>
      <c r="I20">
        <f t="shared" si="1"/>
        <v>430683486.5308848</v>
      </c>
      <c r="J20" s="14">
        <v>0.24840764331210191</v>
      </c>
      <c r="K20" s="14">
        <f t="shared" si="2"/>
        <v>2150674225.7338448</v>
      </c>
      <c r="L20" s="16"/>
      <c r="M20">
        <v>5.8560069697745902</v>
      </c>
      <c r="N20">
        <v>733500.28515438503</v>
      </c>
      <c r="O20">
        <v>41554.189275437602</v>
      </c>
    </row>
    <row r="21" spans="1:17">
      <c r="A21" t="s">
        <v>28</v>
      </c>
      <c r="B21" t="s">
        <v>29</v>
      </c>
      <c r="C21" t="s">
        <v>32</v>
      </c>
      <c r="D21">
        <v>21.5215392122388</v>
      </c>
      <c r="E21">
        <v>21.563531862926901</v>
      </c>
      <c r="F21">
        <v>3.7217753419141401E-2</v>
      </c>
      <c r="G21">
        <v>720930.00021820504</v>
      </c>
      <c r="H21">
        <f t="shared" si="0"/>
        <v>7209300.0021820506</v>
      </c>
      <c r="I21">
        <f t="shared" si="1"/>
        <v>432558000.13092303</v>
      </c>
      <c r="J21" s="10">
        <v>0.24323094425483524</v>
      </c>
      <c r="K21" s="14">
        <f t="shared" si="2"/>
        <v>2151077963.7910028</v>
      </c>
      <c r="L21" s="16"/>
      <c r="M21">
        <v>5.8578930982911199</v>
      </c>
      <c r="N21">
        <v>703126.20401485998</v>
      </c>
      <c r="O21">
        <v>15766.303559853401</v>
      </c>
    </row>
    <row r="22" spans="1:17">
      <c r="A22" t="s">
        <v>28</v>
      </c>
      <c r="B22" t="s">
        <v>29</v>
      </c>
      <c r="C22" t="s">
        <v>32</v>
      </c>
      <c r="D22">
        <v>21.576614646983298</v>
      </c>
      <c r="E22">
        <v>21.563531862926901</v>
      </c>
      <c r="F22">
        <v>3.7217753419141401E-2</v>
      </c>
      <c r="G22">
        <v>697517.47437285399</v>
      </c>
      <c r="H22">
        <f t="shared" si="0"/>
        <v>6975174.7437285399</v>
      </c>
      <c r="I22">
        <f t="shared" si="1"/>
        <v>418510484.62371242</v>
      </c>
      <c r="J22" s="14">
        <v>0.24323094425483524</v>
      </c>
      <c r="K22" s="14">
        <f t="shared" si="2"/>
        <v>2081220739.9171469</v>
      </c>
      <c r="L22" s="16"/>
      <c r="M22">
        <v>5.8435550921300701</v>
      </c>
      <c r="N22">
        <v>703126.20401485998</v>
      </c>
      <c r="O22">
        <v>15766.303559853401</v>
      </c>
    </row>
    <row r="23" spans="1:17">
      <c r="A23" t="s">
        <v>28</v>
      </c>
      <c r="B23" t="s">
        <v>29</v>
      </c>
      <c r="C23" t="s">
        <v>32</v>
      </c>
      <c r="D23">
        <v>21.592441729558502</v>
      </c>
      <c r="E23">
        <v>21.563531862926901</v>
      </c>
      <c r="F23">
        <v>3.7217753419141401E-2</v>
      </c>
      <c r="G23">
        <v>690931.13745351997</v>
      </c>
      <c r="H23">
        <f t="shared" si="0"/>
        <v>6909311.3745351993</v>
      </c>
      <c r="I23">
        <f t="shared" si="1"/>
        <v>414558682.47211194</v>
      </c>
      <c r="J23" s="14">
        <v>0.24323094425483524</v>
      </c>
      <c r="K23" s="14">
        <f t="shared" si="2"/>
        <v>2061568729.0353768</v>
      </c>
      <c r="L23" s="16"/>
      <c r="M23">
        <v>5.8394347650091696</v>
      </c>
      <c r="N23">
        <v>703126.20401485998</v>
      </c>
      <c r="O23">
        <v>15766.303559853401</v>
      </c>
    </row>
    <row r="24" spans="1:17">
      <c r="A24" t="s">
        <v>30</v>
      </c>
      <c r="B24" t="s">
        <v>31</v>
      </c>
      <c r="C24" t="s">
        <v>32</v>
      </c>
      <c r="D24">
        <v>22.1225966434606</v>
      </c>
      <c r="E24">
        <v>21.8801648223737</v>
      </c>
      <c r="F24">
        <v>0.222635048169123</v>
      </c>
      <c r="G24">
        <v>502825.66374419798</v>
      </c>
      <c r="H24">
        <f t="shared" si="0"/>
        <v>5028256.6374419797</v>
      </c>
      <c r="I24">
        <f t="shared" si="1"/>
        <v>301695398.24651879</v>
      </c>
      <c r="J24" s="11">
        <v>0.24533812626376109</v>
      </c>
      <c r="K24" s="14">
        <f t="shared" si="2"/>
        <v>1502851127.8188756</v>
      </c>
      <c r="L24" s="16"/>
      <c r="M24">
        <v>5.7014174355573903</v>
      </c>
      <c r="N24">
        <v>584885.11158968997</v>
      </c>
      <c r="O24">
        <v>76299.7741160476</v>
      </c>
    </row>
    <row r="25" spans="1:17">
      <c r="A25" t="s">
        <v>30</v>
      </c>
      <c r="B25" t="s">
        <v>31</v>
      </c>
      <c r="C25" t="s">
        <v>32</v>
      </c>
      <c r="D25">
        <v>21.833019646716799</v>
      </c>
      <c r="E25">
        <v>21.8801648223737</v>
      </c>
      <c r="F25">
        <v>0.222635048169123</v>
      </c>
      <c r="G25">
        <v>598141.81272719498</v>
      </c>
      <c r="H25">
        <f t="shared" si="0"/>
        <v>5981418.1272719502</v>
      </c>
      <c r="I25">
        <f t="shared" si="1"/>
        <v>358885087.63631701</v>
      </c>
      <c r="J25" s="14">
        <v>0.24533812626376109</v>
      </c>
      <c r="K25" s="14">
        <f t="shared" si="2"/>
        <v>1787733130.3240669</v>
      </c>
      <c r="L25" s="16"/>
      <c r="M25">
        <v>5.7768041625558597</v>
      </c>
      <c r="N25">
        <v>584885.11158968997</v>
      </c>
      <c r="O25">
        <v>76299.7741160476</v>
      </c>
    </row>
    <row r="26" spans="1:17">
      <c r="A26" t="s">
        <v>30</v>
      </c>
      <c r="B26" t="s">
        <v>31</v>
      </c>
      <c r="C26" t="s">
        <v>32</v>
      </c>
      <c r="D26">
        <v>21.684878176943599</v>
      </c>
      <c r="E26">
        <v>21.8801648223737</v>
      </c>
      <c r="F26">
        <v>0.222635048169123</v>
      </c>
      <c r="G26">
        <v>653687.85829767794</v>
      </c>
      <c r="H26">
        <f t="shared" si="0"/>
        <v>6536878.582976779</v>
      </c>
      <c r="I26">
        <f t="shared" si="1"/>
        <v>392212714.97860676</v>
      </c>
      <c r="J26" s="14">
        <v>0.24533812626376109</v>
      </c>
      <c r="K26" s="14">
        <f t="shared" si="2"/>
        <v>1953749790.273123</v>
      </c>
      <c r="L26" s="16"/>
      <c r="M26">
        <v>5.8153704183860002</v>
      </c>
      <c r="N26">
        <v>584885.11158968997</v>
      </c>
      <c r="O26">
        <v>76299.7741160476</v>
      </c>
    </row>
    <row r="27" spans="1:17" s="3" customFormat="1">
      <c r="A27" s="3" t="s">
        <v>14</v>
      </c>
      <c r="B27" s="3" t="s">
        <v>15</v>
      </c>
      <c r="C27" s="3" t="s">
        <v>34</v>
      </c>
      <c r="D27" s="3">
        <v>21.7752004422818</v>
      </c>
      <c r="E27" s="3">
        <v>21.569585692701601</v>
      </c>
      <c r="F27" s="3">
        <v>0.22986277543785499</v>
      </c>
      <c r="G27" s="3">
        <v>619236.38288540603</v>
      </c>
      <c r="H27" s="3">
        <f t="shared" si="0"/>
        <v>6192363.8288540598</v>
      </c>
      <c r="I27" s="3">
        <f t="shared" si="1"/>
        <v>371541829.73124361</v>
      </c>
      <c r="J27" s="16">
        <v>0.2555309638103318</v>
      </c>
      <c r="K27" s="16">
        <f t="shared" si="2"/>
        <v>1865929086.3132899</v>
      </c>
      <c r="L27" s="16"/>
      <c r="M27" s="3">
        <v>5.7918564651525104</v>
      </c>
      <c r="N27" s="3">
        <v>704957.28967143095</v>
      </c>
      <c r="O27" s="3">
        <v>98668.442140453306</v>
      </c>
      <c r="Q27" s="3">
        <f>LOG(K27,10)</f>
        <v>9.2708951345830197</v>
      </c>
    </row>
    <row r="28" spans="1:17" s="3" customFormat="1">
      <c r="A28" s="3" t="s">
        <v>14</v>
      </c>
      <c r="B28" s="3" t="s">
        <v>15</v>
      </c>
      <c r="C28" s="3" t="s">
        <v>34</v>
      </c>
      <c r="D28" s="3">
        <v>21.612135899751301</v>
      </c>
      <c r="E28" s="3">
        <v>21.569585692701601</v>
      </c>
      <c r="F28" s="3">
        <v>0.22986277543785499</v>
      </c>
      <c r="G28" s="3">
        <v>682822.31184608501</v>
      </c>
      <c r="H28" s="3">
        <f t="shared" si="0"/>
        <v>6828223.1184608499</v>
      </c>
      <c r="I28" s="3">
        <f t="shared" si="1"/>
        <v>409693387.107651</v>
      </c>
      <c r="J28" s="16">
        <v>0.2555309638103318</v>
      </c>
      <c r="K28" s="16">
        <f t="shared" si="2"/>
        <v>2057530932.7279537</v>
      </c>
      <c r="L28" s="16"/>
      <c r="M28" s="3">
        <v>5.8343077036455702</v>
      </c>
      <c r="N28" s="3">
        <v>704957.28967143095</v>
      </c>
      <c r="O28" s="3">
        <v>98668.442140453306</v>
      </c>
      <c r="Q28" s="3">
        <f t="shared" ref="Q28:Q29" si="4">LOG(K28,10)</f>
        <v>9.3133463730760813</v>
      </c>
    </row>
    <row r="29" spans="1:17" s="3" customFormat="1">
      <c r="A29" s="3" t="s">
        <v>14</v>
      </c>
      <c r="B29" s="3" t="s">
        <v>15</v>
      </c>
      <c r="C29" s="3" t="s">
        <v>34</v>
      </c>
      <c r="D29" s="3">
        <v>21.321420736071701</v>
      </c>
      <c r="E29" s="3">
        <v>21.569585692701601</v>
      </c>
      <c r="F29" s="3">
        <v>0.22986277543785499</v>
      </c>
      <c r="G29" s="3">
        <v>812813.17428280099</v>
      </c>
      <c r="H29" s="3">
        <f t="shared" si="0"/>
        <v>8128131.7428280097</v>
      </c>
      <c r="I29" s="3">
        <f t="shared" si="1"/>
        <v>487687904.56968057</v>
      </c>
      <c r="J29" s="16">
        <v>0.2555309638103318</v>
      </c>
      <c r="K29" s="16">
        <f t="shared" si="2"/>
        <v>2449229059.4520488</v>
      </c>
      <c r="L29" s="16"/>
      <c r="M29" s="3">
        <v>5.9099907341523901</v>
      </c>
      <c r="N29" s="3">
        <v>704957.28967143095</v>
      </c>
      <c r="O29" s="3">
        <v>98668.442140453306</v>
      </c>
      <c r="Q29" s="3">
        <f t="shared" si="4"/>
        <v>9.3890294035829012</v>
      </c>
    </row>
    <row r="30" spans="1:17">
      <c r="A30" t="s">
        <v>22</v>
      </c>
      <c r="B30" t="s">
        <v>23</v>
      </c>
      <c r="C30" t="s">
        <v>32</v>
      </c>
      <c r="D30">
        <v>20.759749168793999</v>
      </c>
      <c r="E30">
        <v>20.605303293171001</v>
      </c>
      <c r="F30">
        <v>0.22348827532306401</v>
      </c>
      <c r="G30">
        <v>1138185.1600354</v>
      </c>
      <c r="H30">
        <f t="shared" si="0"/>
        <v>11381851.600353999</v>
      </c>
      <c r="I30">
        <f t="shared" si="1"/>
        <v>682911096.02124</v>
      </c>
      <c r="J30" s="14">
        <v>0.24565890461023274</v>
      </c>
      <c r="K30" s="14">
        <f t="shared" si="2"/>
        <v>3402697151.2639651</v>
      </c>
      <c r="L30" s="16"/>
      <c r="M30">
        <v>6.0562129188608198</v>
      </c>
      <c r="N30">
        <v>1256253.41448556</v>
      </c>
      <c r="O30">
        <v>173869.68804287599</v>
      </c>
    </row>
    <row r="31" spans="1:17">
      <c r="A31" t="s">
        <v>22</v>
      </c>
      <c r="B31" t="s">
        <v>23</v>
      </c>
      <c r="C31" t="s">
        <v>32</v>
      </c>
      <c r="D31">
        <v>20.349036051249701</v>
      </c>
      <c r="E31">
        <v>20.605303293171001</v>
      </c>
      <c r="F31">
        <v>0.22348827532306401</v>
      </c>
      <c r="G31">
        <v>1455913.2288678801</v>
      </c>
      <c r="H31">
        <f t="shared" si="0"/>
        <v>14559132.288678801</v>
      </c>
      <c r="I31">
        <f t="shared" si="1"/>
        <v>873547937.32072806</v>
      </c>
      <c r="J31" s="14">
        <v>0.24565890461023274</v>
      </c>
      <c r="K31" s="14">
        <f t="shared" si="2"/>
        <v>4352571066.9098654</v>
      </c>
      <c r="L31" s="16"/>
      <c r="M31">
        <v>6.1631354921838701</v>
      </c>
      <c r="N31">
        <v>1256253.41448556</v>
      </c>
      <c r="O31">
        <v>173869.68804287599</v>
      </c>
    </row>
    <row r="32" spans="1:17">
      <c r="A32" t="s">
        <v>22</v>
      </c>
      <c r="B32" t="s">
        <v>23</v>
      </c>
      <c r="C32" t="s">
        <v>32</v>
      </c>
      <c r="D32">
        <v>20.707124659469301</v>
      </c>
      <c r="E32">
        <v>20.605303293171001</v>
      </c>
      <c r="F32">
        <v>0.22348827532306401</v>
      </c>
      <c r="G32">
        <v>1174661.8545534001</v>
      </c>
      <c r="H32">
        <f t="shared" si="0"/>
        <v>11746618.545534</v>
      </c>
      <c r="I32">
        <f t="shared" si="1"/>
        <v>704797112.73203993</v>
      </c>
      <c r="J32" s="14">
        <v>0.24565890461023274</v>
      </c>
      <c r="K32" s="14">
        <f t="shared" si="2"/>
        <v>3511747197.6729903</v>
      </c>
      <c r="L32" s="16"/>
      <c r="M32">
        <v>6.0699128658956196</v>
      </c>
      <c r="N32">
        <v>1256253.41448556</v>
      </c>
      <c r="O32">
        <v>173869.68804287599</v>
      </c>
    </row>
    <row r="33" spans="1:21">
      <c r="K33" s="14"/>
      <c r="L33" s="16"/>
    </row>
    <row r="34" spans="1:21">
      <c r="A34" s="1" t="s">
        <v>42</v>
      </c>
      <c r="B34" s="1" t="s">
        <v>43</v>
      </c>
      <c r="K34" s="14"/>
      <c r="L34" s="16"/>
    </row>
    <row r="35" spans="1:21">
      <c r="A35" t="s">
        <v>2</v>
      </c>
      <c r="B35" t="s">
        <v>3</v>
      </c>
      <c r="C35" t="s">
        <v>4</v>
      </c>
      <c r="D35" t="s">
        <v>5</v>
      </c>
      <c r="E35" t="s">
        <v>6</v>
      </c>
      <c r="F35" t="s">
        <v>7</v>
      </c>
      <c r="G35" t="s">
        <v>8</v>
      </c>
      <c r="H35" s="12" t="s">
        <v>123</v>
      </c>
      <c r="I35" s="12" t="s">
        <v>125</v>
      </c>
      <c r="J35" s="12" t="s">
        <v>124</v>
      </c>
      <c r="K35" s="12" t="s">
        <v>126</v>
      </c>
      <c r="M35" t="s">
        <v>9</v>
      </c>
      <c r="N35" t="s">
        <v>10</v>
      </c>
      <c r="O35" t="s">
        <v>11</v>
      </c>
      <c r="Q35" t="s">
        <v>35</v>
      </c>
      <c r="R35" t="s">
        <v>36</v>
      </c>
      <c r="S35" t="s">
        <v>37</v>
      </c>
      <c r="T35" t="s">
        <v>38</v>
      </c>
      <c r="U35" t="s">
        <v>39</v>
      </c>
    </row>
    <row r="36" spans="1:21">
      <c r="A36" t="s">
        <v>12</v>
      </c>
      <c r="B36" t="s">
        <v>90</v>
      </c>
      <c r="D36">
        <v>21.897856998940998</v>
      </c>
      <c r="E36">
        <v>21.790953722694301</v>
      </c>
      <c r="F36">
        <v>9.2605098838664995E-2</v>
      </c>
      <c r="G36">
        <v>547367.03074746695</v>
      </c>
      <c r="H36">
        <f t="shared" si="0"/>
        <v>5473670.3074746691</v>
      </c>
      <c r="I36">
        <f t="shared" si="1"/>
        <v>328420218.44848013</v>
      </c>
      <c r="J36">
        <v>0.1376975169300228</v>
      </c>
      <c r="K36" s="14">
        <f t="shared" si="2"/>
        <v>1494571468.153806</v>
      </c>
      <c r="L36" s="16"/>
      <c r="M36">
        <v>5.7382786352449999</v>
      </c>
      <c r="N36">
        <v>583056.34567818895</v>
      </c>
      <c r="O36">
        <v>30916.696098766399</v>
      </c>
      <c r="Q36" t="s">
        <v>40</v>
      </c>
      <c r="R36">
        <v>78.942791030179706</v>
      </c>
      <c r="S36">
        <v>-3.9570391086624599</v>
      </c>
      <c r="T36">
        <v>44.604449975007697</v>
      </c>
      <c r="U36">
        <v>0.996402606771425</v>
      </c>
    </row>
    <row r="37" spans="1:21">
      <c r="A37" t="s">
        <v>12</v>
      </c>
      <c r="B37" t="s">
        <v>89</v>
      </c>
      <c r="D37">
        <v>21.735387497920801</v>
      </c>
      <c r="E37">
        <v>21.790953722694301</v>
      </c>
      <c r="F37">
        <v>9.2605098838664995E-2</v>
      </c>
      <c r="G37">
        <v>601640.39309158304</v>
      </c>
      <c r="H37">
        <f t="shared" si="0"/>
        <v>6016403.9309158307</v>
      </c>
      <c r="I37">
        <f t="shared" si="1"/>
        <v>360984235.85494983</v>
      </c>
      <c r="J37" s="12">
        <v>0.1376975169300228</v>
      </c>
      <c r="K37" s="14">
        <f t="shared" si="2"/>
        <v>1642763475.1322324</v>
      </c>
      <c r="L37" s="16"/>
      <c r="M37">
        <v>5.7793369863400397</v>
      </c>
      <c r="N37">
        <v>583056.34567818895</v>
      </c>
      <c r="O37">
        <v>30916.696098766399</v>
      </c>
    </row>
    <row r="38" spans="1:21">
      <c r="A38" t="s">
        <v>12</v>
      </c>
      <c r="B38" t="s">
        <v>89</v>
      </c>
      <c r="D38">
        <v>21.739616671221</v>
      </c>
      <c r="E38">
        <v>21.790953722694301</v>
      </c>
      <c r="F38">
        <v>9.2605098838664995E-2</v>
      </c>
      <c r="G38">
        <v>600161.61319551803</v>
      </c>
      <c r="H38">
        <f t="shared" si="0"/>
        <v>6001616.1319551803</v>
      </c>
      <c r="I38">
        <f t="shared" si="1"/>
        <v>360096967.91731083</v>
      </c>
      <c r="J38" s="12">
        <v>0.1376975169300228</v>
      </c>
      <c r="K38" s="14">
        <f t="shared" si="2"/>
        <v>1638725705.0142183</v>
      </c>
      <c r="L38" s="16"/>
      <c r="M38">
        <v>5.7782682141636403</v>
      </c>
      <c r="N38">
        <v>583056.34567818895</v>
      </c>
      <c r="O38">
        <v>30916.696098766399</v>
      </c>
    </row>
    <row r="39" spans="1:21">
      <c r="A39" t="s">
        <v>14</v>
      </c>
      <c r="B39" t="s">
        <v>44</v>
      </c>
      <c r="D39">
        <v>20.968108128932599</v>
      </c>
      <c r="E39">
        <v>20.960868892228699</v>
      </c>
      <c r="F39">
        <v>3.80798331017215E-2</v>
      </c>
      <c r="G39">
        <v>940241.42974884796</v>
      </c>
      <c r="H39">
        <f t="shared" si="0"/>
        <v>9402414.2974884789</v>
      </c>
      <c r="I39">
        <f t="shared" si="1"/>
        <v>564144857.84930873</v>
      </c>
      <c r="J39">
        <v>0.14391273750879657</v>
      </c>
      <c r="K39" s="14">
        <f t="shared" si="2"/>
        <v>2581329954.7756543</v>
      </c>
      <c r="L39" s="16"/>
      <c r="M39">
        <v>5.9732393835411299</v>
      </c>
      <c r="N39">
        <v>944365.39005828195</v>
      </c>
      <c r="O39">
        <v>20988.0490112466</v>
      </c>
    </row>
    <row r="40" spans="1:21">
      <c r="A40" t="s">
        <v>14</v>
      </c>
      <c r="B40" t="s">
        <v>44</v>
      </c>
      <c r="D40">
        <v>20.919689071827101</v>
      </c>
      <c r="E40">
        <v>20.960868892228699</v>
      </c>
      <c r="F40">
        <v>3.80798331017215E-2</v>
      </c>
      <c r="G40">
        <v>967109.31680472905</v>
      </c>
      <c r="H40">
        <f t="shared" si="0"/>
        <v>9671093.1680472903</v>
      </c>
      <c r="I40">
        <f t="shared" si="1"/>
        <v>580265590.08283746</v>
      </c>
      <c r="J40" s="12">
        <v>0.14391273750879657</v>
      </c>
      <c r="K40" s="14">
        <f t="shared" si="2"/>
        <v>2655092798.5352631</v>
      </c>
      <c r="L40" s="16"/>
      <c r="M40">
        <v>5.9854755671561897</v>
      </c>
      <c r="N40">
        <v>944365.39005828195</v>
      </c>
      <c r="O40">
        <v>20988.0490112466</v>
      </c>
    </row>
    <row r="41" spans="1:21">
      <c r="A41" t="s">
        <v>14</v>
      </c>
      <c r="B41" t="s">
        <v>44</v>
      </c>
      <c r="D41">
        <v>20.994809475926399</v>
      </c>
      <c r="E41">
        <v>20.960868892228699</v>
      </c>
      <c r="F41">
        <v>3.80798331017215E-2</v>
      </c>
      <c r="G41">
        <v>925745.42362126999</v>
      </c>
      <c r="H41">
        <f t="shared" si="0"/>
        <v>9257454.2362127006</v>
      </c>
      <c r="I41">
        <f t="shared" si="1"/>
        <v>555447254.17276204</v>
      </c>
      <c r="J41" s="12">
        <v>0.14391273750879657</v>
      </c>
      <c r="K41" s="14">
        <f t="shared" si="2"/>
        <v>2541532756.2500343</v>
      </c>
      <c r="L41" s="16"/>
      <c r="M41">
        <v>5.9664915738125499</v>
      </c>
      <c r="N41">
        <v>944365.39005828195</v>
      </c>
      <c r="O41">
        <v>20988.0490112466</v>
      </c>
    </row>
    <row r="42" spans="1:21">
      <c r="A42" t="s">
        <v>45</v>
      </c>
      <c r="B42" t="s">
        <v>46</v>
      </c>
      <c r="D42">
        <v>25.8769158796641</v>
      </c>
      <c r="E42">
        <v>25.964983792487399</v>
      </c>
      <c r="F42">
        <v>8.6103483287835195E-2</v>
      </c>
      <c r="G42">
        <v>54039.824011894103</v>
      </c>
      <c r="H42">
        <f t="shared" si="0"/>
        <v>540398.24011894106</v>
      </c>
      <c r="I42">
        <f t="shared" si="1"/>
        <v>32423894.407136463</v>
      </c>
      <c r="J42">
        <v>0.14762269938650335</v>
      </c>
      <c r="K42" s="14">
        <f t="shared" si="2"/>
        <v>148841588.89656356</v>
      </c>
      <c r="L42" s="16"/>
      <c r="M42">
        <v>4.73271392601269</v>
      </c>
      <c r="N42">
        <v>51383.262461660903</v>
      </c>
      <c r="O42">
        <v>2578.2191597667802</v>
      </c>
    </row>
    <row r="43" spans="1:21">
      <c r="A43" t="s">
        <v>45</v>
      </c>
      <c r="B43" t="s">
        <v>46</v>
      </c>
      <c r="D43">
        <v>25.9690572448668</v>
      </c>
      <c r="E43">
        <v>25.964983792487399</v>
      </c>
      <c r="F43">
        <v>8.6103483287835195E-2</v>
      </c>
      <c r="G43">
        <v>51218.693241507499</v>
      </c>
      <c r="H43">
        <f t="shared" si="0"/>
        <v>512186.93241507502</v>
      </c>
      <c r="I43">
        <f t="shared" si="1"/>
        <v>30731215.944904502</v>
      </c>
      <c r="J43" s="12">
        <v>0.14762269938650335</v>
      </c>
      <c r="K43" s="14">
        <f t="shared" si="2"/>
        <v>141071363.99248341</v>
      </c>
      <c r="L43" s="16"/>
      <c r="M43">
        <v>4.7094284939832098</v>
      </c>
      <c r="N43">
        <v>51383.262461660903</v>
      </c>
      <c r="O43">
        <v>2578.2191597667802</v>
      </c>
    </row>
    <row r="44" spans="1:21">
      <c r="A44" t="s">
        <v>45</v>
      </c>
      <c r="B44" t="s">
        <v>46</v>
      </c>
      <c r="D44">
        <v>26.0489782529312</v>
      </c>
      <c r="E44">
        <v>25.964983792487399</v>
      </c>
      <c r="F44">
        <v>8.6103483287835195E-2</v>
      </c>
      <c r="G44">
        <v>48891.270131580903</v>
      </c>
      <c r="H44">
        <f t="shared" si="0"/>
        <v>488912.70131580904</v>
      </c>
      <c r="I44">
        <f t="shared" si="1"/>
        <v>29334762.078948542</v>
      </c>
      <c r="J44" s="12">
        <v>0.14762269938650335</v>
      </c>
      <c r="K44" s="14">
        <f t="shared" si="2"/>
        <v>134660955.37161502</v>
      </c>
      <c r="L44" s="16"/>
      <c r="M44">
        <v>4.6892313198159297</v>
      </c>
      <c r="N44">
        <v>51383.262461660903</v>
      </c>
      <c r="O44">
        <v>2578.2191597667802</v>
      </c>
    </row>
    <row r="45" spans="1:21">
      <c r="A45" t="s">
        <v>16</v>
      </c>
      <c r="B45" t="s">
        <v>92</v>
      </c>
      <c r="D45">
        <v>22.108136078318999</v>
      </c>
      <c r="E45">
        <v>22.0376786405043</v>
      </c>
      <c r="F45">
        <v>7.0793546922959597E-2</v>
      </c>
      <c r="G45">
        <v>484326.379877378</v>
      </c>
      <c r="H45">
        <f t="shared" si="0"/>
        <v>4843263.7987737805</v>
      </c>
      <c r="I45">
        <f t="shared" si="1"/>
        <v>290595827.92642683</v>
      </c>
      <c r="J45" s="2">
        <v>0.14455198251639093</v>
      </c>
      <c r="K45" s="14">
        <f t="shared" si="2"/>
        <v>1330408123.8567355</v>
      </c>
      <c r="L45" s="16"/>
      <c r="M45">
        <v>5.6851381244732702</v>
      </c>
      <c r="N45">
        <v>504881.42937334499</v>
      </c>
      <c r="O45">
        <v>20799.969731478701</v>
      </c>
    </row>
    <row r="46" spans="1:21">
      <c r="A46" t="s">
        <v>16</v>
      </c>
      <c r="B46" t="s">
        <v>91</v>
      </c>
      <c r="D46">
        <v>22.038346138366599</v>
      </c>
      <c r="E46">
        <v>22.0376786405043</v>
      </c>
      <c r="F46">
        <v>7.0793546922959597E-2</v>
      </c>
      <c r="G46">
        <v>504399.94877723698</v>
      </c>
      <c r="H46">
        <f t="shared" si="0"/>
        <v>5043999.4877723698</v>
      </c>
      <c r="I46">
        <f t="shared" si="1"/>
        <v>302639969.26634216</v>
      </c>
      <c r="J46" s="15">
        <v>0.14455198251639093</v>
      </c>
      <c r="K46" s="14">
        <f t="shared" si="2"/>
        <v>1385548707.2499664</v>
      </c>
      <c r="L46" s="16"/>
      <c r="M46">
        <v>5.7027750337976304</v>
      </c>
      <c r="N46">
        <v>504881.42937334499</v>
      </c>
      <c r="O46">
        <v>20799.969731478701</v>
      </c>
    </row>
    <row r="47" spans="1:21">
      <c r="A47" t="s">
        <v>16</v>
      </c>
      <c r="B47" t="s">
        <v>91</v>
      </c>
      <c r="D47">
        <v>21.966553704827302</v>
      </c>
      <c r="E47">
        <v>22.0376786405043</v>
      </c>
      <c r="F47">
        <v>7.0793546922959597E-2</v>
      </c>
      <c r="G47">
        <v>525917.95946541999</v>
      </c>
      <c r="H47">
        <f t="shared" si="0"/>
        <v>5259179.5946541997</v>
      </c>
      <c r="I47">
        <f t="shared" si="1"/>
        <v>315550775.67925197</v>
      </c>
      <c r="J47" s="15">
        <v>0.14455198251639093</v>
      </c>
      <c r="K47" s="14">
        <f t="shared" si="2"/>
        <v>1444657063.5530913</v>
      </c>
      <c r="L47" s="16"/>
      <c r="M47">
        <v>5.7209180017006096</v>
      </c>
      <c r="N47">
        <v>504881.42937334499</v>
      </c>
      <c r="O47">
        <v>20799.969731478701</v>
      </c>
    </row>
    <row r="48" spans="1:21">
      <c r="A48" t="s">
        <v>22</v>
      </c>
      <c r="B48" t="s">
        <v>47</v>
      </c>
      <c r="D48">
        <v>20.111428994357599</v>
      </c>
      <c r="E48">
        <v>20.130420346931999</v>
      </c>
      <c r="F48">
        <v>4.5470727713465602E-2</v>
      </c>
      <c r="G48">
        <v>1547869.6027545801</v>
      </c>
      <c r="H48">
        <f t="shared" si="0"/>
        <v>15478696.0275458</v>
      </c>
      <c r="I48">
        <f t="shared" si="1"/>
        <v>928721761.65274799</v>
      </c>
      <c r="J48">
        <v>0.15715344699777628</v>
      </c>
      <c r="K48" s="14">
        <f t="shared" si="2"/>
        <v>4298694351.1932983</v>
      </c>
      <c r="L48" s="16"/>
      <c r="M48">
        <v>6.1897343715991697</v>
      </c>
      <c r="N48">
        <v>1531213.9159730701</v>
      </c>
      <c r="O48">
        <v>40233.115154842701</v>
      </c>
    </row>
    <row r="49" spans="1:15">
      <c r="A49" t="s">
        <v>22</v>
      </c>
      <c r="B49" t="s">
        <v>47</v>
      </c>
      <c r="D49">
        <v>20.097524001866802</v>
      </c>
      <c r="E49">
        <v>20.130420346931999</v>
      </c>
      <c r="F49">
        <v>4.5470727713465602E-2</v>
      </c>
      <c r="G49">
        <v>1560444.62192118</v>
      </c>
      <c r="H49">
        <f t="shared" si="0"/>
        <v>15604446.2192118</v>
      </c>
      <c r="I49">
        <f t="shared" si="1"/>
        <v>936266773.15270805</v>
      </c>
      <c r="J49" s="12">
        <v>0.15715344699777628</v>
      </c>
      <c r="K49" s="14">
        <f t="shared" si="2"/>
        <v>4333617295.4525652</v>
      </c>
      <c r="L49" s="16"/>
      <c r="M49">
        <v>6.1932483607483499</v>
      </c>
      <c r="N49">
        <v>1531213.9159730701</v>
      </c>
      <c r="O49">
        <v>40233.115154842701</v>
      </c>
    </row>
    <row r="50" spans="1:15">
      <c r="A50" t="s">
        <v>22</v>
      </c>
      <c r="B50" t="s">
        <v>47</v>
      </c>
      <c r="D50">
        <v>20.182308044571499</v>
      </c>
      <c r="E50">
        <v>20.130420346931999</v>
      </c>
      <c r="F50">
        <v>4.5470727713465602E-2</v>
      </c>
      <c r="G50">
        <v>1485327.5232434501</v>
      </c>
      <c r="H50">
        <f t="shared" si="0"/>
        <v>14853275.2324345</v>
      </c>
      <c r="I50">
        <f t="shared" si="1"/>
        <v>891196513.94606996</v>
      </c>
      <c r="J50" s="12">
        <v>0.15715344699777628</v>
      </c>
      <c r="K50" s="14">
        <f t="shared" si="2"/>
        <v>4125004472.2603865</v>
      </c>
      <c r="L50" s="16"/>
      <c r="M50">
        <v>6.17182222863884</v>
      </c>
      <c r="N50">
        <v>1531213.9159730701</v>
      </c>
      <c r="O50">
        <v>40233.115154842701</v>
      </c>
    </row>
    <row r="51" spans="1:15">
      <c r="A51" t="s">
        <v>48</v>
      </c>
      <c r="B51" t="s">
        <v>49</v>
      </c>
      <c r="D51">
        <v>26.462868557105399</v>
      </c>
      <c r="E51">
        <v>25.770510126745801</v>
      </c>
      <c r="F51">
        <v>0.97715541219794</v>
      </c>
      <c r="G51">
        <v>38426.900855234198</v>
      </c>
      <c r="H51">
        <f t="shared" si="0"/>
        <v>384269.00855234195</v>
      </c>
      <c r="I51">
        <f t="shared" si="1"/>
        <v>23056140.513140518</v>
      </c>
      <c r="J51">
        <v>0.15450483991064778</v>
      </c>
      <c r="K51" s="14">
        <f t="shared" si="2"/>
        <v>106473703.24832278</v>
      </c>
      <c r="L51" s="16"/>
      <c r="M51">
        <v>4.5846353598548202</v>
      </c>
      <c r="N51">
        <v>64494.934623261302</v>
      </c>
      <c r="O51">
        <v>39689.689710371997</v>
      </c>
    </row>
    <row r="52" spans="1:15">
      <c r="A52" t="s">
        <v>48</v>
      </c>
      <c r="B52" t="s">
        <v>49</v>
      </c>
      <c r="D52">
        <v>26.195895913701399</v>
      </c>
      <c r="E52">
        <v>25.770510126745801</v>
      </c>
      <c r="F52">
        <v>0.97715541219794</v>
      </c>
      <c r="G52">
        <v>44885.197420047603</v>
      </c>
      <c r="H52">
        <f t="shared" si="0"/>
        <v>448851.97420047602</v>
      </c>
      <c r="I52">
        <f t="shared" si="1"/>
        <v>26931118.452028561</v>
      </c>
      <c r="J52" s="12">
        <v>0.15450483991064778</v>
      </c>
      <c r="K52" s="14">
        <f t="shared" si="2"/>
        <v>124368426.38829572</v>
      </c>
      <c r="L52" s="16"/>
      <c r="M52">
        <v>4.6521031396954404</v>
      </c>
      <c r="N52">
        <v>64494.934623261302</v>
      </c>
      <c r="O52">
        <v>39689.689710371997</v>
      </c>
    </row>
    <row r="53" spans="1:15">
      <c r="A53" t="s">
        <v>48</v>
      </c>
      <c r="B53" t="s">
        <v>49</v>
      </c>
      <c r="D53">
        <v>24.652765909430599</v>
      </c>
      <c r="E53">
        <v>25.770510126745801</v>
      </c>
      <c r="F53">
        <v>0.97715541219794</v>
      </c>
      <c r="G53">
        <v>110172.705594502</v>
      </c>
      <c r="H53">
        <f t="shared" si="0"/>
        <v>1101727.0559450199</v>
      </c>
      <c r="I53">
        <f t="shared" si="1"/>
        <v>66103623.356701195</v>
      </c>
      <c r="J53" s="12">
        <v>0.15450483991064778</v>
      </c>
      <c r="K53" s="14">
        <f t="shared" si="2"/>
        <v>305267812.4037683</v>
      </c>
      <c r="L53" s="16"/>
      <c r="M53">
        <v>5.0420740148613499</v>
      </c>
      <c r="N53">
        <v>64494.934623261302</v>
      </c>
      <c r="O53">
        <v>39689.689710371997</v>
      </c>
    </row>
    <row r="54" spans="1:15">
      <c r="A54" t="s">
        <v>18</v>
      </c>
      <c r="B54" t="s">
        <v>94</v>
      </c>
      <c r="D54">
        <v>20.6841580945574</v>
      </c>
      <c r="E54">
        <v>20.582173082822798</v>
      </c>
      <c r="F54">
        <v>0.109445976501236</v>
      </c>
      <c r="G54">
        <v>1109168.6634726201</v>
      </c>
      <c r="H54">
        <f t="shared" si="0"/>
        <v>11091686.6347262</v>
      </c>
      <c r="I54">
        <f t="shared" si="1"/>
        <v>665501198.08357203</v>
      </c>
      <c r="J54">
        <v>0.14382022471910089</v>
      </c>
      <c r="K54" s="14">
        <f t="shared" si="2"/>
        <v>3044854919.7711291</v>
      </c>
      <c r="L54" s="16"/>
      <c r="M54">
        <v>6.0449975912762097</v>
      </c>
      <c r="N54">
        <v>1178582.2663513301</v>
      </c>
      <c r="O54">
        <v>75459.225455474501</v>
      </c>
    </row>
    <row r="55" spans="1:15">
      <c r="A55" t="s">
        <v>18</v>
      </c>
      <c r="B55" t="s">
        <v>93</v>
      </c>
      <c r="D55">
        <v>20.595815821276499</v>
      </c>
      <c r="E55">
        <v>20.582173082822798</v>
      </c>
      <c r="F55">
        <v>0.109445976501236</v>
      </c>
      <c r="G55">
        <v>1167677.57244261</v>
      </c>
      <c r="H55">
        <f t="shared" si="0"/>
        <v>11676775.7244261</v>
      </c>
      <c r="I55">
        <f t="shared" si="1"/>
        <v>700606543.46556604</v>
      </c>
      <c r="J55" s="12">
        <v>0.14382022471910089</v>
      </c>
      <c r="K55" s="14">
        <f t="shared" si="2"/>
        <v>3205471735.9458256</v>
      </c>
      <c r="L55" s="16"/>
      <c r="M55">
        <v>6.0673229388037404</v>
      </c>
      <c r="N55">
        <v>1178582.2663513301</v>
      </c>
      <c r="O55">
        <v>75459.225455474501</v>
      </c>
    </row>
    <row r="56" spans="1:15">
      <c r="A56" t="s">
        <v>18</v>
      </c>
      <c r="B56" t="s">
        <v>93</v>
      </c>
      <c r="D56">
        <v>20.466545332634499</v>
      </c>
      <c r="E56">
        <v>20.582173082822798</v>
      </c>
      <c r="F56">
        <v>0.109445976501236</v>
      </c>
      <c r="G56">
        <v>1258900.5631387599</v>
      </c>
      <c r="H56">
        <f t="shared" si="0"/>
        <v>12589005.631387599</v>
      </c>
      <c r="I56">
        <f t="shared" si="1"/>
        <v>755340337.88325596</v>
      </c>
      <c r="J56" s="12">
        <v>0.14382022471910089</v>
      </c>
      <c r="K56" s="14">
        <f t="shared" si="2"/>
        <v>3455894220.06811</v>
      </c>
      <c r="L56" s="16"/>
      <c r="M56">
        <v>6.0999914278158798</v>
      </c>
      <c r="N56">
        <v>1178582.2663513301</v>
      </c>
      <c r="O56">
        <v>75459.225455474501</v>
      </c>
    </row>
    <row r="57" spans="1:15">
      <c r="A57" t="s">
        <v>50</v>
      </c>
      <c r="B57" t="s">
        <v>51</v>
      </c>
      <c r="D57">
        <v>20.092483281213401</v>
      </c>
      <c r="E57">
        <v>20.163430881170601</v>
      </c>
      <c r="F57">
        <v>0.109651244554164</v>
      </c>
      <c r="G57">
        <v>1565028.3983164199</v>
      </c>
      <c r="H57">
        <f t="shared" si="0"/>
        <v>15650283.983164199</v>
      </c>
      <c r="I57">
        <f t="shared" si="1"/>
        <v>939017038.98985195</v>
      </c>
      <c r="J57">
        <v>0.15615727002967367</v>
      </c>
      <c r="K57" s="14">
        <f t="shared" si="2"/>
        <v>4342605505.239419</v>
      </c>
      <c r="L57" s="16"/>
      <c r="M57">
        <v>6.1945222224704697</v>
      </c>
      <c r="N57">
        <v>1503747.2672784</v>
      </c>
      <c r="O57">
        <v>94159.019616305595</v>
      </c>
    </row>
    <row r="58" spans="1:15">
      <c r="A58" t="s">
        <v>50</v>
      </c>
      <c r="B58" t="s">
        <v>51</v>
      </c>
      <c r="D58">
        <v>20.289724414563899</v>
      </c>
      <c r="E58">
        <v>20.163430881170601</v>
      </c>
      <c r="F58">
        <v>0.109651244554164</v>
      </c>
      <c r="G58">
        <v>1395328.88866897</v>
      </c>
      <c r="H58">
        <f t="shared" si="0"/>
        <v>13953288.8866897</v>
      </c>
      <c r="I58">
        <f t="shared" si="1"/>
        <v>837197333.20138204</v>
      </c>
      <c r="J58" s="12">
        <v>0.15615727002967367</v>
      </c>
      <c r="K58" s="14">
        <f t="shared" si="2"/>
        <v>3871727132.9209313</v>
      </c>
      <c r="L58" s="16"/>
      <c r="M58">
        <v>6.1446765858886296</v>
      </c>
      <c r="N58">
        <v>1503747.2672784</v>
      </c>
      <c r="O58">
        <v>94159.019616305595</v>
      </c>
    </row>
    <row r="59" spans="1:15">
      <c r="A59" t="s">
        <v>50</v>
      </c>
      <c r="B59" t="s">
        <v>51</v>
      </c>
      <c r="D59">
        <v>20.1080849477346</v>
      </c>
      <c r="E59">
        <v>20.163430881170601</v>
      </c>
      <c r="F59">
        <v>0.109651244554164</v>
      </c>
      <c r="G59">
        <v>1550884.51484983</v>
      </c>
      <c r="H59">
        <f t="shared" si="0"/>
        <v>15508845.1484983</v>
      </c>
      <c r="I59">
        <f t="shared" si="1"/>
        <v>930530708.90989804</v>
      </c>
      <c r="J59" s="12">
        <v>0.15615727002967367</v>
      </c>
      <c r="K59" s="14">
        <f t="shared" si="2"/>
        <v>4303359376.3681784</v>
      </c>
      <c r="L59" s="16"/>
      <c r="M59">
        <v>6.19057945968932</v>
      </c>
      <c r="N59">
        <v>1503747.2672784</v>
      </c>
      <c r="O59">
        <v>94159.019616305595</v>
      </c>
    </row>
    <row r="60" spans="1:15">
      <c r="A60" t="s">
        <v>52</v>
      </c>
      <c r="B60" t="s">
        <v>86</v>
      </c>
      <c r="D60">
        <v>21.8242334089433</v>
      </c>
      <c r="E60">
        <v>21.829292991257599</v>
      </c>
      <c r="F60">
        <v>1.5488517944427399E-2</v>
      </c>
      <c r="G60">
        <v>571326.49193254404</v>
      </c>
      <c r="H60">
        <f t="shared" si="0"/>
        <v>5713264.9193254402</v>
      </c>
      <c r="I60">
        <f t="shared" si="1"/>
        <v>342795895.15952641</v>
      </c>
      <c r="J60">
        <v>0.14554857776135949</v>
      </c>
      <c r="K60" s="14">
        <f t="shared" si="2"/>
        <v>1570757400.6497102</v>
      </c>
      <c r="L60" s="16"/>
      <c r="M60">
        <v>5.7568843624000703</v>
      </c>
      <c r="N60">
        <v>569662.298188849</v>
      </c>
      <c r="O60">
        <v>5124.0099934856698</v>
      </c>
    </row>
    <row r="61" spans="1:15">
      <c r="A61" t="s">
        <v>52</v>
      </c>
      <c r="B61" t="s">
        <v>87</v>
      </c>
      <c r="D61">
        <v>21.846678577856899</v>
      </c>
      <c r="E61">
        <v>21.829292991257599</v>
      </c>
      <c r="F61">
        <v>1.5488517944427399E-2</v>
      </c>
      <c r="G61">
        <v>563913.05551878398</v>
      </c>
      <c r="H61">
        <f t="shared" si="0"/>
        <v>5639130.55518784</v>
      </c>
      <c r="I61">
        <f t="shared" si="1"/>
        <v>338347833.31127042</v>
      </c>
      <c r="J61" s="12">
        <v>0.14554857776135949</v>
      </c>
      <c r="K61" s="14">
        <f t="shared" si="2"/>
        <v>1550375516.9534533</v>
      </c>
      <c r="L61" s="16"/>
      <c r="M61">
        <v>5.7512121493394304</v>
      </c>
      <c r="N61">
        <v>569662.298188849</v>
      </c>
      <c r="O61">
        <v>5124.0099934856698</v>
      </c>
    </row>
    <row r="62" spans="1:15">
      <c r="A62" t="s">
        <v>52</v>
      </c>
      <c r="B62" t="s">
        <v>88</v>
      </c>
      <c r="D62">
        <v>21.816966986972702</v>
      </c>
      <c r="E62">
        <v>21.829292991257599</v>
      </c>
      <c r="F62">
        <v>1.5488517944427399E-2</v>
      </c>
      <c r="G62">
        <v>573747.34711521806</v>
      </c>
      <c r="H62">
        <f t="shared" si="0"/>
        <v>5737473.4711521808</v>
      </c>
      <c r="I62">
        <f t="shared" si="1"/>
        <v>344248408.26913083</v>
      </c>
      <c r="J62" s="12">
        <v>0.14554857776135949</v>
      </c>
      <c r="K62" s="14">
        <f t="shared" si="2"/>
        <v>1577413097.9572585</v>
      </c>
      <c r="L62" s="16"/>
      <c r="M62">
        <v>5.7587206904653403</v>
      </c>
      <c r="N62">
        <v>569662.298188849</v>
      </c>
      <c r="O62">
        <v>5124.0099934856698</v>
      </c>
    </row>
    <row r="63" spans="1:15">
      <c r="A63" t="s">
        <v>20</v>
      </c>
      <c r="B63" t="s">
        <v>96</v>
      </c>
      <c r="D63">
        <v>21.264784010665199</v>
      </c>
      <c r="E63">
        <v>21.136426909214499</v>
      </c>
      <c r="F63">
        <v>0.13167145351051901</v>
      </c>
      <c r="G63">
        <v>791161.55135927501</v>
      </c>
      <c r="H63">
        <f t="shared" si="0"/>
        <v>7911615.5135927498</v>
      </c>
      <c r="I63">
        <f t="shared" si="1"/>
        <v>474696930.81556499</v>
      </c>
      <c r="J63">
        <v>0.15062454077883913</v>
      </c>
      <c r="K63" s="14">
        <f t="shared" si="2"/>
        <v>2184791752.1151357</v>
      </c>
      <c r="L63" s="16"/>
      <c r="M63">
        <v>5.8982651733840701</v>
      </c>
      <c r="N63">
        <v>854188.72796276398</v>
      </c>
      <c r="O63">
        <v>65580.685078470793</v>
      </c>
    </row>
    <row r="64" spans="1:15">
      <c r="A64" t="s">
        <v>20</v>
      </c>
      <c r="B64" t="s">
        <v>97</v>
      </c>
      <c r="D64">
        <v>21.142822521962401</v>
      </c>
      <c r="E64">
        <v>21.136426909214499</v>
      </c>
      <c r="F64">
        <v>0.13167145351051901</v>
      </c>
      <c r="G64">
        <v>849349.77147867403</v>
      </c>
      <c r="H64">
        <f t="shared" si="0"/>
        <v>8493497.71478674</v>
      </c>
      <c r="I64">
        <f t="shared" si="1"/>
        <v>509609862.88720441</v>
      </c>
      <c r="J64" s="12">
        <v>0.15062454077883913</v>
      </c>
      <c r="K64" s="14">
        <f t="shared" si="2"/>
        <v>2345478457.8438272</v>
      </c>
      <c r="L64" s="16"/>
      <c r="M64">
        <v>5.9290865742734002</v>
      </c>
      <c r="N64">
        <v>854188.72796276398</v>
      </c>
      <c r="O64">
        <v>65580.685078470793</v>
      </c>
    </row>
    <row r="65" spans="1:15">
      <c r="A65" t="s">
        <v>20</v>
      </c>
      <c r="B65" t="s">
        <v>98</v>
      </c>
      <c r="D65">
        <v>21.001674195015902</v>
      </c>
      <c r="E65">
        <v>21.136426909214499</v>
      </c>
      <c r="F65">
        <v>0.13167145351051901</v>
      </c>
      <c r="G65">
        <v>922054.86105034198</v>
      </c>
      <c r="H65">
        <f t="shared" si="0"/>
        <v>9220548.6105034202</v>
      </c>
      <c r="I65">
        <f t="shared" si="1"/>
        <v>553232916.63020515</v>
      </c>
      <c r="J65" s="12">
        <v>0.15062454077883913</v>
      </c>
      <c r="K65" s="14">
        <f t="shared" si="2"/>
        <v>2546253482.5654707</v>
      </c>
      <c r="L65" s="16"/>
      <c r="M65">
        <v>5.9647567617722999</v>
      </c>
      <c r="N65">
        <v>854188.72796276398</v>
      </c>
      <c r="O65">
        <v>65580.685078470793</v>
      </c>
    </row>
    <row r="66" spans="1:15">
      <c r="A66" t="s">
        <v>53</v>
      </c>
      <c r="B66" t="s">
        <v>54</v>
      </c>
      <c r="D66">
        <v>20.17724802531</v>
      </c>
      <c r="E66">
        <v>20.224945819315199</v>
      </c>
      <c r="F66">
        <v>7.7065688231650206E-2</v>
      </c>
      <c r="G66">
        <v>1489707.3735855401</v>
      </c>
      <c r="H66">
        <f t="shared" si="0"/>
        <v>14897073.735855401</v>
      </c>
      <c r="I66">
        <f t="shared" si="1"/>
        <v>893824424.15132403</v>
      </c>
      <c r="J66">
        <v>0.15446265938069229</v>
      </c>
      <c r="K66" s="14">
        <f t="shared" si="2"/>
        <v>4127547686.9006138</v>
      </c>
      <c r="L66" s="16"/>
      <c r="M66">
        <v>6.1731009673933901</v>
      </c>
      <c r="N66">
        <v>1449891.95397483</v>
      </c>
      <c r="O66">
        <v>64163.265866772701</v>
      </c>
    </row>
    <row r="67" spans="1:15">
      <c r="A67" t="s">
        <v>53</v>
      </c>
      <c r="B67" t="s">
        <v>54</v>
      </c>
      <c r="D67">
        <v>20.183734662229998</v>
      </c>
      <c r="E67">
        <v>20.224945819315199</v>
      </c>
      <c r="F67">
        <v>7.7065688231650206E-2</v>
      </c>
      <c r="G67">
        <v>1484095.0005641901</v>
      </c>
      <c r="H67">
        <f t="shared" si="0"/>
        <v>14840950.0056419</v>
      </c>
      <c r="I67">
        <f t="shared" si="1"/>
        <v>890457000.33851397</v>
      </c>
      <c r="J67" s="12">
        <v>0.15446265938069229</v>
      </c>
      <c r="K67" s="14">
        <f t="shared" si="2"/>
        <v>4111997426.6998196</v>
      </c>
      <c r="L67" s="16"/>
      <c r="M67">
        <v>6.1714617020887301</v>
      </c>
      <c r="N67">
        <v>1449891.95397483</v>
      </c>
      <c r="O67">
        <v>64163.265866772701</v>
      </c>
    </row>
    <row r="68" spans="1:15">
      <c r="A68" t="s">
        <v>53</v>
      </c>
      <c r="B68" t="s">
        <v>54</v>
      </c>
      <c r="D68">
        <v>20.313854770405499</v>
      </c>
      <c r="E68">
        <v>20.224945819315199</v>
      </c>
      <c r="F68">
        <v>7.7065688231650206E-2</v>
      </c>
      <c r="G68">
        <v>1375873.48777477</v>
      </c>
      <c r="H68">
        <f t="shared" ref="H68:H131" si="5">G68*10</f>
        <v>13758734.8777477</v>
      </c>
      <c r="I68">
        <f t="shared" ref="I68:I131" si="6">H68*60</f>
        <v>825524092.66486192</v>
      </c>
      <c r="J68" s="12">
        <v>0.15446265938069229</v>
      </c>
      <c r="K68" s="14">
        <f t="shared" ref="K68:K131" si="7">I68/(0.25/(1+J68))</f>
        <v>3812146957.6028385</v>
      </c>
      <c r="L68" s="16"/>
      <c r="M68">
        <v>6.1385785021500201</v>
      </c>
      <c r="N68">
        <v>1449891.95397483</v>
      </c>
      <c r="O68">
        <v>64163.265866772701</v>
      </c>
    </row>
    <row r="69" spans="1:15" s="13" customFormat="1">
      <c r="A69" s="13" t="s">
        <v>55</v>
      </c>
      <c r="B69" s="13" t="s">
        <v>109</v>
      </c>
      <c r="D69" s="13">
        <v>22.2106146779591</v>
      </c>
      <c r="E69" s="13">
        <v>22.4018834509565</v>
      </c>
      <c r="F69" s="13">
        <v>0.83177100414355898</v>
      </c>
      <c r="G69" s="13">
        <v>456289.34388560703</v>
      </c>
      <c r="H69" s="13">
        <f t="shared" si="5"/>
        <v>4562893.4388560699</v>
      </c>
      <c r="I69" s="13">
        <f t="shared" si="6"/>
        <v>273773606.33136421</v>
      </c>
      <c r="J69" s="13">
        <v>0.13078089461713407</v>
      </c>
      <c r="K69" s="5">
        <f t="shared" si="7"/>
        <v>1238311853.9597564</v>
      </c>
      <c r="L69" s="5"/>
      <c r="M69" s="13">
        <v>5.6592403264414797</v>
      </c>
      <c r="N69" s="13">
        <v>439020.71674919297</v>
      </c>
      <c r="O69" s="13">
        <v>190678.18391986299</v>
      </c>
    </row>
    <row r="70" spans="1:15" s="13" customFormat="1">
      <c r="A70" s="13" t="s">
        <v>55</v>
      </c>
      <c r="B70" s="13" t="s">
        <v>110</v>
      </c>
      <c r="D70" s="13">
        <v>23.3126283794623</v>
      </c>
      <c r="E70" s="13">
        <v>22.4018834509565</v>
      </c>
      <c r="F70" s="13">
        <v>0.83177100414355898</v>
      </c>
      <c r="G70" s="13">
        <v>240295.594064409</v>
      </c>
      <c r="H70" s="13">
        <f t="shared" si="5"/>
        <v>2402955.9406440901</v>
      </c>
      <c r="I70" s="13">
        <f t="shared" si="6"/>
        <v>144177356.43864539</v>
      </c>
      <c r="J70" s="13">
        <v>0.13078089461713407</v>
      </c>
      <c r="K70" s="5">
        <f t="shared" si="7"/>
        <v>652132000.38889933</v>
      </c>
      <c r="L70" s="5"/>
      <c r="M70" s="13">
        <v>5.3807458078781503</v>
      </c>
      <c r="N70" s="13">
        <v>439020.71674919297</v>
      </c>
      <c r="O70" s="13">
        <v>190678.18391986299</v>
      </c>
    </row>
    <row r="71" spans="1:15" s="13" customFormat="1">
      <c r="A71" s="13" t="s">
        <v>55</v>
      </c>
      <c r="B71" s="13" t="s">
        <v>111</v>
      </c>
      <c r="D71" s="13">
        <v>21.682407295448201</v>
      </c>
      <c r="E71" s="13">
        <v>22.4018834509565</v>
      </c>
      <c r="F71" s="13">
        <v>0.83177100414355898</v>
      </c>
      <c r="G71" s="13">
        <v>620477.21229756204</v>
      </c>
      <c r="H71" s="13">
        <f t="shared" si="5"/>
        <v>6204772.1229756204</v>
      </c>
      <c r="I71" s="13">
        <f t="shared" si="6"/>
        <v>372286327.37853724</v>
      </c>
      <c r="J71" s="13">
        <v>0.13078089461713407</v>
      </c>
      <c r="K71" s="5">
        <f t="shared" si="7"/>
        <v>1683897065.3073182</v>
      </c>
      <c r="L71" s="5"/>
      <c r="M71" s="13">
        <v>5.7927258361890503</v>
      </c>
      <c r="N71" s="13">
        <v>439020.71674919297</v>
      </c>
      <c r="O71" s="13">
        <v>190678.18391986299</v>
      </c>
    </row>
    <row r="72" spans="1:15">
      <c r="A72" t="s">
        <v>24</v>
      </c>
      <c r="B72" t="s">
        <v>100</v>
      </c>
      <c r="D72">
        <v>20.523765700359501</v>
      </c>
      <c r="E72">
        <v>20.420537285646098</v>
      </c>
      <c r="F72">
        <v>9.9642330609515495E-2</v>
      </c>
      <c r="G72">
        <v>1217673.98589124</v>
      </c>
      <c r="H72">
        <f t="shared" si="5"/>
        <v>12176739.858912399</v>
      </c>
      <c r="I72">
        <f t="shared" si="6"/>
        <v>730604391.53474391</v>
      </c>
      <c r="J72">
        <v>0.14970059880239536</v>
      </c>
      <c r="K72" s="14">
        <f t="shared" si="7"/>
        <v>3359905225.7406192</v>
      </c>
      <c r="L72" s="16"/>
      <c r="M72">
        <v>6.0855310279679902</v>
      </c>
      <c r="N72">
        <v>1294505.1610459001</v>
      </c>
      <c r="O72">
        <v>74777.988890471897</v>
      </c>
    </row>
    <row r="73" spans="1:15">
      <c r="A73" t="s">
        <v>24</v>
      </c>
      <c r="B73" t="s">
        <v>101</v>
      </c>
      <c r="D73">
        <v>20.4129289284243</v>
      </c>
      <c r="E73">
        <v>20.420537285646098</v>
      </c>
      <c r="F73">
        <v>9.9642330609515495E-2</v>
      </c>
      <c r="G73">
        <v>1298796.3363093401</v>
      </c>
      <c r="H73">
        <f t="shared" si="5"/>
        <v>12987963.3630934</v>
      </c>
      <c r="I73">
        <f t="shared" si="6"/>
        <v>779277801.785604</v>
      </c>
      <c r="J73" s="12">
        <v>0.14970059880239536</v>
      </c>
      <c r="K73" s="14">
        <f t="shared" si="7"/>
        <v>3583744621.3852935</v>
      </c>
      <c r="L73" s="16"/>
      <c r="M73">
        <v>6.1135410548824503</v>
      </c>
      <c r="N73">
        <v>1294505.1610459001</v>
      </c>
      <c r="O73">
        <v>74777.988890471897</v>
      </c>
    </row>
    <row r="74" spans="1:15">
      <c r="A74" t="s">
        <v>24</v>
      </c>
      <c r="B74" t="s">
        <v>101</v>
      </c>
      <c r="D74">
        <v>20.324917228154298</v>
      </c>
      <c r="E74">
        <v>20.420537285646098</v>
      </c>
      <c r="F74">
        <v>9.9642330609515495E-2</v>
      </c>
      <c r="G74">
        <v>1367045.16093713</v>
      </c>
      <c r="H74">
        <f t="shared" si="5"/>
        <v>13670451.609371301</v>
      </c>
      <c r="I74">
        <f t="shared" si="6"/>
        <v>820227096.56227803</v>
      </c>
      <c r="J74" s="12">
        <v>0.14970059880239536</v>
      </c>
      <c r="K74" s="14">
        <f t="shared" si="7"/>
        <v>3772062336.2864051</v>
      </c>
      <c r="L74" s="16"/>
      <c r="M74">
        <v>6.13578286191371</v>
      </c>
      <c r="N74">
        <v>1294505.1610459001</v>
      </c>
      <c r="O74">
        <v>74777.988890471897</v>
      </c>
    </row>
    <row r="75" spans="1:15">
      <c r="A75" t="s">
        <v>56</v>
      </c>
      <c r="B75" t="s">
        <v>57</v>
      </c>
      <c r="D75">
        <v>21.1590796873434</v>
      </c>
      <c r="E75">
        <v>21.212089549672999</v>
      </c>
      <c r="F75">
        <v>4.8954026648786397E-2</v>
      </c>
      <c r="G75">
        <v>841352.82562938798</v>
      </c>
      <c r="H75">
        <f t="shared" si="5"/>
        <v>8413528.2562938798</v>
      </c>
      <c r="I75">
        <f t="shared" si="6"/>
        <v>504811695.3776328</v>
      </c>
      <c r="J75">
        <v>0.15034333212865933</v>
      </c>
      <c r="K75" s="14">
        <f t="shared" si="7"/>
        <v>2322827071.0328956</v>
      </c>
      <c r="L75" s="16"/>
      <c r="M75">
        <v>5.9249781576177503</v>
      </c>
      <c r="N75">
        <v>816017.71674194699</v>
      </c>
      <c r="O75">
        <v>23335.42677699</v>
      </c>
    </row>
    <row r="76" spans="1:15">
      <c r="A76" t="s">
        <v>56</v>
      </c>
      <c r="B76" t="s">
        <v>57</v>
      </c>
      <c r="D76">
        <v>21.221595580962301</v>
      </c>
      <c r="E76">
        <v>21.212089549672999</v>
      </c>
      <c r="F76">
        <v>4.8954026648786397E-2</v>
      </c>
      <c r="G76">
        <v>811296.31458158605</v>
      </c>
      <c r="H76">
        <f t="shared" si="5"/>
        <v>8112963.1458158605</v>
      </c>
      <c r="I76">
        <f t="shared" si="6"/>
        <v>486777788.74895161</v>
      </c>
      <c r="J76" s="12">
        <v>0.15034333212865933</v>
      </c>
      <c r="K76" s="14">
        <f t="shared" si="7"/>
        <v>2239846334.0627584</v>
      </c>
      <c r="L76" s="16"/>
      <c r="M76">
        <v>5.9091795031434904</v>
      </c>
      <c r="N76">
        <v>816017.71674194699</v>
      </c>
      <c r="O76">
        <v>23335.42677699</v>
      </c>
    </row>
    <row r="77" spans="1:15">
      <c r="A77" t="s">
        <v>56</v>
      </c>
      <c r="B77" t="s">
        <v>57</v>
      </c>
      <c r="D77">
        <v>21.2555933807134</v>
      </c>
      <c r="E77">
        <v>21.212089549672999</v>
      </c>
      <c r="F77">
        <v>4.8954026648786397E-2</v>
      </c>
      <c r="G77">
        <v>795404.01001486497</v>
      </c>
      <c r="H77">
        <f t="shared" si="5"/>
        <v>7954040.1001486499</v>
      </c>
      <c r="I77">
        <f t="shared" si="6"/>
        <v>477242406.008919</v>
      </c>
      <c r="J77" s="12">
        <v>0.15034333212865933</v>
      </c>
      <c r="K77" s="14">
        <f t="shared" si="7"/>
        <v>2195970478.2455935</v>
      </c>
      <c r="L77" s="16"/>
      <c r="M77">
        <v>5.9005877761432197</v>
      </c>
      <c r="N77">
        <v>816017.71674194699</v>
      </c>
      <c r="O77">
        <v>23335.42677699</v>
      </c>
    </row>
    <row r="78" spans="1:15" s="13" customFormat="1">
      <c r="A78" s="13" t="s">
        <v>58</v>
      </c>
      <c r="B78" s="13" t="s">
        <v>107</v>
      </c>
      <c r="D78" s="13">
        <v>20.289267004439701</v>
      </c>
      <c r="E78" s="13">
        <v>20.575297952444199</v>
      </c>
      <c r="F78" s="13">
        <v>0.27486509437138201</v>
      </c>
      <c r="G78" s="13">
        <v>1395700.32595999</v>
      </c>
      <c r="H78" s="13">
        <f t="shared" si="5"/>
        <v>13957003.2595999</v>
      </c>
      <c r="I78" s="13">
        <f t="shared" si="6"/>
        <v>837420195.57599401</v>
      </c>
      <c r="J78" s="13">
        <v>0.1409660107334523</v>
      </c>
      <c r="K78" s="5">
        <f t="shared" si="7"/>
        <v>3821871919.4158769</v>
      </c>
      <c r="L78" s="5"/>
      <c r="M78" s="13">
        <v>6.14479217992539</v>
      </c>
      <c r="N78" s="13">
        <v>1191870.16687844</v>
      </c>
      <c r="O78" s="13">
        <v>191963.840411332</v>
      </c>
    </row>
    <row r="79" spans="1:15" s="13" customFormat="1">
      <c r="A79" s="13" t="s">
        <v>58</v>
      </c>
      <c r="B79" s="13" t="s">
        <v>108</v>
      </c>
      <c r="D79" s="13">
        <v>20.599189362162601</v>
      </c>
      <c r="E79" s="13">
        <v>20.575297952444199</v>
      </c>
      <c r="F79" s="13">
        <v>0.27486509437138201</v>
      </c>
      <c r="G79" s="13">
        <v>1165387.6115699599</v>
      </c>
      <c r="H79" s="13">
        <f t="shared" si="5"/>
        <v>11653876.115699599</v>
      </c>
      <c r="I79" s="13">
        <f t="shared" si="6"/>
        <v>699232566.94197595</v>
      </c>
      <c r="J79" s="13">
        <v>0.1409660107334523</v>
      </c>
      <c r="K79" s="5">
        <f t="shared" si="7"/>
        <v>3191202369.9147916</v>
      </c>
      <c r="L79" s="5"/>
      <c r="M79" s="13">
        <v>6.0664703970942702</v>
      </c>
      <c r="N79" s="13">
        <v>1191870.16687844</v>
      </c>
      <c r="O79" s="13">
        <v>191963.840411332</v>
      </c>
    </row>
    <row r="80" spans="1:15" s="13" customFormat="1">
      <c r="A80" s="13" t="s">
        <v>58</v>
      </c>
      <c r="B80" s="13" t="s">
        <v>84</v>
      </c>
      <c r="D80" s="13">
        <v>20.837437490730402</v>
      </c>
      <c r="E80" s="13">
        <v>20.575297952444199</v>
      </c>
      <c r="F80" s="13">
        <v>0.27486509437138201</v>
      </c>
      <c r="G80" s="13">
        <v>1014522.56310535</v>
      </c>
      <c r="H80" s="13">
        <f t="shared" si="5"/>
        <v>10145225.6310535</v>
      </c>
      <c r="I80" s="13">
        <f t="shared" si="6"/>
        <v>608713537.86320996</v>
      </c>
      <c r="J80" s="13">
        <v>0.1409660107334523</v>
      </c>
      <c r="K80" s="5">
        <f t="shared" si="7"/>
        <v>2778085827.9009318</v>
      </c>
      <c r="L80" s="5"/>
      <c r="M80" s="13">
        <v>6.00626171023894</v>
      </c>
      <c r="N80" s="13">
        <v>1191870.16687844</v>
      </c>
      <c r="O80" s="13">
        <v>191963.840411332</v>
      </c>
    </row>
    <row r="81" spans="1:15">
      <c r="A81" t="s">
        <v>26</v>
      </c>
      <c r="B81" t="s">
        <v>103</v>
      </c>
      <c r="D81">
        <v>20.6654065327726</v>
      </c>
      <c r="E81">
        <v>20.565256931795702</v>
      </c>
      <c r="F81">
        <v>9.2675616553679493E-2</v>
      </c>
      <c r="G81">
        <v>1121337.5805053599</v>
      </c>
      <c r="H81">
        <f t="shared" si="5"/>
        <v>11213375.805053599</v>
      </c>
      <c r="I81">
        <f t="shared" si="6"/>
        <v>672802548.30321598</v>
      </c>
      <c r="J81">
        <v>0.1624953305939483</v>
      </c>
      <c r="K81" s="14">
        <f t="shared" si="7"/>
        <v>3128519283.2567916</v>
      </c>
      <c r="L81" s="16"/>
      <c r="M81">
        <v>6.04973637734071</v>
      </c>
      <c r="N81">
        <v>1189773.9283415501</v>
      </c>
      <c r="O81">
        <v>63666.628435024897</v>
      </c>
    </row>
    <row r="82" spans="1:15">
      <c r="A82" t="s">
        <v>26</v>
      </c>
      <c r="B82" t="s">
        <v>104</v>
      </c>
      <c r="D82">
        <v>20.547836579269699</v>
      </c>
      <c r="E82">
        <v>20.565256931795702</v>
      </c>
      <c r="F82">
        <v>9.2675616553679493E-2</v>
      </c>
      <c r="G82">
        <v>1200737.2254073599</v>
      </c>
      <c r="H82">
        <f t="shared" si="5"/>
        <v>12007372.254073599</v>
      </c>
      <c r="I82">
        <f t="shared" si="6"/>
        <v>720442335.244416</v>
      </c>
      <c r="J82" s="12">
        <v>0.1624953305939483</v>
      </c>
      <c r="K82" s="14">
        <f t="shared" si="7"/>
        <v>3350043402.7353339</v>
      </c>
      <c r="L82" s="16"/>
      <c r="M82">
        <v>6.0794479748949204</v>
      </c>
      <c r="N82">
        <v>1189773.9283415501</v>
      </c>
      <c r="O82">
        <v>63666.628435024897</v>
      </c>
    </row>
    <row r="83" spans="1:15">
      <c r="A83" t="s">
        <v>26</v>
      </c>
      <c r="B83" t="s">
        <v>103</v>
      </c>
      <c r="D83">
        <v>20.482527683344799</v>
      </c>
      <c r="E83">
        <v>20.565256931795702</v>
      </c>
      <c r="F83">
        <v>9.2675616553679493E-2</v>
      </c>
      <c r="G83">
        <v>1247246.9791119499</v>
      </c>
      <c r="H83">
        <f t="shared" si="5"/>
        <v>12472469.791119499</v>
      </c>
      <c r="I83">
        <f t="shared" si="6"/>
        <v>748348187.46717</v>
      </c>
      <c r="J83" s="12">
        <v>0.1624953305939483</v>
      </c>
      <c r="K83" s="14">
        <f t="shared" si="7"/>
        <v>3479805094.3561192</v>
      </c>
      <c r="L83" s="16"/>
      <c r="M83">
        <v>6.0959524607318096</v>
      </c>
      <c r="N83">
        <v>1189773.9283415501</v>
      </c>
      <c r="O83">
        <v>63666.628435024897</v>
      </c>
    </row>
    <row r="84" spans="1:15">
      <c r="A84" t="s">
        <v>59</v>
      </c>
      <c r="B84" t="s">
        <v>60</v>
      </c>
      <c r="D84">
        <v>20.644260766877199</v>
      </c>
      <c r="E84">
        <v>20.632733785564898</v>
      </c>
      <c r="F84">
        <v>3.5851288600343902E-2</v>
      </c>
      <c r="G84">
        <v>1135220.4678907699</v>
      </c>
      <c r="H84">
        <f t="shared" si="5"/>
        <v>11352204.6789077</v>
      </c>
      <c r="I84">
        <f t="shared" si="6"/>
        <v>681132280.73446202</v>
      </c>
      <c r="J84">
        <v>0.16135084427767341</v>
      </c>
      <c r="K84" s="14">
        <f t="shared" si="7"/>
        <v>3164134197.1829791</v>
      </c>
      <c r="L84" s="16"/>
      <c r="M84">
        <v>6.05508021279815</v>
      </c>
      <c r="N84">
        <v>1143026.85784239</v>
      </c>
      <c r="O84">
        <v>23951.503475311401</v>
      </c>
    </row>
    <row r="85" spans="1:15">
      <c r="A85" t="s">
        <v>59</v>
      </c>
      <c r="B85" t="s">
        <v>60</v>
      </c>
      <c r="D85">
        <v>20.592536860275001</v>
      </c>
      <c r="E85">
        <v>20.632733785564898</v>
      </c>
      <c r="F85">
        <v>3.5851288600343902E-2</v>
      </c>
      <c r="G85">
        <v>1169907.64463436</v>
      </c>
      <c r="H85">
        <f t="shared" si="5"/>
        <v>11699076.446343601</v>
      </c>
      <c r="I85">
        <f t="shared" si="6"/>
        <v>701944586.78061604</v>
      </c>
      <c r="J85" s="12">
        <v>0.16135084427767341</v>
      </c>
      <c r="K85" s="14">
        <f t="shared" si="7"/>
        <v>3260815753.9752445</v>
      </c>
      <c r="L85" s="16"/>
      <c r="M85">
        <v>6.0681515788326603</v>
      </c>
      <c r="N85">
        <v>1143026.85784239</v>
      </c>
      <c r="O85">
        <v>23951.503475311401</v>
      </c>
    </row>
    <row r="86" spans="1:15">
      <c r="A86" t="s">
        <v>59</v>
      </c>
      <c r="B86" t="s">
        <v>60</v>
      </c>
      <c r="D86">
        <v>20.661403729542499</v>
      </c>
      <c r="E86">
        <v>20.632733785564898</v>
      </c>
      <c r="F86">
        <v>3.5851288600343902E-2</v>
      </c>
      <c r="G86">
        <v>1123952.4610020299</v>
      </c>
      <c r="H86">
        <f t="shared" si="5"/>
        <v>11239524.610020299</v>
      </c>
      <c r="I86">
        <f t="shared" si="6"/>
        <v>674371476.60121787</v>
      </c>
      <c r="J86" s="12">
        <v>0.16135084427767341</v>
      </c>
      <c r="K86" s="14">
        <f t="shared" si="7"/>
        <v>3132727534.8304229</v>
      </c>
      <c r="L86" s="16"/>
      <c r="M86">
        <v>6.05074794258437</v>
      </c>
      <c r="N86">
        <v>1143026.85784239</v>
      </c>
      <c r="O86">
        <v>23951.503475311401</v>
      </c>
    </row>
    <row r="87" spans="1:15">
      <c r="A87" t="s">
        <v>61</v>
      </c>
      <c r="B87" t="s">
        <v>79</v>
      </c>
      <c r="D87">
        <v>22.1699750757322</v>
      </c>
      <c r="E87">
        <v>21.889911567821201</v>
      </c>
      <c r="F87">
        <v>0.292975506097225</v>
      </c>
      <c r="G87">
        <v>467208.28045406798</v>
      </c>
      <c r="H87">
        <f t="shared" si="5"/>
        <v>4672082.8045406798</v>
      </c>
      <c r="I87">
        <f t="shared" si="6"/>
        <v>280324968.27244079</v>
      </c>
      <c r="J87">
        <v>0.15765422696115752</v>
      </c>
      <c r="K87" s="14">
        <f t="shared" si="7"/>
        <v>1298077537.7733741</v>
      </c>
      <c r="L87" s="16"/>
      <c r="M87">
        <v>5.6695105312867904</v>
      </c>
      <c r="N87">
        <v>555281.46176681505</v>
      </c>
      <c r="O87">
        <v>95301.909822679096</v>
      </c>
    </row>
    <row r="88" spans="1:15">
      <c r="A88" t="s">
        <v>61</v>
      </c>
      <c r="B88" t="s">
        <v>80</v>
      </c>
      <c r="D88">
        <v>21.914220833776699</v>
      </c>
      <c r="E88">
        <v>21.889911567821201</v>
      </c>
      <c r="F88">
        <v>0.292975506097225</v>
      </c>
      <c r="G88">
        <v>542179.710953217</v>
      </c>
      <c r="H88">
        <f t="shared" si="5"/>
        <v>5421797.10953217</v>
      </c>
      <c r="I88">
        <f t="shared" si="6"/>
        <v>325307826.57193017</v>
      </c>
      <c r="J88" s="12">
        <v>0.15765422696115752</v>
      </c>
      <c r="K88" s="14">
        <f t="shared" si="7"/>
        <v>1506375921.9781687</v>
      </c>
      <c r="L88" s="16"/>
      <c r="M88">
        <v>5.7341432617027399</v>
      </c>
      <c r="N88">
        <v>555281.46176681505</v>
      </c>
      <c r="O88">
        <v>95301.909822679096</v>
      </c>
    </row>
    <row r="89" spans="1:15">
      <c r="A89" t="s">
        <v>61</v>
      </c>
      <c r="B89" t="s">
        <v>79</v>
      </c>
      <c r="D89">
        <v>21.5855387939548</v>
      </c>
      <c r="E89">
        <v>21.889911567821201</v>
      </c>
      <c r="F89">
        <v>0.292975506097225</v>
      </c>
      <c r="G89">
        <v>656456.39389316004</v>
      </c>
      <c r="H89">
        <f t="shared" si="5"/>
        <v>6564563.9389316002</v>
      </c>
      <c r="I89">
        <f t="shared" si="6"/>
        <v>393873836.33589602</v>
      </c>
      <c r="J89" s="12">
        <v>0.15765422696115752</v>
      </c>
      <c r="K89" s="14">
        <f t="shared" si="7"/>
        <v>1823878846.094629</v>
      </c>
      <c r="L89" s="16"/>
      <c r="M89">
        <v>5.8172058827171202</v>
      </c>
      <c r="N89">
        <v>555281.46176681505</v>
      </c>
      <c r="O89">
        <v>95301.909822679096</v>
      </c>
    </row>
    <row r="90" spans="1:15">
      <c r="A90" t="s">
        <v>28</v>
      </c>
      <c r="B90" t="s">
        <v>62</v>
      </c>
      <c r="D90">
        <v>20.474156813374101</v>
      </c>
      <c r="E90">
        <v>20.417007231165499</v>
      </c>
      <c r="F90">
        <v>5.74891933152945E-2</v>
      </c>
      <c r="G90">
        <v>1253337.1089403301</v>
      </c>
      <c r="H90">
        <f t="shared" si="5"/>
        <v>12533371.089403301</v>
      </c>
      <c r="I90">
        <f t="shared" si="6"/>
        <v>752002265.36419809</v>
      </c>
      <c r="J90">
        <v>0.14701078079059138</v>
      </c>
      <c r="K90" s="14">
        <f t="shared" si="7"/>
        <v>3450218822.2067294</v>
      </c>
      <c r="L90" s="16"/>
      <c r="M90">
        <v>6.0980678984974803</v>
      </c>
      <c r="N90">
        <v>1296201.23415004</v>
      </c>
      <c r="O90">
        <v>43368.136433873602</v>
      </c>
    </row>
    <row r="91" spans="1:15">
      <c r="A91" t="s">
        <v>28</v>
      </c>
      <c r="B91" t="s">
        <v>62</v>
      </c>
      <c r="D91">
        <v>20.417680538940999</v>
      </c>
      <c r="E91">
        <v>20.417007231165499</v>
      </c>
      <c r="F91">
        <v>5.74891933152945E-2</v>
      </c>
      <c r="G91">
        <v>1295210.1985021499</v>
      </c>
      <c r="H91">
        <f t="shared" si="5"/>
        <v>12952101.985021498</v>
      </c>
      <c r="I91">
        <f t="shared" si="6"/>
        <v>777126119.10128987</v>
      </c>
      <c r="J91" s="12">
        <v>0.14701078079059138</v>
      </c>
      <c r="K91" s="14">
        <f t="shared" si="7"/>
        <v>3565488146.5725303</v>
      </c>
      <c r="L91" s="16"/>
      <c r="M91">
        <v>6.1123402553992499</v>
      </c>
      <c r="N91">
        <v>1296201.23415004</v>
      </c>
      <c r="O91">
        <v>43368.136433873602</v>
      </c>
    </row>
    <row r="92" spans="1:15">
      <c r="A92" t="s">
        <v>28</v>
      </c>
      <c r="B92" t="s">
        <v>62</v>
      </c>
      <c r="D92">
        <v>20.3591843411815</v>
      </c>
      <c r="E92">
        <v>20.417007231165499</v>
      </c>
      <c r="F92">
        <v>5.74891933152945E-2</v>
      </c>
      <c r="G92">
        <v>1340056.3950076301</v>
      </c>
      <c r="H92">
        <f t="shared" si="5"/>
        <v>13400563.950076301</v>
      </c>
      <c r="I92">
        <f t="shared" si="6"/>
        <v>804033837.00457799</v>
      </c>
      <c r="J92" s="12">
        <v>0.14701078079059138</v>
      </c>
      <c r="K92" s="14">
        <f t="shared" si="7"/>
        <v>3688941916.6587043</v>
      </c>
      <c r="L92" s="16"/>
      <c r="M92">
        <v>6.1271230756224604</v>
      </c>
      <c r="N92">
        <v>1296201.23415004</v>
      </c>
      <c r="O92">
        <v>43368.136433873602</v>
      </c>
    </row>
    <row r="93" spans="1:15">
      <c r="A93" t="s">
        <v>63</v>
      </c>
      <c r="B93" t="s">
        <v>64</v>
      </c>
      <c r="D93">
        <v>21.041958831375901</v>
      </c>
      <c r="E93">
        <v>21.1060229467566</v>
      </c>
      <c r="F93">
        <v>5.6762477291675897E-2</v>
      </c>
      <c r="G93">
        <v>900691.90981160698</v>
      </c>
      <c r="H93">
        <f t="shared" si="5"/>
        <v>9006919.09811607</v>
      </c>
      <c r="I93">
        <f t="shared" si="6"/>
        <v>540415145.8869642</v>
      </c>
      <c r="J93">
        <v>0.14766138384228861</v>
      </c>
      <c r="K93" s="14">
        <f t="shared" si="7"/>
        <v>2480854376.7118626</v>
      </c>
      <c r="L93" s="16"/>
      <c r="M93">
        <v>5.9545762618445099</v>
      </c>
      <c r="N93">
        <v>868050.667761983</v>
      </c>
      <c r="O93">
        <v>28886.235671402901</v>
      </c>
    </row>
    <row r="94" spans="1:15">
      <c r="A94" t="s">
        <v>63</v>
      </c>
      <c r="B94" t="s">
        <v>64</v>
      </c>
      <c r="D94">
        <v>21.126062478913902</v>
      </c>
      <c r="E94">
        <v>21.1060229467566</v>
      </c>
      <c r="F94">
        <v>5.6762477291675897E-2</v>
      </c>
      <c r="G94">
        <v>857673.665109611</v>
      </c>
      <c r="H94">
        <f t="shared" si="5"/>
        <v>8576736.6510961093</v>
      </c>
      <c r="I94">
        <f t="shared" si="6"/>
        <v>514604199.06576657</v>
      </c>
      <c r="J94" s="12">
        <v>0.14766138384228861</v>
      </c>
      <c r="K94" s="14">
        <f t="shared" si="7"/>
        <v>2362365468.923481</v>
      </c>
      <c r="L94" s="16"/>
      <c r="M94">
        <v>5.9333220752599196</v>
      </c>
      <c r="N94">
        <v>868050.667761983</v>
      </c>
      <c r="O94">
        <v>28886.235671402901</v>
      </c>
    </row>
    <row r="95" spans="1:15">
      <c r="A95" t="s">
        <v>63</v>
      </c>
      <c r="B95" t="s">
        <v>64</v>
      </c>
      <c r="D95">
        <v>21.150047529979901</v>
      </c>
      <c r="E95">
        <v>21.1060229467566</v>
      </c>
      <c r="F95">
        <v>5.6762477291675897E-2</v>
      </c>
      <c r="G95">
        <v>845786.42836473102</v>
      </c>
      <c r="H95">
        <f t="shared" si="5"/>
        <v>8457864.28364731</v>
      </c>
      <c r="I95">
        <f t="shared" si="6"/>
        <v>507471857.01883858</v>
      </c>
      <c r="J95" s="12">
        <v>0.14766138384228861</v>
      </c>
      <c r="K95" s="14">
        <f t="shared" si="7"/>
        <v>2329623414.7490253</v>
      </c>
      <c r="L95" s="16"/>
      <c r="M95">
        <v>5.9272607121024397</v>
      </c>
      <c r="N95">
        <v>868050.667761983</v>
      </c>
      <c r="O95">
        <v>28886.235671402901</v>
      </c>
    </row>
    <row r="96" spans="1:15">
      <c r="A96" t="s">
        <v>65</v>
      </c>
      <c r="B96" t="s">
        <v>73</v>
      </c>
      <c r="D96">
        <v>21.2830635034328</v>
      </c>
      <c r="E96">
        <v>21.291015418047301</v>
      </c>
      <c r="F96">
        <v>2.3365822898589898E-2</v>
      </c>
      <c r="G96">
        <v>782790.75139913603</v>
      </c>
      <c r="H96">
        <f t="shared" si="5"/>
        <v>7827907.5139913606</v>
      </c>
      <c r="I96">
        <f t="shared" si="6"/>
        <v>469674450.83948165</v>
      </c>
      <c r="J96">
        <v>0.15971439308530658</v>
      </c>
      <c r="K96" s="14">
        <f t="shared" si="7"/>
        <v>2178752882.8119364</v>
      </c>
      <c r="L96" s="16"/>
      <c r="M96">
        <v>5.89364568586684</v>
      </c>
      <c r="N96">
        <v>779224.91588669398</v>
      </c>
      <c r="O96">
        <v>10561.913024625101</v>
      </c>
    </row>
    <row r="97" spans="1:21">
      <c r="A97" t="s">
        <v>65</v>
      </c>
      <c r="B97" t="s">
        <v>74</v>
      </c>
      <c r="D97">
        <v>21.2726634338865</v>
      </c>
      <c r="E97">
        <v>21.291015418047301</v>
      </c>
      <c r="F97">
        <v>2.3365822898589898E-2</v>
      </c>
      <c r="G97">
        <v>787542.37532953802</v>
      </c>
      <c r="H97">
        <f t="shared" si="5"/>
        <v>7875423.7532953806</v>
      </c>
      <c r="I97">
        <f t="shared" si="6"/>
        <v>472525425.19772285</v>
      </c>
      <c r="J97" s="12">
        <v>0.15971439308530658</v>
      </c>
      <c r="K97" s="14">
        <f t="shared" si="7"/>
        <v>2191978146.8022146</v>
      </c>
      <c r="L97" s="16"/>
      <c r="M97">
        <v>5.8962739311939103</v>
      </c>
      <c r="N97">
        <v>779224.91588669398</v>
      </c>
      <c r="O97">
        <v>10561.913024625101</v>
      </c>
    </row>
    <row r="98" spans="1:21">
      <c r="A98" t="s">
        <v>65</v>
      </c>
      <c r="B98" t="s">
        <v>75</v>
      </c>
      <c r="D98">
        <v>21.317319316822601</v>
      </c>
      <c r="E98">
        <v>21.291015418047301</v>
      </c>
      <c r="F98">
        <v>2.3365822898589898E-2</v>
      </c>
      <c r="G98">
        <v>767341.62093140697</v>
      </c>
      <c r="H98">
        <f t="shared" si="5"/>
        <v>7673416.2093140697</v>
      </c>
      <c r="I98">
        <f t="shared" si="6"/>
        <v>460404972.55884421</v>
      </c>
      <c r="J98" s="12">
        <v>0.15971439308530658</v>
      </c>
      <c r="K98" s="14">
        <f t="shared" si="7"/>
        <v>2135753093.2981491</v>
      </c>
      <c r="L98" s="16"/>
      <c r="M98">
        <v>5.8849887551544899</v>
      </c>
      <c r="N98">
        <v>779224.91588669398</v>
      </c>
      <c r="O98">
        <v>10561.913024625101</v>
      </c>
    </row>
    <row r="99" spans="1:21">
      <c r="A99" t="s">
        <v>30</v>
      </c>
      <c r="B99" t="s">
        <v>66</v>
      </c>
      <c r="D99">
        <v>20.323981512454701</v>
      </c>
      <c r="E99">
        <v>20.1980384187131</v>
      </c>
      <c r="F99">
        <v>0.10995956756334201</v>
      </c>
      <c r="G99">
        <v>1367789.7049299299</v>
      </c>
      <c r="H99">
        <f t="shared" si="5"/>
        <v>13677897.0492993</v>
      </c>
      <c r="I99">
        <f t="shared" si="6"/>
        <v>820673822.95795798</v>
      </c>
      <c r="J99">
        <v>0.13838612368024131</v>
      </c>
      <c r="K99" s="14">
        <f t="shared" si="7"/>
        <v>3736974768.4918175</v>
      </c>
      <c r="L99" s="16"/>
      <c r="M99">
        <v>6.1360193305646202</v>
      </c>
      <c r="N99">
        <v>1473779.97503036</v>
      </c>
      <c r="O99">
        <v>92624.231657641605</v>
      </c>
    </row>
    <row r="100" spans="1:21">
      <c r="A100" t="s">
        <v>30</v>
      </c>
      <c r="B100" t="s">
        <v>66</v>
      </c>
      <c r="D100">
        <v>20.1211076686842</v>
      </c>
      <c r="E100">
        <v>20.1980384187131</v>
      </c>
      <c r="F100">
        <v>0.10995956756334201</v>
      </c>
      <c r="G100">
        <v>1539176.5323053801</v>
      </c>
      <c r="H100">
        <f t="shared" si="5"/>
        <v>15391765.323053801</v>
      </c>
      <c r="I100">
        <f t="shared" si="6"/>
        <v>923505919.38322806</v>
      </c>
      <c r="J100" s="12">
        <v>0.13838612368024131</v>
      </c>
      <c r="K100" s="14">
        <f t="shared" si="7"/>
        <v>4205225295.0497217</v>
      </c>
      <c r="L100" s="16"/>
      <c r="M100">
        <v>6.1872884330929203</v>
      </c>
      <c r="N100">
        <v>1473779.97503036</v>
      </c>
      <c r="O100">
        <v>92624.231657641605</v>
      </c>
    </row>
    <row r="101" spans="1:21">
      <c r="A101" t="s">
        <v>30</v>
      </c>
      <c r="B101" t="s">
        <v>66</v>
      </c>
      <c r="D101">
        <v>20.1490260750003</v>
      </c>
      <c r="E101">
        <v>20.1980384187131</v>
      </c>
      <c r="F101">
        <v>0.10995956756334201</v>
      </c>
      <c r="G101">
        <v>1514373.6878557601</v>
      </c>
      <c r="H101">
        <f t="shared" si="5"/>
        <v>15143736.8785576</v>
      </c>
      <c r="I101">
        <f t="shared" si="6"/>
        <v>908624212.71345603</v>
      </c>
      <c r="J101" s="12">
        <v>0.13838612368024131</v>
      </c>
      <c r="K101" s="14">
        <f t="shared" si="7"/>
        <v>4137460781.5715289</v>
      </c>
      <c r="L101" s="16"/>
      <c r="M101">
        <v>6.1802330551829403</v>
      </c>
      <c r="N101">
        <v>1473779.97503036</v>
      </c>
      <c r="O101">
        <v>92624.231657641605</v>
      </c>
    </row>
    <row r="102" spans="1:21">
      <c r="A102" t="s">
        <v>67</v>
      </c>
      <c r="B102" t="s">
        <v>68</v>
      </c>
      <c r="D102">
        <v>21.467398474301</v>
      </c>
      <c r="E102">
        <v>23.5432212687491</v>
      </c>
      <c r="F102">
        <v>3.6586760922785699</v>
      </c>
      <c r="G102">
        <v>703172.08242287801</v>
      </c>
      <c r="H102">
        <f t="shared" si="5"/>
        <v>7031720.8242287803</v>
      </c>
      <c r="I102">
        <f t="shared" si="6"/>
        <v>421903249.45372683</v>
      </c>
      <c r="J102">
        <v>0.15946969696969709</v>
      </c>
      <c r="K102" s="14">
        <f t="shared" si="7"/>
        <v>1956736131.1785729</v>
      </c>
      <c r="L102" s="16"/>
      <c r="M102">
        <v>5.8470616199007903</v>
      </c>
      <c r="N102">
        <v>484921.58329595102</v>
      </c>
      <c r="O102">
        <v>404665.96427712799</v>
      </c>
    </row>
    <row r="103" spans="1:21">
      <c r="A103" t="s">
        <v>67</v>
      </c>
      <c r="B103" t="s">
        <v>68</v>
      </c>
      <c r="D103">
        <v>21.3945780151398</v>
      </c>
      <c r="E103">
        <v>23.5432212687491</v>
      </c>
      <c r="F103">
        <v>3.6586760922785699</v>
      </c>
      <c r="G103">
        <v>733608.55035941198</v>
      </c>
      <c r="H103">
        <f t="shared" si="5"/>
        <v>7336085.50359412</v>
      </c>
      <c r="I103">
        <f t="shared" si="6"/>
        <v>440165130.21564722</v>
      </c>
      <c r="J103" s="12">
        <v>0.15946969696969709</v>
      </c>
      <c r="K103" s="14">
        <f t="shared" si="7"/>
        <v>2041432520.5910552</v>
      </c>
      <c r="L103" s="16"/>
      <c r="M103">
        <v>5.8654643844834897</v>
      </c>
      <c r="N103">
        <v>484921.58329595102</v>
      </c>
      <c r="O103">
        <v>404665.96427712799</v>
      </c>
    </row>
    <row r="104" spans="1:21">
      <c r="A104" t="s">
        <v>67</v>
      </c>
      <c r="B104" t="s">
        <v>68</v>
      </c>
      <c r="D104">
        <v>27.767687316806601</v>
      </c>
      <c r="E104">
        <v>23.5432212687491</v>
      </c>
      <c r="F104">
        <v>3.6586760922785699</v>
      </c>
      <c r="G104">
        <v>17984.117105562502</v>
      </c>
      <c r="H104">
        <f t="shared" si="5"/>
        <v>179841.17105562502</v>
      </c>
      <c r="I104">
        <f t="shared" si="6"/>
        <v>10790470.2633375</v>
      </c>
      <c r="J104" s="12">
        <v>0.15946969696969709</v>
      </c>
      <c r="K104" s="14">
        <f t="shared" si="7"/>
        <v>50044893.145569839</v>
      </c>
      <c r="L104" s="16"/>
      <c r="M104">
        <v>4.2548891218545997</v>
      </c>
      <c r="N104">
        <v>484921.58329595102</v>
      </c>
      <c r="O104">
        <v>404665.96427712799</v>
      </c>
    </row>
    <row r="105" spans="1:21">
      <c r="A105" t="s">
        <v>69</v>
      </c>
      <c r="B105" t="s">
        <v>71</v>
      </c>
      <c r="D105">
        <v>21.6141429999096</v>
      </c>
      <c r="E105">
        <v>21.4891159662806</v>
      </c>
      <c r="F105">
        <v>0.11300077935089101</v>
      </c>
      <c r="G105">
        <v>645620.32409193099</v>
      </c>
      <c r="H105">
        <f t="shared" si="5"/>
        <v>6456203.2409193097</v>
      </c>
      <c r="I105">
        <f t="shared" si="6"/>
        <v>387372194.45515859</v>
      </c>
      <c r="J105">
        <v>0.15852713178294603</v>
      </c>
      <c r="K105" s="14">
        <f t="shared" si="7"/>
        <v>1795124789.4984019</v>
      </c>
      <c r="L105" s="16"/>
      <c r="M105">
        <v>5.8099771934953699</v>
      </c>
      <c r="N105">
        <v>695334.685365465</v>
      </c>
      <c r="O105">
        <v>45135.197878380503</v>
      </c>
    </row>
    <row r="106" spans="1:21">
      <c r="A106" t="s">
        <v>69</v>
      </c>
      <c r="B106" t="s">
        <v>76</v>
      </c>
      <c r="D106">
        <v>21.394270471791401</v>
      </c>
      <c r="E106">
        <v>21.4891159662806</v>
      </c>
      <c r="F106">
        <v>0.11300077935089101</v>
      </c>
      <c r="G106">
        <v>733739.84739777504</v>
      </c>
      <c r="H106">
        <f t="shared" si="5"/>
        <v>7337398.4739777502</v>
      </c>
      <c r="I106">
        <f t="shared" si="6"/>
        <v>440243908.43866503</v>
      </c>
      <c r="J106" s="12">
        <v>0.15852713178294603</v>
      </c>
      <c r="K106" s="14">
        <f t="shared" si="7"/>
        <v>2040138050.1134419</v>
      </c>
      <c r="L106" s="16"/>
      <c r="M106">
        <v>5.8655421050568597</v>
      </c>
      <c r="N106">
        <v>695334.685365465</v>
      </c>
      <c r="O106">
        <v>45135.197878380503</v>
      </c>
    </row>
    <row r="107" spans="1:21">
      <c r="A107" t="s">
        <v>69</v>
      </c>
      <c r="B107" t="s">
        <v>77</v>
      </c>
      <c r="D107">
        <v>21.458934427140701</v>
      </c>
      <c r="E107">
        <v>21.4891159662806</v>
      </c>
      <c r="F107">
        <v>0.11300077935089101</v>
      </c>
      <c r="G107">
        <v>706643.884606687</v>
      </c>
      <c r="H107">
        <f t="shared" si="5"/>
        <v>7066438.8460668698</v>
      </c>
      <c r="I107">
        <f t="shared" si="6"/>
        <v>423986330.76401222</v>
      </c>
      <c r="J107" s="12">
        <v>0.15852713178294603</v>
      </c>
      <c r="K107" s="14">
        <f t="shared" si="7"/>
        <v>1964798670.7808259</v>
      </c>
      <c r="L107" s="16"/>
      <c r="M107">
        <v>5.8492006048660299</v>
      </c>
      <c r="N107">
        <v>695334.685365465</v>
      </c>
      <c r="O107">
        <v>45135.197878380503</v>
      </c>
    </row>
    <row r="108" spans="1:21">
      <c r="K108" s="14"/>
      <c r="L108" s="16"/>
    </row>
    <row r="109" spans="1:21">
      <c r="A109" s="1" t="s">
        <v>41</v>
      </c>
      <c r="B109" s="1" t="s">
        <v>106</v>
      </c>
      <c r="K109" s="14"/>
      <c r="L109" s="16"/>
    </row>
    <row r="110" spans="1:21">
      <c r="A110" t="s">
        <v>2</v>
      </c>
      <c r="B110" t="s">
        <v>3</v>
      </c>
      <c r="C110" t="s">
        <v>4</v>
      </c>
      <c r="D110" t="s">
        <v>5</v>
      </c>
      <c r="E110" t="s">
        <v>6</v>
      </c>
      <c r="F110" t="s">
        <v>7</v>
      </c>
      <c r="G110" t="s">
        <v>8</v>
      </c>
      <c r="H110" s="12" t="s">
        <v>123</v>
      </c>
      <c r="I110" s="12" t="s">
        <v>125</v>
      </c>
      <c r="J110" s="12" t="s">
        <v>124</v>
      </c>
      <c r="K110" s="12" t="s">
        <v>126</v>
      </c>
      <c r="M110" t="s">
        <v>9</v>
      </c>
      <c r="N110" t="s">
        <v>10</v>
      </c>
      <c r="O110" t="s">
        <v>11</v>
      </c>
      <c r="Q110" t="s">
        <v>35</v>
      </c>
      <c r="R110" t="s">
        <v>36</v>
      </c>
      <c r="S110" t="s">
        <v>37</v>
      </c>
      <c r="T110" t="s">
        <v>38</v>
      </c>
      <c r="U110" t="s">
        <v>39</v>
      </c>
    </row>
    <row r="111" spans="1:21">
      <c r="A111" t="s">
        <v>12</v>
      </c>
      <c r="B111" t="s">
        <v>89</v>
      </c>
      <c r="D111">
        <v>22.926889883435599</v>
      </c>
      <c r="E111">
        <v>22.673466931431498</v>
      </c>
      <c r="F111">
        <v>0.22044094871837799</v>
      </c>
      <c r="G111">
        <v>461600.70069520699</v>
      </c>
      <c r="H111">
        <f t="shared" si="5"/>
        <v>4616007.0069520697</v>
      </c>
      <c r="I111">
        <f t="shared" si="6"/>
        <v>276960420.41712415</v>
      </c>
      <c r="J111">
        <v>0.23618501841997541</v>
      </c>
      <c r="K111" s="14">
        <f t="shared" si="7"/>
        <v>1369497289.6597869</v>
      </c>
      <c r="L111" s="16"/>
      <c r="M111">
        <v>5.66426645939341</v>
      </c>
      <c r="N111">
        <v>536527.43547567399</v>
      </c>
      <c r="O111">
        <v>65243.302759492399</v>
      </c>
      <c r="Q111" t="s">
        <v>40</v>
      </c>
      <c r="R111">
        <v>77.370126692596401</v>
      </c>
      <c r="S111">
        <v>-4.01799295441828</v>
      </c>
      <c r="T111">
        <v>45.685872609226102</v>
      </c>
      <c r="U111">
        <v>0.99527864187729298</v>
      </c>
    </row>
    <row r="112" spans="1:21">
      <c r="A112" t="s">
        <v>12</v>
      </c>
      <c r="B112" t="s">
        <v>89</v>
      </c>
      <c r="D112">
        <v>22.5674150154437</v>
      </c>
      <c r="E112">
        <v>22.673466931431498</v>
      </c>
      <c r="F112">
        <v>0.22044094871837799</v>
      </c>
      <c r="G112">
        <v>567195.446633894</v>
      </c>
      <c r="H112">
        <f t="shared" si="5"/>
        <v>5671954.46633894</v>
      </c>
      <c r="I112">
        <f t="shared" si="6"/>
        <v>340317267.98033643</v>
      </c>
      <c r="J112" s="12">
        <v>0.23618501841997541</v>
      </c>
      <c r="K112" s="14">
        <f t="shared" si="7"/>
        <v>1682780432.7476315</v>
      </c>
      <c r="L112" s="16"/>
      <c r="M112">
        <v>5.7537327357333501</v>
      </c>
      <c r="N112">
        <v>536527.43547567399</v>
      </c>
      <c r="O112">
        <v>65243.302759492399</v>
      </c>
    </row>
    <row r="113" spans="1:15">
      <c r="A113" t="s">
        <v>12</v>
      </c>
      <c r="B113" t="s">
        <v>89</v>
      </c>
      <c r="D113">
        <v>22.5260958954151</v>
      </c>
      <c r="E113">
        <v>22.673466931431498</v>
      </c>
      <c r="F113">
        <v>0.22044094871837799</v>
      </c>
      <c r="G113">
        <v>580786.15909792099</v>
      </c>
      <c r="H113">
        <f t="shared" si="5"/>
        <v>5807861.5909792101</v>
      </c>
      <c r="I113">
        <f t="shared" si="6"/>
        <v>348471695.45875263</v>
      </c>
      <c r="J113" s="12">
        <v>0.23618501841997541</v>
      </c>
      <c r="K113" s="14">
        <f t="shared" si="7"/>
        <v>1723101957.0780725</v>
      </c>
      <c r="L113" s="16"/>
      <c r="M113">
        <v>5.7640162580036396</v>
      </c>
      <c r="N113">
        <v>536527.43547567399</v>
      </c>
      <c r="O113">
        <v>65243.302759492399</v>
      </c>
    </row>
    <row r="114" spans="1:15">
      <c r="A114" t="s">
        <v>14</v>
      </c>
      <c r="B114" t="s">
        <v>44</v>
      </c>
      <c r="D114">
        <v>22.919398620586399</v>
      </c>
      <c r="E114">
        <v>22.801182858254101</v>
      </c>
      <c r="F114">
        <v>0.14464168474011199</v>
      </c>
      <c r="G114">
        <v>463586.615259599</v>
      </c>
      <c r="H114">
        <f t="shared" si="5"/>
        <v>4635866.1525959903</v>
      </c>
      <c r="I114">
        <f t="shared" si="6"/>
        <v>278151969.15575939</v>
      </c>
      <c r="J114">
        <v>0.24246079613992752</v>
      </c>
      <c r="K114" s="14">
        <f t="shared" si="7"/>
        <v>1382371668.1806133</v>
      </c>
      <c r="L114" s="16"/>
      <c r="M114">
        <v>5.6661308884589197</v>
      </c>
      <c r="N114">
        <v>497230.44805966201</v>
      </c>
      <c r="O114">
        <v>41867.209281368101</v>
      </c>
    </row>
    <row r="115" spans="1:15">
      <c r="A115" t="s">
        <v>14</v>
      </c>
      <c r="B115" t="s">
        <v>44</v>
      </c>
      <c r="D115">
        <v>22.6398986974698</v>
      </c>
      <c r="E115">
        <v>22.801182858254101</v>
      </c>
      <c r="F115">
        <v>0.14464168474011199</v>
      </c>
      <c r="G115">
        <v>544117.83633194095</v>
      </c>
      <c r="H115">
        <f t="shared" si="5"/>
        <v>5441178.36331941</v>
      </c>
      <c r="I115">
        <f t="shared" si="6"/>
        <v>326470701.79916459</v>
      </c>
      <c r="J115" s="12">
        <v>0.24246079613992752</v>
      </c>
      <c r="K115" s="14">
        <f t="shared" si="7"/>
        <v>1622508192.2950034</v>
      </c>
      <c r="L115" s="16"/>
      <c r="M115">
        <v>5.7356929624315001</v>
      </c>
      <c r="N115">
        <v>497230.44805966201</v>
      </c>
      <c r="O115">
        <v>41867.209281368101</v>
      </c>
    </row>
    <row r="116" spans="1:15">
      <c r="A116" t="s">
        <v>14</v>
      </c>
      <c r="B116" t="s">
        <v>44</v>
      </c>
      <c r="D116">
        <v>22.844251256706102</v>
      </c>
      <c r="E116">
        <v>22.801182858254101</v>
      </c>
      <c r="F116">
        <v>0.14464168474011199</v>
      </c>
      <c r="G116">
        <v>483986.89258744603</v>
      </c>
      <c r="H116">
        <f t="shared" si="5"/>
        <v>4839868.9258744605</v>
      </c>
      <c r="I116">
        <f t="shared" si="6"/>
        <v>290392135.55246764</v>
      </c>
      <c r="J116" s="12">
        <v>0.24246079613992752</v>
      </c>
      <c r="K116" s="14">
        <f t="shared" si="7"/>
        <v>1443203375.7251706</v>
      </c>
      <c r="L116" s="16"/>
      <c r="M116">
        <v>5.6848336001691502</v>
      </c>
      <c r="N116">
        <v>497230.44805966201</v>
      </c>
      <c r="O116">
        <v>41867.209281368101</v>
      </c>
    </row>
    <row r="117" spans="1:15">
      <c r="A117" t="s">
        <v>45</v>
      </c>
      <c r="B117" t="s">
        <v>46</v>
      </c>
      <c r="D117">
        <v>22.487186381077301</v>
      </c>
      <c r="E117">
        <v>22.585046578610299</v>
      </c>
      <c r="F117">
        <v>0.15995815039567399</v>
      </c>
      <c r="G117">
        <v>593881.88245184696</v>
      </c>
      <c r="H117">
        <f t="shared" si="5"/>
        <v>5938818.8245184701</v>
      </c>
      <c r="I117">
        <f t="shared" si="6"/>
        <v>356329129.4711082</v>
      </c>
      <c r="J117">
        <v>0.23830645161290331</v>
      </c>
      <c r="K117" s="14">
        <f t="shared" si="7"/>
        <v>1764978639.6867309</v>
      </c>
      <c r="L117" s="16"/>
      <c r="M117">
        <v>5.7737000764620596</v>
      </c>
      <c r="N117">
        <v>563039.50736408494</v>
      </c>
      <c r="O117">
        <v>50186.535418615502</v>
      </c>
    </row>
    <row r="118" spans="1:15">
      <c r="A118" t="s">
        <v>45</v>
      </c>
      <c r="B118" t="s">
        <v>46</v>
      </c>
      <c r="D118">
        <v>22.498314795545099</v>
      </c>
      <c r="E118">
        <v>22.585046578610299</v>
      </c>
      <c r="F118">
        <v>0.15995815039567399</v>
      </c>
      <c r="G118">
        <v>590106.54479528696</v>
      </c>
      <c r="H118">
        <f t="shared" si="5"/>
        <v>5901065.4479528693</v>
      </c>
      <c r="I118">
        <f t="shared" si="6"/>
        <v>354063926.87717217</v>
      </c>
      <c r="J118" s="12">
        <v>0.23830645161290331</v>
      </c>
      <c r="K118" s="14">
        <f t="shared" si="7"/>
        <v>1753758579.741606</v>
      </c>
      <c r="L118" s="16"/>
      <c r="M118">
        <v>5.7709304313695799</v>
      </c>
      <c r="N118">
        <v>563039.50736408494</v>
      </c>
      <c r="O118">
        <v>50186.535418615502</v>
      </c>
    </row>
    <row r="119" spans="1:15">
      <c r="A119" t="s">
        <v>45</v>
      </c>
      <c r="B119" t="s">
        <v>46</v>
      </c>
      <c r="D119">
        <v>22.769638559208399</v>
      </c>
      <c r="E119">
        <v>22.585046578610299</v>
      </c>
      <c r="F119">
        <v>0.15995815039567399</v>
      </c>
      <c r="G119">
        <v>505130.09484512103</v>
      </c>
      <c r="H119">
        <f t="shared" si="5"/>
        <v>5051300.9484512098</v>
      </c>
      <c r="I119">
        <f t="shared" si="6"/>
        <v>303078056.9070726</v>
      </c>
      <c r="J119" s="12">
        <v>0.23830645161290331</v>
      </c>
      <c r="K119" s="14">
        <f t="shared" si="7"/>
        <v>1501214052.8413224</v>
      </c>
      <c r="L119" s="16"/>
      <c r="M119">
        <v>5.7034032438554796</v>
      </c>
      <c r="N119">
        <v>563039.50736408494</v>
      </c>
      <c r="O119">
        <v>50186.535418615502</v>
      </c>
    </row>
    <row r="120" spans="1:15">
      <c r="A120" t="s">
        <v>16</v>
      </c>
      <c r="B120" t="s">
        <v>91</v>
      </c>
      <c r="D120">
        <v>22.821833330697299</v>
      </c>
      <c r="E120">
        <v>22.649840760946802</v>
      </c>
      <c r="F120">
        <v>0.15040122774456099</v>
      </c>
      <c r="G120">
        <v>490244.78695541702</v>
      </c>
      <c r="H120">
        <f t="shared" si="5"/>
        <v>4902447.8695541704</v>
      </c>
      <c r="I120">
        <f t="shared" si="6"/>
        <v>294146872.1732502</v>
      </c>
      <c r="J120" s="2">
        <v>0.24850179784258883</v>
      </c>
      <c r="K120" s="14">
        <f t="shared" si="7"/>
        <v>1468971594.9523079</v>
      </c>
      <c r="L120" s="16"/>
      <c r="M120">
        <v>5.6904129842703997</v>
      </c>
      <c r="N120">
        <v>542346.76580869302</v>
      </c>
      <c r="O120">
        <v>45629.516390040997</v>
      </c>
    </row>
    <row r="121" spans="1:15">
      <c r="A121" t="s">
        <v>16</v>
      </c>
      <c r="B121" t="s">
        <v>91</v>
      </c>
      <c r="D121">
        <v>22.543001101344199</v>
      </c>
      <c r="E121">
        <v>22.649840760946802</v>
      </c>
      <c r="F121">
        <v>0.15040122774456099</v>
      </c>
      <c r="G121">
        <v>575186.76220753405</v>
      </c>
      <c r="H121">
        <f t="shared" si="5"/>
        <v>5751867.6220753407</v>
      </c>
      <c r="I121">
        <f t="shared" si="6"/>
        <v>345112057.32452047</v>
      </c>
      <c r="J121" s="15">
        <v>0.24850179784258883</v>
      </c>
      <c r="K121" s="14">
        <f t="shared" si="7"/>
        <v>1723492096.1072733</v>
      </c>
      <c r="L121" s="16"/>
      <c r="M121">
        <v>5.75980888230115</v>
      </c>
      <c r="N121">
        <v>542346.76580869302</v>
      </c>
      <c r="O121">
        <v>45629.516390040997</v>
      </c>
    </row>
    <row r="122" spans="1:15">
      <c r="A122" t="s">
        <v>16</v>
      </c>
      <c r="B122" t="s">
        <v>91</v>
      </c>
      <c r="D122">
        <v>22.584687850798701</v>
      </c>
      <c r="E122">
        <v>22.649840760946802</v>
      </c>
      <c r="F122">
        <v>0.15040122774456099</v>
      </c>
      <c r="G122">
        <v>561608.74826312799</v>
      </c>
      <c r="H122">
        <f t="shared" si="5"/>
        <v>5616087.4826312801</v>
      </c>
      <c r="I122">
        <f t="shared" si="6"/>
        <v>336965248.9578768</v>
      </c>
      <c r="J122" s="15">
        <v>0.24850179784258883</v>
      </c>
      <c r="K122" s="14">
        <f t="shared" si="7"/>
        <v>1682806876.5375388</v>
      </c>
      <c r="L122" s="16"/>
      <c r="M122">
        <v>5.7494338642442804</v>
      </c>
      <c r="N122">
        <v>542346.76580869302</v>
      </c>
      <c r="O122">
        <v>45629.516390040997</v>
      </c>
    </row>
    <row r="123" spans="1:15">
      <c r="A123" t="s">
        <v>22</v>
      </c>
      <c r="B123" t="s">
        <v>47</v>
      </c>
      <c r="D123">
        <v>22.5094212390064</v>
      </c>
      <c r="E123">
        <v>22.650583926482501</v>
      </c>
      <c r="F123">
        <v>0.12805825021065401</v>
      </c>
      <c r="G123">
        <v>586362.58993535605</v>
      </c>
      <c r="H123">
        <f t="shared" si="5"/>
        <v>5863625.8993535601</v>
      </c>
      <c r="I123">
        <f t="shared" si="6"/>
        <v>351817553.96121359</v>
      </c>
      <c r="J123">
        <v>0.25818483215913768</v>
      </c>
      <c r="K123" s="14">
        <f t="shared" si="7"/>
        <v>1770606040.3253114</v>
      </c>
      <c r="L123" s="16"/>
      <c r="M123">
        <v>5.7681662544316499</v>
      </c>
      <c r="N123">
        <v>541775.89440577303</v>
      </c>
      <c r="O123">
        <v>40246.4426341078</v>
      </c>
    </row>
    <row r="124" spans="1:15">
      <c r="A124" t="s">
        <v>22</v>
      </c>
      <c r="B124" t="s">
        <v>47</v>
      </c>
      <c r="D124">
        <v>22.759293175951399</v>
      </c>
      <c r="E124">
        <v>22.650583926482501</v>
      </c>
      <c r="F124">
        <v>0.12805825021065401</v>
      </c>
      <c r="G124">
        <v>508133.71053260798</v>
      </c>
      <c r="H124">
        <f t="shared" si="5"/>
        <v>5081337.1053260798</v>
      </c>
      <c r="I124">
        <f t="shared" si="6"/>
        <v>304880226.31956476</v>
      </c>
      <c r="J124" s="12">
        <v>0.25818483215913768</v>
      </c>
      <c r="K124" s="14">
        <f t="shared" si="7"/>
        <v>1534382705.5220859</v>
      </c>
      <c r="L124" s="16"/>
      <c r="M124">
        <v>5.7059780077673103</v>
      </c>
      <c r="N124">
        <v>541775.89440577303</v>
      </c>
      <c r="O124">
        <v>40246.4426341078</v>
      </c>
    </row>
    <row r="125" spans="1:15">
      <c r="A125" t="s">
        <v>22</v>
      </c>
      <c r="B125" t="s">
        <v>47</v>
      </c>
      <c r="D125">
        <v>22.6830373644896</v>
      </c>
      <c r="E125">
        <v>22.650583926482501</v>
      </c>
      <c r="F125">
        <v>0.12805825021065401</v>
      </c>
      <c r="G125">
        <v>530831.38274935598</v>
      </c>
      <c r="H125">
        <f t="shared" si="5"/>
        <v>5308313.8274935596</v>
      </c>
      <c r="I125">
        <f t="shared" si="6"/>
        <v>318498829.64961356</v>
      </c>
      <c r="J125" s="12">
        <v>0.25818483215913768</v>
      </c>
      <c r="K125" s="14">
        <f t="shared" si="7"/>
        <v>1602921586.1023231</v>
      </c>
      <c r="L125" s="16"/>
      <c r="M125">
        <v>5.7249565904395396</v>
      </c>
      <c r="N125">
        <v>541775.89440577303</v>
      </c>
      <c r="O125">
        <v>40246.4426341078</v>
      </c>
    </row>
    <row r="126" spans="1:15">
      <c r="A126" t="s">
        <v>48</v>
      </c>
      <c r="B126" t="s">
        <v>49</v>
      </c>
      <c r="D126">
        <v>22.5825878875076</v>
      </c>
      <c r="E126">
        <v>22.480815839741201</v>
      </c>
      <c r="F126">
        <v>9.1083686823064794E-2</v>
      </c>
      <c r="G126">
        <v>562285.00784435205</v>
      </c>
      <c r="H126">
        <f t="shared" si="5"/>
        <v>5622850.0784435207</v>
      </c>
      <c r="I126">
        <f t="shared" si="6"/>
        <v>337371004.70661122</v>
      </c>
      <c r="J126">
        <v>0.23956594323873112</v>
      </c>
      <c r="K126" s="14">
        <f t="shared" si="7"/>
        <v>1672774430.6821959</v>
      </c>
      <c r="L126" s="16"/>
      <c r="M126">
        <v>5.7499565041082503</v>
      </c>
      <c r="N126">
        <v>596591.48845174303</v>
      </c>
      <c r="O126">
        <v>30789.920668804101</v>
      </c>
    </row>
    <row r="127" spans="1:15">
      <c r="A127" t="s">
        <v>48</v>
      </c>
      <c r="B127" t="s">
        <v>49</v>
      </c>
      <c r="D127">
        <v>22.452909714146799</v>
      </c>
      <c r="E127">
        <v>22.480815839741201</v>
      </c>
      <c r="F127">
        <v>9.1083686823064794E-2</v>
      </c>
      <c r="G127">
        <v>605662.75770610198</v>
      </c>
      <c r="H127">
        <f t="shared" si="5"/>
        <v>6056627.5770610198</v>
      </c>
      <c r="I127">
        <f t="shared" si="6"/>
        <v>363397654.62366116</v>
      </c>
      <c r="J127" s="12">
        <v>0.23956594323873112</v>
      </c>
      <c r="K127" s="14">
        <f t="shared" si="7"/>
        <v>1801821426.0972848</v>
      </c>
      <c r="L127" s="16"/>
      <c r="M127">
        <v>5.7822308696514204</v>
      </c>
      <c r="N127">
        <v>596591.48845174303</v>
      </c>
      <c r="O127">
        <v>30789.920668804101</v>
      </c>
    </row>
    <row r="128" spans="1:15">
      <c r="A128" t="s">
        <v>48</v>
      </c>
      <c r="B128" t="s">
        <v>49</v>
      </c>
      <c r="D128">
        <v>22.4069499175693</v>
      </c>
      <c r="E128">
        <v>22.480815839741201</v>
      </c>
      <c r="F128">
        <v>9.1083686823064794E-2</v>
      </c>
      <c r="G128">
        <v>621826.69980477402</v>
      </c>
      <c r="H128">
        <f t="shared" si="5"/>
        <v>6218266.9980477402</v>
      </c>
      <c r="I128">
        <f t="shared" si="6"/>
        <v>373096019.88286442</v>
      </c>
      <c r="J128" s="12">
        <v>0.23956594323873112</v>
      </c>
      <c r="K128" s="14">
        <f t="shared" si="7"/>
        <v>1849908479.2188768</v>
      </c>
      <c r="L128" s="16"/>
      <c r="M128">
        <v>5.7936693657112501</v>
      </c>
      <c r="N128">
        <v>596591.48845174303</v>
      </c>
      <c r="O128">
        <v>30789.920668804101</v>
      </c>
    </row>
    <row r="129" spans="1:15">
      <c r="A129" t="s">
        <v>18</v>
      </c>
      <c r="B129" t="s">
        <v>93</v>
      </c>
      <c r="D129">
        <v>22.440086710258502</v>
      </c>
      <c r="E129">
        <v>22.3158363824646</v>
      </c>
      <c r="F129">
        <v>0.117437526379185</v>
      </c>
      <c r="G129">
        <v>610129.83879661397</v>
      </c>
      <c r="H129">
        <f t="shared" si="5"/>
        <v>6101298.3879661392</v>
      </c>
      <c r="I129">
        <f t="shared" si="6"/>
        <v>366077903.27796835</v>
      </c>
      <c r="J129">
        <v>0.23815213062524884</v>
      </c>
      <c r="K129" s="14">
        <f t="shared" si="7"/>
        <v>1813040543.6737611</v>
      </c>
      <c r="L129" s="16"/>
      <c r="M129">
        <v>5.7854222649658897</v>
      </c>
      <c r="N129">
        <v>656142.83611660497</v>
      </c>
      <c r="O129">
        <v>43851.401903652601</v>
      </c>
    </row>
    <row r="130" spans="1:15">
      <c r="A130" t="s">
        <v>18</v>
      </c>
      <c r="B130" t="s">
        <v>93</v>
      </c>
      <c r="D130">
        <v>22.206669060513502</v>
      </c>
      <c r="E130">
        <v>22.3158363824646</v>
      </c>
      <c r="F130">
        <v>0.117437526379185</v>
      </c>
      <c r="G130">
        <v>697453.66506040294</v>
      </c>
      <c r="H130">
        <f t="shared" si="5"/>
        <v>6974536.6506040292</v>
      </c>
      <c r="I130">
        <f t="shared" si="6"/>
        <v>418472199.03624177</v>
      </c>
      <c r="J130" s="12">
        <v>0.23815213062524884</v>
      </c>
      <c r="K130" s="14">
        <f t="shared" si="7"/>
        <v>2072528979.3766239</v>
      </c>
      <c r="L130" s="16"/>
      <c r="M130">
        <v>5.8435153607958101</v>
      </c>
      <c r="N130">
        <v>656142.83611660497</v>
      </c>
      <c r="O130">
        <v>43851.401903652601</v>
      </c>
    </row>
    <row r="131" spans="1:15">
      <c r="A131" t="s">
        <v>18</v>
      </c>
      <c r="B131" t="s">
        <v>93</v>
      </c>
      <c r="D131">
        <v>22.300753376621699</v>
      </c>
      <c r="E131">
        <v>22.3158363824646</v>
      </c>
      <c r="F131">
        <v>0.117437526379185</v>
      </c>
      <c r="G131">
        <v>660845.00449279696</v>
      </c>
      <c r="H131">
        <f t="shared" si="5"/>
        <v>6608450.0449279696</v>
      </c>
      <c r="I131">
        <f t="shared" si="6"/>
        <v>396507002.69567817</v>
      </c>
      <c r="J131" s="12">
        <v>0.23815213062524884</v>
      </c>
      <c r="K131" s="14">
        <f t="shared" si="7"/>
        <v>1963743960.7819409</v>
      </c>
      <c r="L131" s="16"/>
      <c r="M131">
        <v>5.8200996113966799</v>
      </c>
      <c r="N131">
        <v>656142.83611660497</v>
      </c>
      <c r="O131">
        <v>43851.401903652601</v>
      </c>
    </row>
    <row r="132" spans="1:15">
      <c r="A132" t="s">
        <v>50</v>
      </c>
      <c r="B132" t="s">
        <v>51</v>
      </c>
      <c r="D132">
        <v>23.006745551727501</v>
      </c>
      <c r="E132">
        <v>23.229052521374701</v>
      </c>
      <c r="F132">
        <v>0.39549180275220203</v>
      </c>
      <c r="G132">
        <v>440952.63548658398</v>
      </c>
      <c r="H132">
        <f t="shared" ref="H132:H182" si="8">G132*10</f>
        <v>4409526.3548658397</v>
      </c>
      <c r="I132">
        <f t="shared" ref="I132:I182" si="9">H132*60</f>
        <v>264571581.29195037</v>
      </c>
      <c r="J132">
        <v>0.25190533493782596</v>
      </c>
      <c r="K132" s="14">
        <f t="shared" ref="K132:K182" si="10">I132/(0.25/(1+J132))</f>
        <v>1324874296.3693175</v>
      </c>
      <c r="L132" s="16"/>
      <c r="M132">
        <v>5.6443919426389604</v>
      </c>
      <c r="N132">
        <v>394592.36099089601</v>
      </c>
      <c r="O132">
        <v>82949.237492951594</v>
      </c>
    </row>
    <row r="133" spans="1:15">
      <c r="A133" t="s">
        <v>50</v>
      </c>
      <c r="B133" t="s">
        <v>51</v>
      </c>
      <c r="D133">
        <v>22.994737520690801</v>
      </c>
      <c r="E133">
        <v>23.229052521374701</v>
      </c>
      <c r="F133">
        <v>0.39549180275220203</v>
      </c>
      <c r="G133">
        <v>443997.48197208397</v>
      </c>
      <c r="H133">
        <f t="shared" si="8"/>
        <v>4439974.8197208401</v>
      </c>
      <c r="I133">
        <f t="shared" si="9"/>
        <v>266398489.1832504</v>
      </c>
      <c r="J133" s="12">
        <v>0.25190533493782596</v>
      </c>
      <c r="K133" s="14">
        <f t="shared" si="10"/>
        <v>1334022759.3115516</v>
      </c>
      <c r="L133" s="16"/>
      <c r="M133">
        <v>5.64738050712198</v>
      </c>
      <c r="N133">
        <v>394592.36099089601</v>
      </c>
      <c r="O133">
        <v>82949.237492951594</v>
      </c>
    </row>
    <row r="134" spans="1:15">
      <c r="A134" t="s">
        <v>50</v>
      </c>
      <c r="B134" t="s">
        <v>51</v>
      </c>
      <c r="D134">
        <v>23.6856744917059</v>
      </c>
      <c r="E134">
        <v>23.229052521374701</v>
      </c>
      <c r="F134">
        <v>0.39549180275220203</v>
      </c>
      <c r="G134">
        <v>298826.96551401803</v>
      </c>
      <c r="H134">
        <f t="shared" si="8"/>
        <v>2988269.6551401801</v>
      </c>
      <c r="I134">
        <f t="shared" si="9"/>
        <v>179296179.30841082</v>
      </c>
      <c r="J134" s="12">
        <v>0.25190533493782596</v>
      </c>
      <c r="K134" s="14">
        <f t="shared" si="10"/>
        <v>897847373.64067411</v>
      </c>
      <c r="L134" s="16"/>
      <c r="M134">
        <v>5.4754197847281603</v>
      </c>
      <c r="N134">
        <v>394592.36099089601</v>
      </c>
      <c r="O134">
        <v>82949.237492951594</v>
      </c>
    </row>
    <row r="135" spans="1:15">
      <c r="A135" t="s">
        <v>52</v>
      </c>
      <c r="B135" t="s">
        <v>85</v>
      </c>
      <c r="D135">
        <v>23.169479890721298</v>
      </c>
      <c r="E135">
        <v>22.610233914168901</v>
      </c>
      <c r="F135">
        <v>0.49073417932338598</v>
      </c>
      <c r="G135">
        <v>401689.55850283202</v>
      </c>
      <c r="H135">
        <f t="shared" si="8"/>
        <v>4016895.5850283201</v>
      </c>
      <c r="I135">
        <f t="shared" si="9"/>
        <v>241013735.1016992</v>
      </c>
      <c r="J135">
        <v>0.23051815585475335</v>
      </c>
      <c r="K135" s="14">
        <f t="shared" si="10"/>
        <v>1186287107.4120357</v>
      </c>
      <c r="L135" s="16"/>
      <c r="M135">
        <v>5.6038905428505696</v>
      </c>
      <c r="N135">
        <v>567430.51339234703</v>
      </c>
      <c r="O135">
        <v>146525.69703640099</v>
      </c>
    </row>
    <row r="136" spans="1:15">
      <c r="A136" t="s">
        <v>52</v>
      </c>
      <c r="B136" t="s">
        <v>85</v>
      </c>
      <c r="D136">
        <v>22.409686763154699</v>
      </c>
      <c r="E136">
        <v>22.610233914168901</v>
      </c>
      <c r="F136">
        <v>0.49073417932338598</v>
      </c>
      <c r="G136">
        <v>620852.19126501901</v>
      </c>
      <c r="H136">
        <f t="shared" si="8"/>
        <v>6208521.9126501903</v>
      </c>
      <c r="I136">
        <f t="shared" si="9"/>
        <v>372511314.75901139</v>
      </c>
      <c r="J136" s="12">
        <v>0.23051815585475335</v>
      </c>
      <c r="K136" s="14">
        <f t="shared" si="10"/>
        <v>1833527744.2891529</v>
      </c>
      <c r="L136" s="16"/>
      <c r="M136">
        <v>5.7929882182785803</v>
      </c>
      <c r="N136">
        <v>567430.51339234703</v>
      </c>
      <c r="O136">
        <v>146525.69703640099</v>
      </c>
    </row>
    <row r="137" spans="1:15">
      <c r="A137" t="s">
        <v>52</v>
      </c>
      <c r="B137" t="s">
        <v>85</v>
      </c>
      <c r="D137">
        <v>22.251535088630799</v>
      </c>
      <c r="E137">
        <v>22.610233914168901</v>
      </c>
      <c r="F137">
        <v>0.49073417932338598</v>
      </c>
      <c r="G137">
        <v>679749.79040919</v>
      </c>
      <c r="H137">
        <f t="shared" si="8"/>
        <v>6797497.9040919002</v>
      </c>
      <c r="I137">
        <f t="shared" si="9"/>
        <v>407849874.24551404</v>
      </c>
      <c r="J137" s="12">
        <v>0.23051815585475335</v>
      </c>
      <c r="K137" s="14">
        <f t="shared" si="10"/>
        <v>2007466700.4887319</v>
      </c>
      <c r="L137" s="16"/>
      <c r="M137">
        <v>5.8323490823512696</v>
      </c>
      <c r="N137">
        <v>567430.51339234703</v>
      </c>
      <c r="O137">
        <v>146525.69703640099</v>
      </c>
    </row>
    <row r="138" spans="1:15">
      <c r="A138" t="s">
        <v>20</v>
      </c>
      <c r="B138" t="s">
        <v>95</v>
      </c>
      <c r="D138">
        <v>22.698221943431701</v>
      </c>
      <c r="E138">
        <v>22.5476015778722</v>
      </c>
      <c r="F138">
        <v>0.130774232531918</v>
      </c>
      <c r="G138">
        <v>526232.23184491997</v>
      </c>
      <c r="H138">
        <f t="shared" si="8"/>
        <v>5262322.3184491992</v>
      </c>
      <c r="I138">
        <f t="shared" si="9"/>
        <v>315739339.10695195</v>
      </c>
      <c r="J138">
        <v>0.24978050921861281</v>
      </c>
      <c r="K138" s="14">
        <f t="shared" si="10"/>
        <v>1578419488.0377386</v>
      </c>
      <c r="L138" s="16"/>
      <c r="M138">
        <v>5.7211774452010102</v>
      </c>
      <c r="N138">
        <v>574731.693227896</v>
      </c>
      <c r="O138">
        <v>42123.655669430504</v>
      </c>
    </row>
    <row r="139" spans="1:15">
      <c r="A139" t="s">
        <v>20</v>
      </c>
      <c r="B139" t="s">
        <v>95</v>
      </c>
      <c r="D139">
        <v>22.481620328758702</v>
      </c>
      <c r="E139">
        <v>22.5476015778722</v>
      </c>
      <c r="F139">
        <v>0.130774232531918</v>
      </c>
      <c r="G139">
        <v>595779.22918332205</v>
      </c>
      <c r="H139">
        <f t="shared" si="8"/>
        <v>5957792.29183322</v>
      </c>
      <c r="I139">
        <f t="shared" si="9"/>
        <v>357467537.5099932</v>
      </c>
      <c r="J139" s="12">
        <v>0.24978050921861281</v>
      </c>
      <c r="K139" s="14">
        <f t="shared" si="10"/>
        <v>1787023844.2334514</v>
      </c>
      <c r="L139" s="16"/>
      <c r="M139">
        <v>5.7750853582138504</v>
      </c>
      <c r="N139">
        <v>574731.693227896</v>
      </c>
      <c r="O139">
        <v>42123.655669430504</v>
      </c>
    </row>
    <row r="140" spans="1:15">
      <c r="A140" t="s">
        <v>20</v>
      </c>
      <c r="B140" t="s">
        <v>95</v>
      </c>
      <c r="D140">
        <v>22.462962461426098</v>
      </c>
      <c r="E140">
        <v>22.5476015778722</v>
      </c>
      <c r="F140">
        <v>0.130774232531918</v>
      </c>
      <c r="G140">
        <v>602183.61865544599</v>
      </c>
      <c r="H140">
        <f t="shared" si="8"/>
        <v>6021836.1865544599</v>
      </c>
      <c r="I140">
        <f t="shared" si="9"/>
        <v>361310171.19326758</v>
      </c>
      <c r="J140" s="12">
        <v>0.24978050921861281</v>
      </c>
      <c r="K140" s="14">
        <f t="shared" si="10"/>
        <v>1806233638.9591444</v>
      </c>
      <c r="L140" s="16"/>
      <c r="M140">
        <v>5.7797289371210896</v>
      </c>
      <c r="N140">
        <v>574731.693227896</v>
      </c>
      <c r="O140">
        <v>42123.655669430504</v>
      </c>
    </row>
    <row r="141" spans="1:15">
      <c r="A141" t="s">
        <v>53</v>
      </c>
      <c r="B141" t="s">
        <v>54</v>
      </c>
      <c r="D141">
        <v>23.194564759559199</v>
      </c>
      <c r="E141">
        <v>23.2647602824808</v>
      </c>
      <c r="F141">
        <v>0.16951805018542199</v>
      </c>
      <c r="G141">
        <v>395956.43803349399</v>
      </c>
      <c r="H141">
        <f t="shared" si="8"/>
        <v>3959564.3803349398</v>
      </c>
      <c r="I141">
        <f t="shared" si="9"/>
        <v>237573862.82009637</v>
      </c>
      <c r="J141">
        <v>0.25089605734767023</v>
      </c>
      <c r="K141" s="14">
        <f t="shared" si="10"/>
        <v>1188720833.3220592</v>
      </c>
      <c r="L141" s="16"/>
      <c r="M141">
        <v>5.5976474087479202</v>
      </c>
      <c r="N141">
        <v>381521.93059492297</v>
      </c>
      <c r="O141">
        <v>36085.131128677502</v>
      </c>
    </row>
    <row r="142" spans="1:15">
      <c r="A142" t="s">
        <v>53</v>
      </c>
      <c r="B142" t="s">
        <v>54</v>
      </c>
      <c r="D142">
        <v>23.458100929279301</v>
      </c>
      <c r="E142">
        <v>23.2647602824808</v>
      </c>
      <c r="F142">
        <v>0.16951805018542199</v>
      </c>
      <c r="G142">
        <v>340453.96883535798</v>
      </c>
      <c r="H142">
        <f t="shared" si="8"/>
        <v>3404539.68835358</v>
      </c>
      <c r="I142">
        <f t="shared" si="9"/>
        <v>204272381.30121478</v>
      </c>
      <c r="J142" s="12">
        <v>0.25089605734767023</v>
      </c>
      <c r="K142" s="14">
        <f t="shared" si="10"/>
        <v>1022094065.578838</v>
      </c>
      <c r="L142" s="16"/>
      <c r="M142">
        <v>5.5320584013231402</v>
      </c>
      <c r="N142">
        <v>381521.93059492297</v>
      </c>
      <c r="O142">
        <v>36085.131128677502</v>
      </c>
    </row>
    <row r="143" spans="1:15">
      <c r="A143" t="s">
        <v>53</v>
      </c>
      <c r="B143" t="s">
        <v>54</v>
      </c>
      <c r="D143">
        <v>23.141615158603901</v>
      </c>
      <c r="E143">
        <v>23.2647602824808</v>
      </c>
      <c r="F143">
        <v>0.16951805018542199</v>
      </c>
      <c r="G143">
        <v>408155.38491591701</v>
      </c>
      <c r="H143">
        <f t="shared" si="8"/>
        <v>4081553.8491591699</v>
      </c>
      <c r="I143">
        <f t="shared" si="9"/>
        <v>244893230.94955021</v>
      </c>
      <c r="J143" s="12">
        <v>0.25089605734767023</v>
      </c>
      <c r="K143" s="14">
        <f t="shared" si="10"/>
        <v>1225343908.2636991</v>
      </c>
      <c r="L143" s="16"/>
      <c r="M143">
        <v>5.6108255306500698</v>
      </c>
      <c r="N143">
        <v>381521.93059492297</v>
      </c>
      <c r="O143">
        <v>36085.131128677502</v>
      </c>
    </row>
    <row r="144" spans="1:15">
      <c r="A144" t="s">
        <v>55</v>
      </c>
      <c r="B144" t="s">
        <v>84</v>
      </c>
      <c r="D144">
        <v>21.900624118153999</v>
      </c>
      <c r="E144">
        <v>21.92142474397</v>
      </c>
      <c r="F144">
        <v>6.1379660247866903E-2</v>
      </c>
      <c r="G144">
        <v>831158.73188921995</v>
      </c>
      <c r="H144">
        <f t="shared" si="8"/>
        <v>8311587.3188921995</v>
      </c>
      <c r="I144">
        <f t="shared" si="9"/>
        <v>498695239.13353199</v>
      </c>
      <c r="J144">
        <v>0.23837902264600702</v>
      </c>
      <c r="K144" s="14">
        <f t="shared" si="10"/>
        <v>2470294891.3456001</v>
      </c>
      <c r="L144" s="16"/>
      <c r="M144">
        <v>5.9196839717992198</v>
      </c>
      <c r="N144">
        <v>821646.95705600502</v>
      </c>
      <c r="O144">
        <v>28667.2658464661</v>
      </c>
    </row>
    <row r="145" spans="1:15">
      <c r="A145" t="s">
        <v>55</v>
      </c>
      <c r="B145" t="s">
        <v>84</v>
      </c>
      <c r="D145">
        <v>21.873148288337099</v>
      </c>
      <c r="E145">
        <v>21.92142474397</v>
      </c>
      <c r="F145">
        <v>6.1379660247866903E-2</v>
      </c>
      <c r="G145">
        <v>844349.34226812702</v>
      </c>
      <c r="H145">
        <f t="shared" si="8"/>
        <v>8443493.4226812702</v>
      </c>
      <c r="I145">
        <f t="shared" si="9"/>
        <v>506609605.3608762</v>
      </c>
      <c r="J145" s="12">
        <v>0.23837902264600702</v>
      </c>
      <c r="K145" s="14">
        <f t="shared" si="10"/>
        <v>2509498831.7995248</v>
      </c>
      <c r="L145" s="16"/>
      <c r="M145">
        <v>5.9265221694089796</v>
      </c>
      <c r="N145">
        <v>821646.95705600502</v>
      </c>
      <c r="O145">
        <v>28667.2658464661</v>
      </c>
    </row>
    <row r="146" spans="1:15">
      <c r="A146" t="s">
        <v>55</v>
      </c>
      <c r="B146" t="s">
        <v>84</v>
      </c>
      <c r="D146">
        <v>21.990501825418701</v>
      </c>
      <c r="E146">
        <v>21.92142474397</v>
      </c>
      <c r="F146">
        <v>6.1379660247866903E-2</v>
      </c>
      <c r="G146">
        <v>789432.79701066797</v>
      </c>
      <c r="H146">
        <f t="shared" si="8"/>
        <v>7894327.9701066799</v>
      </c>
      <c r="I146">
        <f t="shared" si="9"/>
        <v>473659678.20640081</v>
      </c>
      <c r="J146" s="12">
        <v>0.23837902264600702</v>
      </c>
      <c r="K146" s="14">
        <f t="shared" si="10"/>
        <v>2346280837.4562593</v>
      </c>
      <c r="L146" s="16"/>
      <c r="M146">
        <v>5.8973151652123699</v>
      </c>
      <c r="N146">
        <v>821646.95705600502</v>
      </c>
      <c r="O146">
        <v>28667.2658464661</v>
      </c>
    </row>
    <row r="147" spans="1:15">
      <c r="A147" t="s">
        <v>24</v>
      </c>
      <c r="B147" t="s">
        <v>99</v>
      </c>
      <c r="D147">
        <v>22.4800669251008</v>
      </c>
      <c r="E147">
        <v>22.373866887388498</v>
      </c>
      <c r="F147">
        <v>9.2866336520832607E-2</v>
      </c>
      <c r="G147">
        <v>596309.83196176798</v>
      </c>
      <c r="H147">
        <f t="shared" si="8"/>
        <v>5963098.3196176793</v>
      </c>
      <c r="I147">
        <f t="shared" si="9"/>
        <v>357785899.17706078</v>
      </c>
      <c r="J147">
        <v>0.2491999999999997</v>
      </c>
      <c r="K147" s="14">
        <f t="shared" si="10"/>
        <v>1787784581.007937</v>
      </c>
      <c r="L147" s="16"/>
      <c r="M147">
        <v>5.77547197005602</v>
      </c>
      <c r="N147">
        <v>634321.10355301399</v>
      </c>
      <c r="O147">
        <v>33268.839919321101</v>
      </c>
    </row>
    <row r="148" spans="1:15">
      <c r="A148" t="s">
        <v>24</v>
      </c>
      <c r="B148" t="s">
        <v>99</v>
      </c>
      <c r="D148">
        <v>22.3079091684566</v>
      </c>
      <c r="E148">
        <v>22.373866887388498</v>
      </c>
      <c r="F148">
        <v>9.2866336520832607E-2</v>
      </c>
      <c r="G148">
        <v>658140.58745486196</v>
      </c>
      <c r="H148">
        <f t="shared" si="8"/>
        <v>6581405.8745486196</v>
      </c>
      <c r="I148">
        <f t="shared" si="9"/>
        <v>394884352.4729172</v>
      </c>
      <c r="J148" s="12">
        <v>0.2491999999999997</v>
      </c>
      <c r="K148" s="14">
        <f t="shared" si="10"/>
        <v>1973158132.4366722</v>
      </c>
      <c r="L148" s="16"/>
      <c r="M148">
        <v>5.8183186745169797</v>
      </c>
      <c r="N148">
        <v>634321.10355301399</v>
      </c>
      <c r="O148">
        <v>33268.839919321101</v>
      </c>
    </row>
    <row r="149" spans="1:15">
      <c r="A149" t="s">
        <v>24</v>
      </c>
      <c r="B149" t="s">
        <v>99</v>
      </c>
      <c r="D149">
        <v>22.333624568608201</v>
      </c>
      <c r="E149">
        <v>22.373866887388498</v>
      </c>
      <c r="F149">
        <v>9.2866336520832607E-2</v>
      </c>
      <c r="G149">
        <v>648512.89124241297</v>
      </c>
      <c r="H149">
        <f t="shared" si="8"/>
        <v>6485128.9124241294</v>
      </c>
      <c r="I149">
        <f t="shared" si="9"/>
        <v>389107734.74544775</v>
      </c>
      <c r="J149" s="12">
        <v>0.2491999999999997</v>
      </c>
      <c r="K149" s="14">
        <f t="shared" si="10"/>
        <v>1944293528.9760528</v>
      </c>
      <c r="L149" s="16"/>
      <c r="M149">
        <v>5.8119186134807004</v>
      </c>
      <c r="N149">
        <v>634321.10355301399</v>
      </c>
      <c r="O149">
        <v>33268.839919321101</v>
      </c>
    </row>
    <row r="150" spans="1:15">
      <c r="A150" t="s">
        <v>56</v>
      </c>
      <c r="B150" t="s">
        <v>57</v>
      </c>
      <c r="D150">
        <v>22.138870346974802</v>
      </c>
      <c r="E150">
        <v>22.168830758304701</v>
      </c>
      <c r="F150">
        <v>0.23460164096332101</v>
      </c>
      <c r="G150">
        <v>725085.36069210805</v>
      </c>
      <c r="H150">
        <f t="shared" si="8"/>
        <v>7250853.6069210805</v>
      </c>
      <c r="I150">
        <f t="shared" si="9"/>
        <v>435051216.41526484</v>
      </c>
      <c r="J150">
        <v>0.23913043478260843</v>
      </c>
      <c r="K150" s="14">
        <f t="shared" si="10"/>
        <v>2156340811.797399</v>
      </c>
      <c r="L150" s="16"/>
      <c r="M150">
        <v>5.8603891369093901</v>
      </c>
      <c r="N150">
        <v>717006.76312303497</v>
      </c>
      <c r="O150">
        <v>94960.455637610998</v>
      </c>
    </row>
    <row r="151" spans="1:15">
      <c r="A151" t="s">
        <v>56</v>
      </c>
      <c r="B151" t="s">
        <v>57</v>
      </c>
      <c r="D151">
        <v>22.416973375729</v>
      </c>
      <c r="E151">
        <v>22.168830758304701</v>
      </c>
      <c r="F151">
        <v>0.23460164096332101</v>
      </c>
      <c r="G151">
        <v>618265.08669733105</v>
      </c>
      <c r="H151">
        <f t="shared" si="8"/>
        <v>6182650.8669733107</v>
      </c>
      <c r="I151">
        <f t="shared" si="9"/>
        <v>370959052.01839864</v>
      </c>
      <c r="J151" s="12">
        <v>0.23913043478260843</v>
      </c>
      <c r="K151" s="14">
        <f t="shared" si="10"/>
        <v>1838666605.6564102</v>
      </c>
      <c r="L151" s="16"/>
      <c r="M151">
        <v>5.7911747226709602</v>
      </c>
      <c r="N151">
        <v>717006.76312303497</v>
      </c>
      <c r="O151">
        <v>94960.455637610998</v>
      </c>
    </row>
    <row r="152" spans="1:15">
      <c r="A152" t="s">
        <v>56</v>
      </c>
      <c r="B152" t="s">
        <v>57</v>
      </c>
      <c r="D152">
        <v>21.950648552210499</v>
      </c>
      <c r="E152">
        <v>22.168830758304701</v>
      </c>
      <c r="F152">
        <v>0.23460164096332101</v>
      </c>
      <c r="G152">
        <v>807669.84197966696</v>
      </c>
      <c r="H152">
        <f t="shared" si="8"/>
        <v>8076698.4197966699</v>
      </c>
      <c r="I152">
        <f t="shared" si="9"/>
        <v>484601905.18780017</v>
      </c>
      <c r="J152" s="12">
        <v>0.23913043478260843</v>
      </c>
      <c r="K152" s="14">
        <f t="shared" si="10"/>
        <v>2401939877.8873568</v>
      </c>
      <c r="L152" s="16"/>
      <c r="M152">
        <v>5.9072338668279203</v>
      </c>
      <c r="N152">
        <v>717006.76312303497</v>
      </c>
      <c r="O152">
        <v>94960.455637610998</v>
      </c>
    </row>
    <row r="153" spans="1:15">
      <c r="A153" t="s">
        <v>58</v>
      </c>
      <c r="B153" t="s">
        <v>82</v>
      </c>
      <c r="D153">
        <v>22.132101022666099</v>
      </c>
      <c r="E153">
        <v>22.308641531805499</v>
      </c>
      <c r="F153">
        <v>0.165756811804325</v>
      </c>
      <c r="G153">
        <v>727903.63735486695</v>
      </c>
      <c r="H153">
        <f t="shared" si="8"/>
        <v>7279036.3735486697</v>
      </c>
      <c r="I153">
        <f t="shared" si="9"/>
        <v>436742182.41292018</v>
      </c>
      <c r="J153">
        <v>0.24518021793797148</v>
      </c>
      <c r="K153" s="14">
        <f t="shared" si="10"/>
        <v>2175290903.5185008</v>
      </c>
      <c r="L153" s="16"/>
      <c r="M153">
        <v>5.8620738895671103</v>
      </c>
      <c r="N153">
        <v>659858.03174308501</v>
      </c>
      <c r="O153">
        <v>63242.425447981797</v>
      </c>
    </row>
    <row r="154" spans="1:15">
      <c r="A154" t="s">
        <v>58</v>
      </c>
      <c r="B154" t="s">
        <v>112</v>
      </c>
      <c r="D154">
        <v>22.3328773648965</v>
      </c>
      <c r="E154">
        <v>22.308641531805499</v>
      </c>
      <c r="F154">
        <v>0.165756811804325</v>
      </c>
      <c r="G154">
        <v>648790.64320568403</v>
      </c>
      <c r="H154">
        <f t="shared" si="8"/>
        <v>6487906.4320568405</v>
      </c>
      <c r="I154">
        <f t="shared" si="9"/>
        <v>389274385.92341042</v>
      </c>
      <c r="J154" s="12">
        <v>0.24518021793797148</v>
      </c>
      <c r="K154" s="14">
        <f t="shared" si="10"/>
        <v>1938867058.8071287</v>
      </c>
      <c r="L154" s="16"/>
      <c r="M154">
        <v>5.8121045778963101</v>
      </c>
      <c r="N154">
        <v>659858.03174308501</v>
      </c>
      <c r="O154">
        <v>63242.425447981797</v>
      </c>
    </row>
    <row r="155" spans="1:15">
      <c r="A155" t="s">
        <v>58</v>
      </c>
      <c r="B155" t="s">
        <v>82</v>
      </c>
      <c r="D155">
        <v>22.4609462078541</v>
      </c>
      <c r="E155">
        <v>22.308641531805499</v>
      </c>
      <c r="F155">
        <v>0.165756811804325</v>
      </c>
      <c r="G155">
        <v>602879.81466870499</v>
      </c>
      <c r="H155">
        <f t="shared" si="8"/>
        <v>6028798.1466870494</v>
      </c>
      <c r="I155">
        <f t="shared" si="9"/>
        <v>361727888.80122298</v>
      </c>
      <c r="J155" s="12">
        <v>0.24518021793797148</v>
      </c>
      <c r="K155" s="14">
        <f t="shared" si="10"/>
        <v>1801665645.6469965</v>
      </c>
      <c r="L155" s="16"/>
      <c r="M155">
        <v>5.7802307432703097</v>
      </c>
      <c r="N155">
        <v>659858.03174308501</v>
      </c>
      <c r="O155">
        <v>63242.425447981797</v>
      </c>
    </row>
    <row r="156" spans="1:15">
      <c r="A156" t="s">
        <v>26</v>
      </c>
      <c r="B156" t="s">
        <v>102</v>
      </c>
      <c r="D156">
        <v>22.9805005457367</v>
      </c>
      <c r="E156">
        <v>22.8852345483416</v>
      </c>
      <c r="F156">
        <v>0.105746783331624</v>
      </c>
      <c r="G156">
        <v>447634.76924566401</v>
      </c>
      <c r="H156">
        <f t="shared" si="8"/>
        <v>4476347.6924566403</v>
      </c>
      <c r="I156">
        <f t="shared" si="9"/>
        <v>268580861.54739845</v>
      </c>
      <c r="J156">
        <v>0.26128364389233921</v>
      </c>
      <c r="K156" s="14">
        <f t="shared" si="10"/>
        <v>1355026590.9289863</v>
      </c>
      <c r="L156" s="16"/>
      <c r="M156">
        <v>5.6509238122287</v>
      </c>
      <c r="N156">
        <v>473334.17195583601</v>
      </c>
      <c r="O156">
        <v>28891.016913621799</v>
      </c>
    </row>
    <row r="157" spans="1:15">
      <c r="A157" t="s">
        <v>26</v>
      </c>
      <c r="B157" t="s">
        <v>102</v>
      </c>
      <c r="D157">
        <v>22.771452668397099</v>
      </c>
      <c r="E157">
        <v>22.8852345483416</v>
      </c>
      <c r="F157">
        <v>0.105746783331624</v>
      </c>
      <c r="G157">
        <v>504605.230035074</v>
      </c>
      <c r="H157">
        <f t="shared" si="8"/>
        <v>5046052.3003507396</v>
      </c>
      <c r="I157">
        <f t="shared" si="9"/>
        <v>302763138.02104437</v>
      </c>
      <c r="J157" s="12">
        <v>0.26128364389233921</v>
      </c>
      <c r="K157" s="14">
        <f t="shared" si="10"/>
        <v>1527480775.8378482</v>
      </c>
      <c r="L157" s="16"/>
      <c r="M157">
        <v>5.7029517474966598</v>
      </c>
      <c r="N157">
        <v>473334.17195583601</v>
      </c>
      <c r="O157">
        <v>28891.016913621799</v>
      </c>
    </row>
    <row r="158" spans="1:15">
      <c r="A158" t="s">
        <v>26</v>
      </c>
      <c r="B158" t="s">
        <v>102</v>
      </c>
      <c r="D158">
        <v>22.903750430891002</v>
      </c>
      <c r="E158">
        <v>22.8852345483416</v>
      </c>
      <c r="F158">
        <v>0.105746783331624</v>
      </c>
      <c r="G158">
        <v>467762.51658677001</v>
      </c>
      <c r="H158">
        <f t="shared" si="8"/>
        <v>4677625.1658677002</v>
      </c>
      <c r="I158">
        <f t="shared" si="9"/>
        <v>280657509.95206201</v>
      </c>
      <c r="J158" s="12">
        <v>0.26128364389233921</v>
      </c>
      <c r="K158" s="14">
        <f t="shared" si="10"/>
        <v>1415954907.3523488</v>
      </c>
      <c r="L158" s="16"/>
      <c r="M158">
        <v>5.6700254173625098</v>
      </c>
      <c r="N158">
        <v>473334.17195583601</v>
      </c>
      <c r="O158">
        <v>28891.016913621799</v>
      </c>
    </row>
    <row r="159" spans="1:15">
      <c r="A159" t="s">
        <v>59</v>
      </c>
      <c r="B159" t="s">
        <v>60</v>
      </c>
      <c r="D159">
        <v>23.071248405496</v>
      </c>
      <c r="E159">
        <v>22.849276790807401</v>
      </c>
      <c r="F159">
        <v>0.19563911319744601</v>
      </c>
      <c r="G159">
        <v>424950.595014758</v>
      </c>
      <c r="H159">
        <f t="shared" si="8"/>
        <v>4249505.9501475804</v>
      </c>
      <c r="I159">
        <f t="shared" si="9"/>
        <v>254970357.00885481</v>
      </c>
      <c r="J159">
        <v>0.24158004158004134</v>
      </c>
      <c r="K159" s="14">
        <f t="shared" si="10"/>
        <v>1266264425.8269279</v>
      </c>
      <c r="L159" s="16"/>
      <c r="M159">
        <v>5.6283384416745896</v>
      </c>
      <c r="N159">
        <v>484582.180642728</v>
      </c>
      <c r="O159">
        <v>52741.956362210498</v>
      </c>
    </row>
    <row r="160" spans="1:15">
      <c r="A160" t="s">
        <v>59</v>
      </c>
      <c r="B160" t="s">
        <v>60</v>
      </c>
      <c r="D160">
        <v>22.701943847165001</v>
      </c>
      <c r="E160">
        <v>22.849276790807401</v>
      </c>
      <c r="F160">
        <v>0.19563911319744601</v>
      </c>
      <c r="G160">
        <v>525111.02426093502</v>
      </c>
      <c r="H160">
        <f t="shared" si="8"/>
        <v>5251110.24260935</v>
      </c>
      <c r="I160">
        <f t="shared" si="9"/>
        <v>315066614.55656099</v>
      </c>
      <c r="J160" s="12">
        <v>0.24158004158004134</v>
      </c>
      <c r="K160" s="14">
        <f t="shared" si="10"/>
        <v>1564721681.6064715</v>
      </c>
      <c r="L160" s="16"/>
      <c r="M160">
        <v>5.7202511360273602</v>
      </c>
      <c r="N160">
        <v>484582.180642728</v>
      </c>
      <c r="O160">
        <v>52741.956362210498</v>
      </c>
    </row>
    <row r="161" spans="1:15">
      <c r="A161" t="s">
        <v>59</v>
      </c>
      <c r="B161" t="s">
        <v>60</v>
      </c>
      <c r="D161">
        <v>22.7746381197612</v>
      </c>
      <c r="E161">
        <v>22.849276790807401</v>
      </c>
      <c r="F161">
        <v>0.19563911319744601</v>
      </c>
      <c r="G161">
        <v>503684.92265249102</v>
      </c>
      <c r="H161">
        <f t="shared" si="8"/>
        <v>5036849.22652491</v>
      </c>
      <c r="I161">
        <f t="shared" si="9"/>
        <v>302210953.59149462</v>
      </c>
      <c r="J161" s="12">
        <v>0.24158004158004134</v>
      </c>
      <c r="K161" s="14">
        <f t="shared" si="10"/>
        <v>1500876353.3042874</v>
      </c>
      <c r="L161" s="16"/>
      <c r="M161">
        <v>5.7021589508441597</v>
      </c>
      <c r="N161">
        <v>484582.180642728</v>
      </c>
      <c r="O161">
        <v>52741.956362210498</v>
      </c>
    </row>
    <row r="162" spans="1:15">
      <c r="A162" t="s">
        <v>61</v>
      </c>
      <c r="B162" t="s">
        <v>78</v>
      </c>
      <c r="D162">
        <v>22.9419939761402</v>
      </c>
      <c r="E162">
        <v>23.174851991195599</v>
      </c>
      <c r="F162">
        <v>0.28192995427300899</v>
      </c>
      <c r="G162">
        <v>457622.47499594698</v>
      </c>
      <c r="H162">
        <f t="shared" si="8"/>
        <v>4576224.7499594698</v>
      </c>
      <c r="I162">
        <f t="shared" si="9"/>
        <v>274573484.99756819</v>
      </c>
      <c r="J162">
        <v>0.2475991649269311</v>
      </c>
      <c r="K162" s="14">
        <f t="shared" si="10"/>
        <v>1370230602.3761733</v>
      </c>
      <c r="L162" s="16"/>
      <c r="M162">
        <v>5.6605073456080204</v>
      </c>
      <c r="N162">
        <v>403872.761883598</v>
      </c>
      <c r="O162">
        <v>62954.855803631501</v>
      </c>
    </row>
    <row r="163" spans="1:15">
      <c r="A163" t="s">
        <v>61</v>
      </c>
      <c r="B163" t="s">
        <v>78</v>
      </c>
      <c r="D163">
        <v>23.0942597873407</v>
      </c>
      <c r="E163">
        <v>23.174851991195599</v>
      </c>
      <c r="F163">
        <v>0.28192995427300899</v>
      </c>
      <c r="G163">
        <v>419383.51756213099</v>
      </c>
      <c r="H163">
        <f t="shared" si="8"/>
        <v>4193835.1756213098</v>
      </c>
      <c r="I163">
        <f t="shared" si="9"/>
        <v>251630110.53727859</v>
      </c>
      <c r="J163" s="12">
        <v>0.2475991649269311</v>
      </c>
      <c r="K163" s="14">
        <f t="shared" si="10"/>
        <v>1255734063.1071205</v>
      </c>
      <c r="L163" s="16"/>
      <c r="M163">
        <v>5.6226113580022901</v>
      </c>
      <c r="N163">
        <v>403872.761883598</v>
      </c>
      <c r="O163">
        <v>62954.855803631501</v>
      </c>
    </row>
    <row r="164" spans="1:15">
      <c r="A164" t="s">
        <v>61</v>
      </c>
      <c r="B164" t="s">
        <v>78</v>
      </c>
      <c r="D164">
        <v>23.488302210106099</v>
      </c>
      <c r="E164">
        <v>23.174851991195599</v>
      </c>
      <c r="F164">
        <v>0.28192995427300899</v>
      </c>
      <c r="G164">
        <v>334612.29309271398</v>
      </c>
      <c r="H164">
        <f t="shared" si="8"/>
        <v>3346122.9309271397</v>
      </c>
      <c r="I164">
        <f t="shared" si="9"/>
        <v>200767375.85562837</v>
      </c>
      <c r="J164" s="12">
        <v>0.2475991649269311</v>
      </c>
      <c r="K164" s="14">
        <f t="shared" si="10"/>
        <v>1001908841.8482131</v>
      </c>
      <c r="L164" s="16"/>
      <c r="M164">
        <v>5.5245418921681004</v>
      </c>
      <c r="N164">
        <v>403872.761883598</v>
      </c>
      <c r="O164">
        <v>62954.855803631501</v>
      </c>
    </row>
    <row r="165" spans="1:15">
      <c r="A165" t="s">
        <v>28</v>
      </c>
      <c r="B165" t="s">
        <v>62</v>
      </c>
      <c r="D165">
        <v>22.127662767816801</v>
      </c>
      <c r="E165">
        <v>22.028047417535799</v>
      </c>
      <c r="F165">
        <v>8.6280095723050398E-2</v>
      </c>
      <c r="G165">
        <v>729757.36129279505</v>
      </c>
      <c r="H165">
        <f t="shared" si="8"/>
        <v>7297573.6129279509</v>
      </c>
      <c r="I165">
        <f t="shared" si="9"/>
        <v>437854416.77567708</v>
      </c>
      <c r="J165">
        <v>0.24363788068418882</v>
      </c>
      <c r="K165" s="14">
        <f t="shared" si="10"/>
        <v>2178129355.7084584</v>
      </c>
      <c r="L165" s="16"/>
      <c r="M165">
        <v>5.8631784845476398</v>
      </c>
      <c r="N165">
        <v>773252.40608975396</v>
      </c>
      <c r="O165">
        <v>37672.8867661884</v>
      </c>
    </row>
    <row r="166" spans="1:15">
      <c r="A166" t="s">
        <v>28</v>
      </c>
      <c r="B166" t="s">
        <v>62</v>
      </c>
      <c r="D166">
        <v>21.976882757033799</v>
      </c>
      <c r="E166">
        <v>22.028047417535799</v>
      </c>
      <c r="F166">
        <v>8.6280095723050398E-2</v>
      </c>
      <c r="G166">
        <v>795618.15650518797</v>
      </c>
      <c r="H166">
        <f t="shared" si="8"/>
        <v>7956181.5650518797</v>
      </c>
      <c r="I166">
        <f t="shared" si="9"/>
        <v>477370893.90311277</v>
      </c>
      <c r="J166" s="12">
        <v>0.24363788068418882</v>
      </c>
      <c r="K166" s="14">
        <f t="shared" si="10"/>
        <v>2374706107.1759357</v>
      </c>
      <c r="L166" s="16"/>
      <c r="M166">
        <v>5.9007046854378702</v>
      </c>
      <c r="N166">
        <v>773252.40608975396</v>
      </c>
      <c r="O166">
        <v>37672.8867661884</v>
      </c>
    </row>
    <row r="167" spans="1:15">
      <c r="A167" t="s">
        <v>28</v>
      </c>
      <c r="B167" t="s">
        <v>62</v>
      </c>
      <c r="D167">
        <v>21.9795967277568</v>
      </c>
      <c r="E167">
        <v>22.028047417535799</v>
      </c>
      <c r="F167">
        <v>8.6280095723050398E-2</v>
      </c>
      <c r="G167">
        <v>794381.70047127898</v>
      </c>
      <c r="H167">
        <f t="shared" si="8"/>
        <v>7943817.0047127903</v>
      </c>
      <c r="I167">
        <f t="shared" si="9"/>
        <v>476629020.28276742</v>
      </c>
      <c r="J167" s="12">
        <v>0.24363788068418882</v>
      </c>
      <c r="K167" s="14">
        <f t="shared" si="10"/>
        <v>2371015618.6281681</v>
      </c>
      <c r="L167" s="16"/>
      <c r="M167">
        <v>5.9000292311118399</v>
      </c>
      <c r="N167">
        <v>773252.40608975396</v>
      </c>
      <c r="O167">
        <v>37672.8867661884</v>
      </c>
    </row>
    <row r="168" spans="1:15">
      <c r="A168" t="s">
        <v>63</v>
      </c>
      <c r="B168" t="s">
        <v>64</v>
      </c>
      <c r="D168">
        <v>22.422318110611599</v>
      </c>
      <c r="E168">
        <v>22.751472949157598</v>
      </c>
      <c r="F168">
        <v>0.52088150904819996</v>
      </c>
      <c r="G168">
        <v>616374.30026299902</v>
      </c>
      <c r="H168">
        <f t="shared" si="8"/>
        <v>6163743.0026299898</v>
      </c>
      <c r="I168">
        <f t="shared" si="9"/>
        <v>369824580.15779936</v>
      </c>
      <c r="J168">
        <v>0.24858299595141695</v>
      </c>
      <c r="K168" s="14">
        <f t="shared" si="10"/>
        <v>1847026729.0796003</v>
      </c>
      <c r="L168" s="16"/>
      <c r="M168">
        <v>5.7898445225080204</v>
      </c>
      <c r="N168">
        <v>524823.58766013396</v>
      </c>
      <c r="O168">
        <v>141543.224835726</v>
      </c>
    </row>
    <row r="169" spans="1:15">
      <c r="A169" t="s">
        <v>63</v>
      </c>
      <c r="B169" t="s">
        <v>64</v>
      </c>
      <c r="D169">
        <v>22.480091235409301</v>
      </c>
      <c r="E169">
        <v>22.751472949157598</v>
      </c>
      <c r="F169">
        <v>0.52088150904819996</v>
      </c>
      <c r="G169">
        <v>596301.52454626199</v>
      </c>
      <c r="H169">
        <f t="shared" si="8"/>
        <v>5963015.2454626197</v>
      </c>
      <c r="I169">
        <f t="shared" si="9"/>
        <v>357780914.72775716</v>
      </c>
      <c r="J169" s="12">
        <v>0.24858299595141695</v>
      </c>
      <c r="K169" s="14">
        <f t="shared" si="10"/>
        <v>1786876665.620086</v>
      </c>
      <c r="L169" s="16"/>
      <c r="M169">
        <v>5.7754659196948603</v>
      </c>
      <c r="N169">
        <v>524823.58766013396</v>
      </c>
      <c r="O169">
        <v>141543.224835726</v>
      </c>
    </row>
    <row r="170" spans="1:15">
      <c r="A170" t="s">
        <v>63</v>
      </c>
      <c r="B170" t="s">
        <v>64</v>
      </c>
      <c r="D170">
        <v>23.3520095014518</v>
      </c>
      <c r="E170">
        <v>22.751472949157598</v>
      </c>
      <c r="F170">
        <v>0.52088150904819996</v>
      </c>
      <c r="G170">
        <v>361794.938171143</v>
      </c>
      <c r="H170">
        <f t="shared" si="8"/>
        <v>3617949.3817114299</v>
      </c>
      <c r="I170">
        <f t="shared" si="9"/>
        <v>217076962.90268579</v>
      </c>
      <c r="J170" s="12">
        <v>0.24858299595141695</v>
      </c>
      <c r="K170" s="14">
        <f t="shared" si="10"/>
        <v>1084154418.77228</v>
      </c>
      <c r="L170" s="16"/>
      <c r="M170">
        <v>5.5584624864051699</v>
      </c>
      <c r="N170">
        <v>524823.58766013396</v>
      </c>
      <c r="O170">
        <v>141543.224835726</v>
      </c>
    </row>
    <row r="171" spans="1:15">
      <c r="A171" t="s">
        <v>65</v>
      </c>
      <c r="B171" t="s">
        <v>72</v>
      </c>
      <c r="D171">
        <v>23.569811383945101</v>
      </c>
      <c r="E171">
        <v>23.6944320577003</v>
      </c>
      <c r="F171">
        <v>0.12226536882264299</v>
      </c>
      <c r="G171">
        <v>319341.85975307802</v>
      </c>
      <c r="H171">
        <f t="shared" si="8"/>
        <v>3193418.5975307804</v>
      </c>
      <c r="I171">
        <f t="shared" si="9"/>
        <v>191605115.85184681</v>
      </c>
      <c r="J171">
        <v>0.25010386373078536</v>
      </c>
      <c r="K171" s="14">
        <f t="shared" si="10"/>
        <v>958105182.54791379</v>
      </c>
      <c r="L171" s="16"/>
      <c r="M171">
        <v>5.5042558501655998</v>
      </c>
      <c r="N171">
        <v>297818.44213337998</v>
      </c>
      <c r="O171">
        <v>20897.613732199301</v>
      </c>
    </row>
    <row r="172" spans="1:15">
      <c r="A172" t="s">
        <v>65</v>
      </c>
      <c r="B172" t="s">
        <v>72</v>
      </c>
      <c r="D172">
        <v>23.699287315011802</v>
      </c>
      <c r="E172">
        <v>23.6944320577003</v>
      </c>
      <c r="F172">
        <v>0.12226536882264299</v>
      </c>
      <c r="G172">
        <v>296504.86171894602</v>
      </c>
      <c r="H172">
        <f t="shared" si="8"/>
        <v>2965048.6171894604</v>
      </c>
      <c r="I172">
        <f t="shared" si="9"/>
        <v>177902917.03136763</v>
      </c>
      <c r="J172" s="12">
        <v>0.25010386373078536</v>
      </c>
      <c r="K172" s="14">
        <f t="shared" si="10"/>
        <v>889588495.79955995</v>
      </c>
      <c r="L172" s="16"/>
      <c r="M172">
        <v>5.4720318187808896</v>
      </c>
      <c r="N172">
        <v>297818.44213337998</v>
      </c>
      <c r="O172">
        <v>20897.613732199301</v>
      </c>
    </row>
    <row r="173" spans="1:15">
      <c r="A173" t="s">
        <v>65</v>
      </c>
      <c r="B173" t="s">
        <v>72</v>
      </c>
      <c r="D173">
        <v>23.814197474143999</v>
      </c>
      <c r="E173">
        <v>23.6944320577003</v>
      </c>
      <c r="F173">
        <v>0.12226536882264299</v>
      </c>
      <c r="G173">
        <v>277608.60492811602</v>
      </c>
      <c r="H173">
        <f t="shared" si="8"/>
        <v>2776086.0492811603</v>
      </c>
      <c r="I173">
        <f t="shared" si="9"/>
        <v>166565162.95686963</v>
      </c>
      <c r="J173" s="12">
        <v>0.25010386373078536</v>
      </c>
      <c r="K173" s="14">
        <f t="shared" si="10"/>
        <v>832895015.10132241</v>
      </c>
      <c r="L173" s="16"/>
      <c r="M173">
        <v>5.4434329236519803</v>
      </c>
      <c r="N173">
        <v>297818.44213337998</v>
      </c>
      <c r="O173">
        <v>20897.613732199301</v>
      </c>
    </row>
    <row r="174" spans="1:15">
      <c r="A174" t="s">
        <v>30</v>
      </c>
      <c r="B174" t="s">
        <v>66</v>
      </c>
      <c r="D174">
        <v>23.0932495833353</v>
      </c>
      <c r="E174">
        <v>22.9230089633623</v>
      </c>
      <c r="F174">
        <v>0.188175267165268</v>
      </c>
      <c r="G174">
        <v>419626.375709705</v>
      </c>
      <c r="H174">
        <f t="shared" si="8"/>
        <v>4196263.7570970496</v>
      </c>
      <c r="I174">
        <f t="shared" si="9"/>
        <v>251775825.42582297</v>
      </c>
      <c r="J174">
        <v>0.23252097483020367</v>
      </c>
      <c r="K174" s="14">
        <f t="shared" si="10"/>
        <v>1241275943.170058</v>
      </c>
      <c r="L174" s="16"/>
      <c r="M174">
        <v>5.6228627780562599</v>
      </c>
      <c r="N174">
        <v>464439.376557382</v>
      </c>
      <c r="O174">
        <v>50668.594953099702</v>
      </c>
    </row>
    <row r="175" spans="1:15">
      <c r="A175" t="s">
        <v>30</v>
      </c>
      <c r="B175" t="s">
        <v>66</v>
      </c>
      <c r="D175">
        <v>22.9548225221058</v>
      </c>
      <c r="E175">
        <v>22.9230089633623</v>
      </c>
      <c r="F175">
        <v>0.188175267165268</v>
      </c>
      <c r="G175">
        <v>454270.53767691198</v>
      </c>
      <c r="H175">
        <f t="shared" si="8"/>
        <v>4542705.3767691199</v>
      </c>
      <c r="I175">
        <f t="shared" si="9"/>
        <v>272562322.60614717</v>
      </c>
      <c r="J175" s="12">
        <v>0.23252097483020367</v>
      </c>
      <c r="K175" s="14">
        <f t="shared" si="10"/>
        <v>1343755118.2420518</v>
      </c>
      <c r="L175" s="16"/>
      <c r="M175">
        <v>5.6573145709787003</v>
      </c>
      <c r="N175">
        <v>464439.376557382</v>
      </c>
      <c r="O175">
        <v>50668.594953099702</v>
      </c>
    </row>
    <row r="176" spans="1:15">
      <c r="A176" t="s">
        <v>30</v>
      </c>
      <c r="B176" t="s">
        <v>66</v>
      </c>
      <c r="D176">
        <v>22.720954784646</v>
      </c>
      <c r="E176">
        <v>22.9230089633623</v>
      </c>
      <c r="F176">
        <v>0.188175267165268</v>
      </c>
      <c r="G176">
        <v>519421.21628552902</v>
      </c>
      <c r="H176">
        <f t="shared" si="8"/>
        <v>5194212.1628552899</v>
      </c>
      <c r="I176">
        <f t="shared" si="9"/>
        <v>311652729.77131736</v>
      </c>
      <c r="J176" s="12">
        <v>0.23252097483020367</v>
      </c>
      <c r="K176" s="14">
        <f t="shared" si="10"/>
        <v>1536474105.2249525</v>
      </c>
      <c r="L176" s="16"/>
      <c r="M176">
        <v>5.71551968485345</v>
      </c>
      <c r="N176">
        <v>464439.376557382</v>
      </c>
      <c r="O176">
        <v>50668.594953099702</v>
      </c>
    </row>
    <row r="177" spans="1:15">
      <c r="A177" t="s">
        <v>67</v>
      </c>
      <c r="B177" t="s">
        <v>68</v>
      </c>
      <c r="D177">
        <v>23.134541876970399</v>
      </c>
      <c r="E177">
        <v>23.0686450131073</v>
      </c>
      <c r="F177">
        <v>9.9313453202298105E-2</v>
      </c>
      <c r="G177">
        <v>409813.19011450699</v>
      </c>
      <c r="H177">
        <f t="shared" si="8"/>
        <v>4098131.9011450699</v>
      </c>
      <c r="I177">
        <f t="shared" si="9"/>
        <v>245887914.06870419</v>
      </c>
      <c r="J177">
        <v>0.24221867517956913</v>
      </c>
      <c r="K177" s="14">
        <f t="shared" si="10"/>
        <v>1221786235.4283738</v>
      </c>
      <c r="L177" s="16"/>
      <c r="M177">
        <v>5.6125859323515597</v>
      </c>
      <c r="N177">
        <v>426049.55249706598</v>
      </c>
      <c r="O177">
        <v>24618.957067969299</v>
      </c>
    </row>
    <row r="178" spans="1:15">
      <c r="A178" t="s">
        <v>67</v>
      </c>
      <c r="B178" t="s">
        <v>68</v>
      </c>
      <c r="D178">
        <v>22.9544170358601</v>
      </c>
      <c r="E178">
        <v>23.0686450131073</v>
      </c>
      <c r="F178">
        <v>9.9313453202298105E-2</v>
      </c>
      <c r="G178">
        <v>454376.10941602802</v>
      </c>
      <c r="H178">
        <f t="shared" si="8"/>
        <v>4543761.0941602802</v>
      </c>
      <c r="I178">
        <f t="shared" si="9"/>
        <v>272625665.64961684</v>
      </c>
      <c r="J178" s="12">
        <v>0.24221867517956913</v>
      </c>
      <c r="K178" s="14">
        <f t="shared" si="10"/>
        <v>1354642772.8128607</v>
      </c>
      <c r="L178" s="16"/>
      <c r="M178">
        <v>5.6574154885886303</v>
      </c>
      <c r="N178">
        <v>426049.55249706598</v>
      </c>
      <c r="O178">
        <v>24618.957067969299</v>
      </c>
    </row>
    <row r="179" spans="1:15">
      <c r="A179" t="s">
        <v>67</v>
      </c>
      <c r="B179" t="s">
        <v>68</v>
      </c>
      <c r="D179">
        <v>23.116976126491501</v>
      </c>
      <c r="E179">
        <v>23.0686450131073</v>
      </c>
      <c r="F179">
        <v>9.9313453202298105E-2</v>
      </c>
      <c r="G179">
        <v>413959.35796066403</v>
      </c>
      <c r="H179">
        <f t="shared" si="8"/>
        <v>4139593.5796066402</v>
      </c>
      <c r="I179">
        <f t="shared" si="9"/>
        <v>248375614.77639842</v>
      </c>
      <c r="J179" s="12">
        <v>0.24221867517956913</v>
      </c>
      <c r="K179" s="14">
        <f t="shared" si="10"/>
        <v>1234147308.5377946</v>
      </c>
      <c r="L179" s="16"/>
      <c r="M179">
        <v>5.6169577046961496</v>
      </c>
      <c r="N179">
        <v>426049.55249706598</v>
      </c>
      <c r="O179">
        <v>24618.957067969299</v>
      </c>
    </row>
    <row r="180" spans="1:15">
      <c r="A180" t="s">
        <v>69</v>
      </c>
      <c r="B180" t="s">
        <v>70</v>
      </c>
      <c r="D180">
        <v>23.950413377947701</v>
      </c>
      <c r="E180">
        <v>23.457572110580902</v>
      </c>
      <c r="F180">
        <v>0.43775923498971597</v>
      </c>
      <c r="G180">
        <v>256762.41075433101</v>
      </c>
      <c r="H180">
        <f t="shared" si="8"/>
        <v>2567624.1075433102</v>
      </c>
      <c r="I180">
        <f t="shared" si="9"/>
        <v>154057446.4525986</v>
      </c>
      <c r="J180">
        <v>0.24702013974517054</v>
      </c>
      <c r="K180" s="14">
        <f t="shared" si="10"/>
        <v>768450953.61641455</v>
      </c>
      <c r="L180" s="16"/>
      <c r="M180">
        <v>5.4095314446426697</v>
      </c>
      <c r="N180">
        <v>347467.61808638601</v>
      </c>
      <c r="O180">
        <v>81542.429675796302</v>
      </c>
    </row>
    <row r="181" spans="1:15">
      <c r="A181" t="s">
        <v>69</v>
      </c>
      <c r="B181" t="s">
        <v>70</v>
      </c>
      <c r="D181">
        <v>23.308433344190298</v>
      </c>
      <c r="E181">
        <v>23.457572110580902</v>
      </c>
      <c r="F181">
        <v>0.43775923498971597</v>
      </c>
      <c r="G181">
        <v>370943.47931737598</v>
      </c>
      <c r="H181">
        <f t="shared" si="8"/>
        <v>3709434.7931737597</v>
      </c>
      <c r="I181">
        <f t="shared" si="9"/>
        <v>222566087.59042558</v>
      </c>
      <c r="J181" s="12">
        <v>0.24702013974517054</v>
      </c>
      <c r="K181" s="14">
        <f t="shared" si="10"/>
        <v>1110177574.5981936</v>
      </c>
      <c r="L181" s="16"/>
      <c r="M181">
        <v>5.5693077411768597</v>
      </c>
      <c r="N181">
        <v>347467.61808638601</v>
      </c>
      <c r="O181">
        <v>81542.429675796302</v>
      </c>
    </row>
    <row r="182" spans="1:15">
      <c r="A182" t="s">
        <v>69</v>
      </c>
      <c r="B182" t="s">
        <v>70</v>
      </c>
      <c r="D182">
        <v>23.113869609604698</v>
      </c>
      <c r="E182">
        <v>23.457572110580902</v>
      </c>
      <c r="F182">
        <v>0.43775923498971597</v>
      </c>
      <c r="G182">
        <v>414696.96418744902</v>
      </c>
      <c r="H182">
        <f t="shared" si="8"/>
        <v>4146969.6418744903</v>
      </c>
      <c r="I182">
        <f t="shared" si="9"/>
        <v>248818178.51246941</v>
      </c>
      <c r="J182" s="12">
        <v>0.24702013974517054</v>
      </c>
      <c r="K182" s="14">
        <f t="shared" si="10"/>
        <v>1241125118.9590337</v>
      </c>
      <c r="L182" s="16"/>
      <c r="M182">
        <v>5.6177308560983699</v>
      </c>
      <c r="N182">
        <v>347467.61808638601</v>
      </c>
      <c r="O182">
        <v>81542.429675796302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C03F9-F8DB-4994-BEEE-5BD197225416}">
  <dimension ref="A1:X73"/>
  <sheetViews>
    <sheetView workbookViewId="0">
      <pane xSplit="2" topLeftCell="P1" activePane="topRight" state="frozen"/>
      <selection pane="topRight" activeCell="C1" sqref="C1:C1048576"/>
    </sheetView>
  </sheetViews>
  <sheetFormatPr defaultRowHeight="15"/>
  <cols>
    <col min="4" max="4" width="11.28515625" bestFit="1" customWidth="1"/>
    <col min="10" max="10" width="17.28515625" bestFit="1" customWidth="1"/>
    <col min="11" max="11" width="28" bestFit="1" customWidth="1"/>
    <col min="12" max="17" width="28" style="12" customWidth="1"/>
    <col min="18" max="20" width="28" style="15" customWidth="1"/>
    <col min="21" max="21" width="28" style="17" customWidth="1"/>
    <col min="22" max="22" width="31" bestFit="1" customWidth="1"/>
  </cols>
  <sheetData>
    <row r="1" spans="1:24">
      <c r="A1" t="s">
        <v>2</v>
      </c>
      <c r="B1" t="s">
        <v>3</v>
      </c>
      <c r="C1" t="s">
        <v>133</v>
      </c>
      <c r="D1" t="s">
        <v>135</v>
      </c>
      <c r="E1" t="s">
        <v>5</v>
      </c>
      <c r="F1" t="s">
        <v>6</v>
      </c>
      <c r="G1" t="s">
        <v>7</v>
      </c>
      <c r="H1" t="s">
        <v>8</v>
      </c>
      <c r="I1" t="s">
        <v>127</v>
      </c>
      <c r="J1" t="s">
        <v>124</v>
      </c>
      <c r="K1" t="s">
        <v>126</v>
      </c>
      <c r="L1" s="12" t="s">
        <v>168</v>
      </c>
      <c r="M1" s="12" t="s">
        <v>177</v>
      </c>
      <c r="N1" s="12" t="s">
        <v>153</v>
      </c>
      <c r="O1" s="12" t="s">
        <v>178</v>
      </c>
      <c r="P1" s="12" t="s">
        <v>174</v>
      </c>
      <c r="Q1" s="12" t="s">
        <v>167</v>
      </c>
      <c r="R1" s="15" t="s">
        <v>134</v>
      </c>
      <c r="S1" s="15" t="s">
        <v>171</v>
      </c>
      <c r="T1" s="15" t="s">
        <v>170</v>
      </c>
      <c r="V1" t="s">
        <v>132</v>
      </c>
      <c r="W1" t="s">
        <v>134</v>
      </c>
      <c r="X1" t="s">
        <v>144</v>
      </c>
    </row>
    <row r="2" spans="1:24" s="3" customFormat="1">
      <c r="A2" s="3" t="s">
        <v>22</v>
      </c>
      <c r="B2" s="3" t="s">
        <v>47</v>
      </c>
      <c r="C2" s="3" t="s">
        <v>105</v>
      </c>
      <c r="D2" s="3" t="s">
        <v>141</v>
      </c>
      <c r="E2" s="3">
        <v>24.058591743189901</v>
      </c>
      <c r="F2" s="3">
        <v>24.0620662951086</v>
      </c>
      <c r="G2" s="3">
        <v>0.121875020239452</v>
      </c>
      <c r="H2" s="3">
        <v>5936.9786175854697</v>
      </c>
      <c r="I2" s="3">
        <v>356218.71705512819</v>
      </c>
      <c r="J2" s="3">
        <v>0.25818483215913768</v>
      </c>
      <c r="K2" s="3">
        <v>1792755.9469197991</v>
      </c>
      <c r="L2" s="3">
        <f>LOG(K2,10)</f>
        <v>6.2535211718153221</v>
      </c>
      <c r="M2" s="3">
        <f>AVERAGE(L2:L4)</f>
        <v>6.2525687887262889</v>
      </c>
      <c r="N2" s="3">
        <v>6.961578560022029</v>
      </c>
      <c r="O2" s="3">
        <f>AVERAGE(N2:N4)</f>
        <v>6.961578560022029</v>
      </c>
      <c r="P2" s="13">
        <f>TTEST(M2:M10,O2:O10,2,1)</f>
        <v>8.5261503214915223E-3</v>
      </c>
      <c r="Q2" s="3">
        <f>L2-N2</f>
        <v>-0.70805738820670694</v>
      </c>
      <c r="R2" s="15">
        <f>AVERAGE(Q2:Q4)</f>
        <v>-0.70900977129574017</v>
      </c>
      <c r="S2" s="15">
        <f>AVERAGE(R2,R5,R8)</f>
        <v>-0.79144129097826177</v>
      </c>
      <c r="T2" s="15">
        <f>_xlfn.STDEV.S(R2,R5,R8)/SQRT(COUNT(R2,R5,R8))</f>
        <v>7.3550603267586445E-2</v>
      </c>
      <c r="U2" s="17"/>
      <c r="V2" s="3">
        <v>-7360562.0530802011</v>
      </c>
      <c r="W2" s="3">
        <v>-7360963.2401127042</v>
      </c>
      <c r="X2" s="3">
        <f>AVERAGE(W2,W5,W8)</f>
        <v>-7629053.8764411202</v>
      </c>
    </row>
    <row r="3" spans="1:24">
      <c r="A3" t="s">
        <v>22</v>
      </c>
      <c r="B3" t="s">
        <v>47</v>
      </c>
      <c r="C3" t="s">
        <v>105</v>
      </c>
      <c r="D3" t="s">
        <v>141</v>
      </c>
      <c r="E3">
        <v>23.9419657026727</v>
      </c>
      <c r="F3">
        <v>24.0620662951086</v>
      </c>
      <c r="G3">
        <v>0.121875020239452</v>
      </c>
      <c r="H3">
        <v>6390.4724179595496</v>
      </c>
      <c r="I3">
        <v>383428.34507757297</v>
      </c>
      <c r="J3">
        <v>0.25818483215913768</v>
      </c>
      <c r="K3">
        <v>1929694.9119859282</v>
      </c>
      <c r="L3" s="3">
        <f t="shared" ref="L3:L66" si="0">LOG(K3,10)</f>
        <v>6.2854886517463555</v>
      </c>
      <c r="M3" s="3"/>
      <c r="N3" s="12">
        <v>6.961578560022029</v>
      </c>
      <c r="Q3" s="3">
        <f t="shared" ref="Q3:Q66" si="1">L3-N3</f>
        <v>-0.6760899082756735</v>
      </c>
      <c r="V3">
        <v>-7223623.0880140718</v>
      </c>
    </row>
    <row r="4" spans="1:24">
      <c r="A4" t="s">
        <v>22</v>
      </c>
      <c r="B4" t="s">
        <v>47</v>
      </c>
      <c r="C4" t="s">
        <v>105</v>
      </c>
      <c r="D4" t="s">
        <v>141</v>
      </c>
      <c r="E4">
        <v>24.185641439463101</v>
      </c>
      <c r="F4">
        <v>24.0620662951086</v>
      </c>
      <c r="G4">
        <v>0.121875020239452</v>
      </c>
      <c r="H4">
        <v>5479.4990451863896</v>
      </c>
      <c r="I4">
        <v>328769.94271118339</v>
      </c>
      <c r="J4">
        <v>0.25818483215913768</v>
      </c>
      <c r="K4">
        <v>1654613.4207561582</v>
      </c>
      <c r="L4" s="3">
        <f t="shared" si="0"/>
        <v>6.218696542617189</v>
      </c>
      <c r="M4" s="3"/>
      <c r="N4" s="12">
        <v>6.961578560022029</v>
      </c>
      <c r="Q4" s="3">
        <f t="shared" si="1"/>
        <v>-0.74288201740484006</v>
      </c>
      <c r="V4">
        <v>-7498704.5792438416</v>
      </c>
    </row>
    <row r="5" spans="1:24">
      <c r="A5" t="s">
        <v>50</v>
      </c>
      <c r="B5" t="s">
        <v>51</v>
      </c>
      <c r="C5" t="s">
        <v>105</v>
      </c>
      <c r="D5" t="s">
        <v>141</v>
      </c>
      <c r="E5">
        <v>24.085404153807101</v>
      </c>
      <c r="F5">
        <v>24.1202998888166</v>
      </c>
      <c r="G5">
        <v>0.18253750822029</v>
      </c>
      <c r="H5">
        <v>5837.3554345402499</v>
      </c>
      <c r="I5">
        <v>350241.32607241499</v>
      </c>
      <c r="J5">
        <v>0.25190533493782596</v>
      </c>
      <c r="K5">
        <v>1753875.93850302</v>
      </c>
      <c r="L5" s="3">
        <f t="shared" si="0"/>
        <v>6.2439988700282534</v>
      </c>
      <c r="M5" s="3">
        <f>AVERAGE(L5:L7)</f>
        <v>6.2344338646174053</v>
      </c>
      <c r="N5" s="12">
        <v>6.961578560022029</v>
      </c>
      <c r="O5" s="12">
        <f>AVERAGE(N5:N7)</f>
        <v>6.961578560022029</v>
      </c>
      <c r="Q5" s="3">
        <f t="shared" si="1"/>
        <v>-0.71757968999377564</v>
      </c>
      <c r="R5" s="15">
        <f>AVERAGE(Q5:Q7)</f>
        <v>-0.72714469540462334</v>
      </c>
      <c r="V5">
        <v>-7399442.0614969805</v>
      </c>
      <c r="W5">
        <v>-7430129.2364879465</v>
      </c>
    </row>
    <row r="6" spans="1:24">
      <c r="A6" t="s">
        <v>50</v>
      </c>
      <c r="B6" t="s">
        <v>51</v>
      </c>
      <c r="C6" t="s">
        <v>105</v>
      </c>
      <c r="D6" t="s">
        <v>141</v>
      </c>
      <c r="E6">
        <v>24.3177662488877</v>
      </c>
      <c r="F6">
        <v>24.1202998888166</v>
      </c>
      <c r="G6">
        <v>0.18253750822029</v>
      </c>
      <c r="H6">
        <v>5041.0978293786402</v>
      </c>
      <c r="I6">
        <v>302465.86976271839</v>
      </c>
      <c r="J6">
        <v>0.25190533493782596</v>
      </c>
      <c r="K6">
        <v>1514634.5439702272</v>
      </c>
      <c r="L6" s="3">
        <f t="shared" si="0"/>
        <v>6.1803078574698258</v>
      </c>
      <c r="M6" s="3"/>
      <c r="N6" s="12">
        <v>6.961578560022029</v>
      </c>
      <c r="Q6" s="3">
        <f t="shared" si="1"/>
        <v>-0.78127070255220321</v>
      </c>
      <c r="V6">
        <v>-7638683.4560297728</v>
      </c>
    </row>
    <row r="7" spans="1:24">
      <c r="A7" t="s">
        <v>50</v>
      </c>
      <c r="B7" t="s">
        <v>51</v>
      </c>
      <c r="C7" t="s">
        <v>105</v>
      </c>
      <c r="D7" t="s">
        <v>141</v>
      </c>
      <c r="E7">
        <v>23.957729263754899</v>
      </c>
      <c r="F7">
        <v>24.1202998888166</v>
      </c>
      <c r="G7">
        <v>0.18253750822029</v>
      </c>
      <c r="H7">
        <v>6327.2083326669399</v>
      </c>
      <c r="I7">
        <v>379632.4999600164</v>
      </c>
      <c r="J7">
        <v>0.25190533493782596</v>
      </c>
      <c r="K7">
        <v>1901055.8080629141</v>
      </c>
      <c r="L7" s="3">
        <f t="shared" si="0"/>
        <v>6.2789948663541377</v>
      </c>
      <c r="M7" s="3"/>
      <c r="N7" s="12">
        <v>6.961578560022029</v>
      </c>
      <c r="Q7" s="3">
        <f t="shared" si="1"/>
        <v>-0.68258369366789129</v>
      </c>
      <c r="V7">
        <v>-7252262.1919370862</v>
      </c>
    </row>
    <row r="8" spans="1:24">
      <c r="A8" t="s">
        <v>53</v>
      </c>
      <c r="B8" t="s">
        <v>54</v>
      </c>
      <c r="C8" t="s">
        <v>105</v>
      </c>
      <c r="D8" t="s">
        <v>141</v>
      </c>
      <c r="E8">
        <v>24.973729464067201</v>
      </c>
      <c r="F8">
        <v>24.888897424066698</v>
      </c>
      <c r="G8">
        <v>0.11474050975437</v>
      </c>
      <c r="H8">
        <v>3332.1459916506901</v>
      </c>
      <c r="I8">
        <v>199928.75949904142</v>
      </c>
      <c r="J8">
        <v>0.25089605734767023</v>
      </c>
      <c r="K8">
        <v>1000360.3880310459</v>
      </c>
      <c r="L8" s="3">
        <f t="shared" si="0"/>
        <v>6.0001564863370191</v>
      </c>
      <c r="M8" s="3">
        <f>AVERAGE(L8:L10)</f>
        <v>6.0234091537876067</v>
      </c>
      <c r="N8" s="12">
        <v>6.961578560022029</v>
      </c>
      <c r="O8" s="12">
        <f>AVERAGE(N8:N10)</f>
        <v>6.961578560022029</v>
      </c>
      <c r="Q8" s="3">
        <f t="shared" si="1"/>
        <v>-0.96142207368500987</v>
      </c>
      <c r="R8" s="15">
        <f>AVERAGE(Q8:Q10)</f>
        <v>-0.93816940623442202</v>
      </c>
      <c r="V8">
        <v>-8152957.6119689541</v>
      </c>
      <c r="W8">
        <v>-8096069.1527227079</v>
      </c>
    </row>
    <row r="9" spans="1:24">
      <c r="A9" t="s">
        <v>53</v>
      </c>
      <c r="B9" t="s">
        <v>54</v>
      </c>
      <c r="C9" t="s">
        <v>105</v>
      </c>
      <c r="D9" t="s">
        <v>141</v>
      </c>
      <c r="E9">
        <v>24.758344985256102</v>
      </c>
      <c r="F9">
        <v>24.888897424066698</v>
      </c>
      <c r="G9">
        <v>0.11474050975437</v>
      </c>
      <c r="H9">
        <v>3817.3451394112099</v>
      </c>
      <c r="I9">
        <v>229040.70836467258</v>
      </c>
      <c r="J9">
        <v>0.25089605734767023</v>
      </c>
      <c r="K9">
        <v>1146024.4762619459</v>
      </c>
      <c r="L9" s="3">
        <f t="shared" si="0"/>
        <v>6.0591938931915674</v>
      </c>
      <c r="M9" s="3"/>
      <c r="N9" s="12">
        <v>6.961578560022029</v>
      </c>
      <c r="Q9" s="3">
        <f t="shared" si="1"/>
        <v>-0.90238466683046159</v>
      </c>
      <c r="V9">
        <v>-8007293.5237380546</v>
      </c>
    </row>
    <row r="10" spans="1:24">
      <c r="A10" t="s">
        <v>53</v>
      </c>
      <c r="B10" t="s">
        <v>54</v>
      </c>
      <c r="C10" t="s">
        <v>105</v>
      </c>
      <c r="D10" t="s">
        <v>141</v>
      </c>
      <c r="E10">
        <v>24.934617822876699</v>
      </c>
      <c r="F10">
        <v>24.888897424066698</v>
      </c>
      <c r="G10">
        <v>0.11474050975437</v>
      </c>
      <c r="H10">
        <v>3415.4239258995899</v>
      </c>
      <c r="I10">
        <v>204925.4355539754</v>
      </c>
      <c r="J10">
        <v>0.25089605734767023</v>
      </c>
      <c r="K10">
        <v>1025361.6775388876</v>
      </c>
      <c r="L10" s="3">
        <f t="shared" si="0"/>
        <v>6.0108770818342343</v>
      </c>
      <c r="M10" s="3"/>
      <c r="N10" s="12">
        <v>6.961578560022029</v>
      </c>
      <c r="Q10" s="3">
        <f t="shared" si="1"/>
        <v>-0.95070147818779471</v>
      </c>
      <c r="V10">
        <v>-8127956.3224611124</v>
      </c>
    </row>
    <row r="11" spans="1:24" s="3" customFormat="1">
      <c r="A11" s="3" t="s">
        <v>14</v>
      </c>
      <c r="B11" s="3" t="s">
        <v>44</v>
      </c>
      <c r="C11" s="3" t="s">
        <v>105</v>
      </c>
      <c r="D11" s="3" t="s">
        <v>139</v>
      </c>
      <c r="E11" s="3">
        <v>23.569556622639499</v>
      </c>
      <c r="F11" s="3">
        <v>23.441850585351499</v>
      </c>
      <c r="G11" s="3">
        <v>0.113526962285441</v>
      </c>
      <c r="H11" s="3">
        <v>8083.7187442499999</v>
      </c>
      <c r="I11" s="3">
        <v>485023.12465499999</v>
      </c>
      <c r="J11" s="3">
        <v>0.24246079613992752</v>
      </c>
      <c r="K11" s="3">
        <v>2410488.8704205062</v>
      </c>
      <c r="L11" s="3">
        <f t="shared" si="0"/>
        <v>6.382105130622544</v>
      </c>
      <c r="M11" s="3">
        <f>AVERAGE(L11:L13)</f>
        <v>6.4171096644811128</v>
      </c>
      <c r="N11" s="3">
        <v>6.961578560022029</v>
      </c>
      <c r="O11" s="3">
        <f>AVERAGE(N11:N13)</f>
        <v>6.961578560022029</v>
      </c>
      <c r="P11" s="13">
        <f>TTEST(M11:M19,O11:O19,2,1)</f>
        <v>3.6419794864032656E-2</v>
      </c>
      <c r="Q11" s="3">
        <f t="shared" si="1"/>
        <v>-0.57947342939948498</v>
      </c>
      <c r="R11" s="15">
        <f>AVERAGE(Q11:Q13)</f>
        <v>-0.54446889554091626</v>
      </c>
      <c r="S11" s="15">
        <f>AVERAGE(R11,R14,R17)</f>
        <v>-0.49354403736365632</v>
      </c>
      <c r="T11" s="15">
        <f>_xlfn.STDEV.S(R11,R14,R17)/SQRT(COUNT(R11,R14,R17))</f>
        <v>9.6853676798551447E-2</v>
      </c>
      <c r="U11" s="17"/>
      <c r="V11" s="3">
        <v>-6742829.1295794938</v>
      </c>
      <c r="W11" s="3">
        <v>-6536071.4907992212</v>
      </c>
      <c r="X11" s="3">
        <f>AVERAGE(W11,W14,W17)</f>
        <v>-6049563.0919477353</v>
      </c>
    </row>
    <row r="12" spans="1:24">
      <c r="A12" t="s">
        <v>14</v>
      </c>
      <c r="B12" t="s">
        <v>44</v>
      </c>
      <c r="C12" t="s">
        <v>105</v>
      </c>
      <c r="D12" t="s">
        <v>139</v>
      </c>
      <c r="E12">
        <v>23.352370487359501</v>
      </c>
      <c r="F12">
        <v>23.441850585351499</v>
      </c>
      <c r="G12">
        <v>0.113526962285441</v>
      </c>
      <c r="H12">
        <v>9271.3385510309599</v>
      </c>
      <c r="I12">
        <v>556280.3130618576</v>
      </c>
      <c r="J12">
        <v>0.24246079613992752</v>
      </c>
      <c r="K12">
        <v>2764625.9225752144</v>
      </c>
      <c r="L12" s="3">
        <f t="shared" si="0"/>
        <v>6.4416363758750794</v>
      </c>
      <c r="M12" s="3"/>
      <c r="N12" s="12">
        <v>6.961578560022029</v>
      </c>
      <c r="Q12" s="3">
        <f t="shared" si="1"/>
        <v>-0.51994218414694959</v>
      </c>
      <c r="V12">
        <v>-6388692.0774247851</v>
      </c>
    </row>
    <row r="13" spans="1:24">
      <c r="A13" t="s">
        <v>14</v>
      </c>
      <c r="B13" t="s">
        <v>44</v>
      </c>
      <c r="C13" t="s">
        <v>105</v>
      </c>
      <c r="D13" t="s">
        <v>139</v>
      </c>
      <c r="E13">
        <v>23.403624646055501</v>
      </c>
      <c r="F13">
        <v>23.441850585351499</v>
      </c>
      <c r="G13">
        <v>0.113526962285441</v>
      </c>
      <c r="H13">
        <v>8976.22129849872</v>
      </c>
      <c r="I13">
        <v>538573.27790992323</v>
      </c>
      <c r="J13">
        <v>0.24246079613992752</v>
      </c>
      <c r="K13">
        <v>2676624.7346066143</v>
      </c>
      <c r="L13" s="3">
        <f t="shared" si="0"/>
        <v>6.4275874869457148</v>
      </c>
      <c r="M13" s="3"/>
      <c r="N13" s="12">
        <v>6.961578560022029</v>
      </c>
      <c r="Q13" s="3">
        <f t="shared" si="1"/>
        <v>-0.53399107307631422</v>
      </c>
      <c r="V13">
        <v>-6476693.2653933857</v>
      </c>
    </row>
    <row r="14" spans="1:24">
      <c r="A14" t="s">
        <v>28</v>
      </c>
      <c r="B14" t="s">
        <v>62</v>
      </c>
      <c r="C14" t="s">
        <v>105</v>
      </c>
      <c r="D14" t="s">
        <v>139</v>
      </c>
      <c r="E14">
        <v>22.358945546809402</v>
      </c>
      <c r="F14">
        <v>22.574180032083401</v>
      </c>
      <c r="G14">
        <v>0.18815358995620099</v>
      </c>
      <c r="H14">
        <v>17355.719407830398</v>
      </c>
      <c r="I14">
        <v>1041343.1644698239</v>
      </c>
      <c r="J14">
        <v>0.24363788068418882</v>
      </c>
      <c r="K14">
        <v>5180215.2245048741</v>
      </c>
      <c r="L14" s="3">
        <f t="shared" si="0"/>
        <v>6.7143478039292246</v>
      </c>
      <c r="M14" s="3">
        <f>AVERAGE(L14:L16)</f>
        <v>6.6553515106661578</v>
      </c>
      <c r="N14" s="12">
        <v>6.961578560022029</v>
      </c>
      <c r="O14" s="12">
        <f>AVERAGE(N14:N16)</f>
        <v>6.961578560022029</v>
      </c>
      <c r="Q14" s="3">
        <f t="shared" si="1"/>
        <v>-0.24723075609280443</v>
      </c>
      <c r="R14" s="15">
        <f>AVERAGE(Q14:Q16)</f>
        <v>-0.30622704935587147</v>
      </c>
      <c r="V14">
        <v>-3973102.7754951259</v>
      </c>
      <c r="W14">
        <v>-4609371.2635983573</v>
      </c>
    </row>
    <row r="15" spans="1:24">
      <c r="A15" t="s">
        <v>28</v>
      </c>
      <c r="B15" t="s">
        <v>62</v>
      </c>
      <c r="C15" t="s">
        <v>105</v>
      </c>
      <c r="D15" t="s">
        <v>139</v>
      </c>
      <c r="E15">
        <v>22.707436320627501</v>
      </c>
      <c r="F15">
        <v>22.574180032083401</v>
      </c>
      <c r="G15">
        <v>0.18815358995620099</v>
      </c>
      <c r="H15">
        <v>13929.0165947727</v>
      </c>
      <c r="I15">
        <v>835740.99568636203</v>
      </c>
      <c r="J15">
        <v>0.24363788068418882</v>
      </c>
      <c r="K15">
        <v>4157436.6427051239</v>
      </c>
      <c r="L15" s="3">
        <f t="shared" si="0"/>
        <v>6.618825639507139</v>
      </c>
      <c r="M15" s="3"/>
      <c r="N15" s="12">
        <v>6.961578560022029</v>
      </c>
      <c r="Q15" s="3">
        <f t="shared" si="1"/>
        <v>-0.34275292051489004</v>
      </c>
      <c r="V15">
        <v>-4995881.3572948761</v>
      </c>
    </row>
    <row r="16" spans="1:24">
      <c r="A16" t="s">
        <v>28</v>
      </c>
      <c r="B16" t="s">
        <v>62</v>
      </c>
      <c r="C16" t="s">
        <v>105</v>
      </c>
      <c r="D16" t="s">
        <v>139</v>
      </c>
      <c r="E16">
        <v>22.6561582288133</v>
      </c>
      <c r="F16">
        <v>22.574180032083401</v>
      </c>
      <c r="G16">
        <v>0.18815358995620099</v>
      </c>
      <c r="H16">
        <v>14387.187542997101</v>
      </c>
      <c r="I16">
        <v>863231.25257982605</v>
      </c>
      <c r="J16">
        <v>0.24363788068418882</v>
      </c>
      <c r="K16">
        <v>4294188.3419949301</v>
      </c>
      <c r="L16" s="3">
        <f t="shared" si="0"/>
        <v>6.632881088562109</v>
      </c>
      <c r="M16" s="3"/>
      <c r="N16" s="12">
        <v>6.961578560022029</v>
      </c>
      <c r="Q16" s="3">
        <f t="shared" si="1"/>
        <v>-0.32869747145992001</v>
      </c>
      <c r="V16">
        <v>-4859129.6580050699</v>
      </c>
    </row>
    <row r="17" spans="1:24">
      <c r="A17" t="s">
        <v>30</v>
      </c>
      <c r="B17" t="s">
        <v>66</v>
      </c>
      <c r="C17" t="s">
        <v>105</v>
      </c>
      <c r="D17" t="s">
        <v>139</v>
      </c>
      <c r="E17">
        <v>23.868688453862799</v>
      </c>
      <c r="F17">
        <v>23.740931842220402</v>
      </c>
      <c r="G17">
        <v>0.11895066885896299</v>
      </c>
      <c r="H17">
        <v>6692.9631818180296</v>
      </c>
      <c r="I17">
        <v>401577.79090908176</v>
      </c>
      <c r="J17">
        <v>0.23252097483020367</v>
      </c>
      <c r="K17">
        <v>1979812.2012856845</v>
      </c>
      <c r="L17" s="3">
        <f t="shared" si="0"/>
        <v>6.2966239964163417</v>
      </c>
      <c r="M17" s="3">
        <f>AVERAGE(L17:L19)</f>
        <v>6.331642392827848</v>
      </c>
      <c r="N17" s="12">
        <v>6.961578560022029</v>
      </c>
      <c r="O17" s="12">
        <f>AVERAGE(N17:N19)</f>
        <v>6.961578560022029</v>
      </c>
      <c r="Q17" s="3">
        <f t="shared" si="1"/>
        <v>-0.66495456360568728</v>
      </c>
      <c r="R17" s="15">
        <f>AVERAGE(Q17:Q19)</f>
        <v>-0.62993616719418133</v>
      </c>
      <c r="V17">
        <v>-7173505.7987143155</v>
      </c>
      <c r="W17">
        <v>-7003246.5214456292</v>
      </c>
    </row>
    <row r="18" spans="1:24">
      <c r="A18" t="s">
        <v>30</v>
      </c>
      <c r="B18" t="s">
        <v>66</v>
      </c>
      <c r="C18" t="s">
        <v>105</v>
      </c>
      <c r="D18" t="s">
        <v>139</v>
      </c>
      <c r="E18">
        <v>23.720733597734199</v>
      </c>
      <c r="F18">
        <v>23.740931842220402</v>
      </c>
      <c r="G18">
        <v>0.11895066885896299</v>
      </c>
      <c r="H18">
        <v>7348.0689030910398</v>
      </c>
      <c r="I18">
        <v>440884.13418546238</v>
      </c>
      <c r="J18">
        <v>0.23252097483020367</v>
      </c>
      <c r="K18">
        <v>2173595.7714137458</v>
      </c>
      <c r="L18" s="3">
        <f t="shared" si="0"/>
        <v>6.3371787805195767</v>
      </c>
      <c r="M18" s="3"/>
      <c r="N18" s="12">
        <v>6.961578560022029</v>
      </c>
      <c r="Q18" s="3">
        <f t="shared" si="1"/>
        <v>-0.62439977950245229</v>
      </c>
      <c r="V18">
        <v>-6979722.2285862546</v>
      </c>
    </row>
    <row r="19" spans="1:24">
      <c r="A19" t="s">
        <v>30</v>
      </c>
      <c r="B19" t="s">
        <v>66</v>
      </c>
      <c r="C19" t="s">
        <v>105</v>
      </c>
      <c r="D19" t="s">
        <v>139</v>
      </c>
      <c r="E19">
        <v>23.6333734750642</v>
      </c>
      <c r="F19">
        <v>23.740931842220402</v>
      </c>
      <c r="G19">
        <v>0.11895066885896299</v>
      </c>
      <c r="H19">
        <v>7764.5955926500501</v>
      </c>
      <c r="I19">
        <v>465875.73555900302</v>
      </c>
      <c r="J19">
        <v>0.23252097483020367</v>
      </c>
      <c r="K19">
        <v>2296806.4629636821</v>
      </c>
      <c r="L19" s="3">
        <f t="shared" si="0"/>
        <v>6.3611244015476247</v>
      </c>
      <c r="M19" s="3"/>
      <c r="N19" s="12">
        <v>6.961578560022029</v>
      </c>
      <c r="Q19" s="3">
        <f t="shared" si="1"/>
        <v>-0.60045415847440431</v>
      </c>
      <c r="V19">
        <v>-6856511.5370363183</v>
      </c>
    </row>
    <row r="20" spans="1:24" s="3" customFormat="1">
      <c r="A20" s="3" t="s">
        <v>45</v>
      </c>
      <c r="B20" s="3" t="s">
        <v>46</v>
      </c>
      <c r="C20" s="3" t="s">
        <v>105</v>
      </c>
      <c r="D20" s="3" t="s">
        <v>140</v>
      </c>
      <c r="E20" s="3">
        <v>23.315082979411599</v>
      </c>
      <c r="F20" s="3">
        <v>23.3811385776376</v>
      </c>
      <c r="G20" s="3">
        <v>8.4091074614277395E-2</v>
      </c>
      <c r="H20" s="3">
        <v>9492.1159830230008</v>
      </c>
      <c r="I20" s="3">
        <v>569526.9589813801</v>
      </c>
      <c r="J20" s="3">
        <v>0.23830645161290331</v>
      </c>
      <c r="K20" s="3">
        <v>2820995.6306964811</v>
      </c>
      <c r="L20" s="3">
        <f t="shared" si="0"/>
        <v>6.4504024134981952</v>
      </c>
      <c r="M20" s="3">
        <f>AVERAGE(L20:L22)</f>
        <v>6.4322964141754158</v>
      </c>
      <c r="N20" s="3">
        <v>6.961578560022029</v>
      </c>
      <c r="O20" s="3">
        <f>AVERAGE(N20:N22)</f>
        <v>6.961578560022029</v>
      </c>
      <c r="P20" s="13">
        <f>TTEST(M20:M28,O20:O28,2,1)</f>
        <v>8.1342007716556971E-3</v>
      </c>
      <c r="Q20" s="3">
        <f t="shared" si="1"/>
        <v>-0.51117614652383381</v>
      </c>
      <c r="R20" s="15">
        <f>AVERAGE(Q20:Q22)</f>
        <v>-0.52928214584661271</v>
      </c>
      <c r="S20" s="15">
        <f>AVERAGE(R20,R23,R26)</f>
        <v>-0.52815458501223411</v>
      </c>
      <c r="T20" s="15">
        <f>_xlfn.STDEV.S(R20,R23,R26)/SQRT(COUNT(R20,R23,R26))</f>
        <v>4.7927041614688734E-2</v>
      </c>
      <c r="U20" s="17"/>
      <c r="V20" s="3">
        <v>-6332322.3693035189</v>
      </c>
      <c r="W20" s="3">
        <v>-6444992.6170897409</v>
      </c>
      <c r="X20" s="3">
        <f>AVERAGE(W20,W23,W26)</f>
        <v>-6354188.6552434498</v>
      </c>
    </row>
    <row r="21" spans="1:24">
      <c r="A21" t="s">
        <v>45</v>
      </c>
      <c r="B21" t="s">
        <v>46</v>
      </c>
      <c r="C21" t="s">
        <v>105</v>
      </c>
      <c r="D21" t="s">
        <v>140</v>
      </c>
      <c r="E21">
        <v>23.352531952221501</v>
      </c>
      <c r="F21">
        <v>23.3811385776376</v>
      </c>
      <c r="G21">
        <v>8.4091074614277395E-2</v>
      </c>
      <c r="H21">
        <v>9270.3937792879497</v>
      </c>
      <c r="I21">
        <v>556223.62675727694</v>
      </c>
      <c r="J21">
        <v>0.23830645161290331</v>
      </c>
      <c r="K21">
        <v>2755101.2222122536</v>
      </c>
      <c r="L21" s="3">
        <f t="shared" si="0"/>
        <v>6.4401375594276109</v>
      </c>
      <c r="M21" s="3"/>
      <c r="N21" s="12">
        <v>6.961578560022029</v>
      </c>
      <c r="Q21" s="3">
        <f t="shared" si="1"/>
        <v>-0.52144100059441811</v>
      </c>
      <c r="V21">
        <v>-6398216.7777877469</v>
      </c>
    </row>
    <row r="22" spans="1:24">
      <c r="A22" t="s">
        <v>45</v>
      </c>
      <c r="B22" t="s">
        <v>46</v>
      </c>
      <c r="C22" t="s">
        <v>105</v>
      </c>
      <c r="D22" t="s">
        <v>140</v>
      </c>
      <c r="E22">
        <v>23.475800801279799</v>
      </c>
      <c r="F22">
        <v>23.3811385776376</v>
      </c>
      <c r="G22">
        <v>8.4091074614277395E-2</v>
      </c>
      <c r="H22">
        <v>8576.4960567115304</v>
      </c>
      <c r="I22">
        <v>514589.76340269181</v>
      </c>
      <c r="J22">
        <v>0.23830645161290331</v>
      </c>
      <c r="K22">
        <v>2548879.2958220425</v>
      </c>
      <c r="L22" s="3">
        <f t="shared" si="0"/>
        <v>6.4063492696004429</v>
      </c>
      <c r="M22" s="3"/>
      <c r="N22" s="12">
        <v>6.961578560022029</v>
      </c>
      <c r="Q22" s="3">
        <f t="shared" si="1"/>
        <v>-0.55522929042158609</v>
      </c>
      <c r="V22">
        <v>-6604438.704177957</v>
      </c>
    </row>
    <row r="23" spans="1:24">
      <c r="A23" t="s">
        <v>48</v>
      </c>
      <c r="B23" t="s">
        <v>49</v>
      </c>
      <c r="C23" t="s">
        <v>105</v>
      </c>
      <c r="D23" t="s">
        <v>140</v>
      </c>
      <c r="E23">
        <v>23.513053437788301</v>
      </c>
      <c r="F23">
        <v>23.679408422459598</v>
      </c>
      <c r="G23">
        <v>0.17699813166783401</v>
      </c>
      <c r="H23">
        <v>8377.1994290917391</v>
      </c>
      <c r="I23">
        <v>502631.96574550436</v>
      </c>
      <c r="J23">
        <v>0.23956594323873112</v>
      </c>
      <c r="K23">
        <v>2492181.8668850549</v>
      </c>
      <c r="L23" s="3">
        <f t="shared" si="0"/>
        <v>6.3965797317682833</v>
      </c>
      <c r="M23" s="3">
        <f>AVERAGE(L23:L25)</f>
        <v>6.3509814279047285</v>
      </c>
      <c r="N23" s="12">
        <v>6.961578560022029</v>
      </c>
      <c r="O23" s="12">
        <f>AVERAGE(N23:N25)</f>
        <v>6.961578560022029</v>
      </c>
      <c r="Q23" s="3">
        <f t="shared" si="1"/>
        <v>-0.5649988282537457</v>
      </c>
      <c r="R23" s="15">
        <f>AVERAGE(Q23:Q25)</f>
        <v>-0.61059713211730016</v>
      </c>
      <c r="V23">
        <v>-6661136.1331149451</v>
      </c>
      <c r="W23">
        <v>-6900245.8184576603</v>
      </c>
    </row>
    <row r="24" spans="1:24">
      <c r="A24" t="s">
        <v>48</v>
      </c>
      <c r="B24" t="s">
        <v>49</v>
      </c>
      <c r="C24" t="s">
        <v>105</v>
      </c>
      <c r="D24" t="s">
        <v>140</v>
      </c>
      <c r="E24">
        <v>23.865410293811902</v>
      </c>
      <c r="F24">
        <v>23.679408422459598</v>
      </c>
      <c r="G24">
        <v>0.17699813166783401</v>
      </c>
      <c r="H24">
        <v>6706.8252011802497</v>
      </c>
      <c r="I24">
        <v>402409.51207081496</v>
      </c>
      <c r="J24">
        <v>0.23956594323873112</v>
      </c>
      <c r="K24">
        <v>1995252.5055931893</v>
      </c>
      <c r="L24" s="3">
        <f t="shared" si="0"/>
        <v>6.2999978648580823</v>
      </c>
      <c r="M24" s="3"/>
      <c r="N24" s="12">
        <v>6.961578560022029</v>
      </c>
      <c r="Q24" s="3">
        <f t="shared" si="1"/>
        <v>-0.66158069516394669</v>
      </c>
      <c r="V24">
        <v>-7158065.494406811</v>
      </c>
    </row>
    <row r="25" spans="1:24">
      <c r="A25" t="s">
        <v>48</v>
      </c>
      <c r="B25" t="s">
        <v>49</v>
      </c>
      <c r="C25" t="s">
        <v>105</v>
      </c>
      <c r="D25" t="s">
        <v>140</v>
      </c>
      <c r="E25">
        <v>23.6597615357785</v>
      </c>
      <c r="F25">
        <v>23.679408422459598</v>
      </c>
      <c r="G25">
        <v>0.17699813166783401</v>
      </c>
      <c r="H25">
        <v>7636.3497256852797</v>
      </c>
      <c r="I25">
        <v>458180.98354111676</v>
      </c>
      <c r="J25">
        <v>0.23956594323873112</v>
      </c>
      <c r="K25">
        <v>2271782.1721487758</v>
      </c>
      <c r="L25" s="3">
        <f t="shared" si="0"/>
        <v>6.3563666870878208</v>
      </c>
      <c r="M25" s="3"/>
      <c r="N25" s="12">
        <v>6.961578560022029</v>
      </c>
      <c r="Q25" s="3">
        <f t="shared" si="1"/>
        <v>-0.60521187293420819</v>
      </c>
      <c r="V25">
        <v>-6881535.8278512247</v>
      </c>
    </row>
    <row r="26" spans="1:24">
      <c r="A26" t="s">
        <v>67</v>
      </c>
      <c r="B26" t="s">
        <v>68</v>
      </c>
      <c r="C26" t="s">
        <v>105</v>
      </c>
      <c r="D26" t="s">
        <v>140</v>
      </c>
      <c r="E26">
        <v>22.439461125503399</v>
      </c>
      <c r="F26">
        <v>23.0771363350025</v>
      </c>
      <c r="G26">
        <v>0.56223079789236097</v>
      </c>
      <c r="H26">
        <v>16495.789471201399</v>
      </c>
      <c r="I26">
        <v>989747.36827208393</v>
      </c>
      <c r="J26">
        <v>0.24221867517956913</v>
      </c>
      <c r="K26">
        <v>4917930.6583096534</v>
      </c>
      <c r="L26" s="3">
        <f t="shared" si="0"/>
        <v>6.6917824009936311</v>
      </c>
      <c r="M26" s="3">
        <f>AVERAGE(L26:L28)</f>
        <v>6.516994082949239</v>
      </c>
      <c r="N26" s="12">
        <v>6.961578560022029</v>
      </c>
      <c r="O26" s="12">
        <f>AVERAGE(N26:N28)</f>
        <v>6.961578560022029</v>
      </c>
      <c r="Q26" s="3">
        <f t="shared" si="1"/>
        <v>-0.26979615902839793</v>
      </c>
      <c r="R26" s="15">
        <f>AVERAGE(Q26:Q28)</f>
        <v>-0.44458447707278942</v>
      </c>
      <c r="V26">
        <v>-4235387.3416903466</v>
      </c>
      <c r="W26">
        <v>-5717327.5301829493</v>
      </c>
    </row>
    <row r="27" spans="1:24">
      <c r="A27" t="s">
        <v>67</v>
      </c>
      <c r="B27" t="s">
        <v>68</v>
      </c>
      <c r="C27" t="s">
        <v>105</v>
      </c>
      <c r="D27" t="s">
        <v>140</v>
      </c>
      <c r="E27">
        <v>23.290469364062702</v>
      </c>
      <c r="F27">
        <v>23.0771363350025</v>
      </c>
      <c r="G27">
        <v>0.56223079789236097</v>
      </c>
      <c r="H27">
        <v>9640.7248409772092</v>
      </c>
      <c r="I27">
        <v>578443.49045863259</v>
      </c>
      <c r="J27">
        <v>0.24221867517956913</v>
      </c>
      <c r="K27">
        <v>2874213.2255350733</v>
      </c>
      <c r="L27" s="3">
        <f t="shared" si="0"/>
        <v>6.4585189834357504</v>
      </c>
      <c r="M27" s="3"/>
      <c r="N27" s="12">
        <v>6.961578560022029</v>
      </c>
      <c r="Q27" s="3">
        <f t="shared" si="1"/>
        <v>-0.50305957658627865</v>
      </c>
      <c r="V27">
        <v>-6279104.7744649267</v>
      </c>
    </row>
    <row r="28" spans="1:24">
      <c r="A28" t="s">
        <v>67</v>
      </c>
      <c r="B28" t="s">
        <v>68</v>
      </c>
      <c r="C28" t="s">
        <v>105</v>
      </c>
      <c r="D28" t="s">
        <v>140</v>
      </c>
      <c r="E28">
        <v>23.501478515441399</v>
      </c>
      <c r="F28">
        <v>23.0771363350025</v>
      </c>
      <c r="G28">
        <v>0.56223079789236097</v>
      </c>
      <c r="H28">
        <v>8438.6226833302608</v>
      </c>
      <c r="I28">
        <v>506317.36099981563</v>
      </c>
      <c r="J28">
        <v>0.24221867517956913</v>
      </c>
      <c r="K28">
        <v>2515827.5256064264</v>
      </c>
      <c r="L28" s="3">
        <f t="shared" si="0"/>
        <v>6.4006808644183373</v>
      </c>
      <c r="M28" s="3"/>
      <c r="N28" s="12">
        <v>6.961578560022029</v>
      </c>
      <c r="Q28" s="3">
        <f t="shared" si="1"/>
        <v>-0.56089769560369174</v>
      </c>
      <c r="V28">
        <v>-6637490.4743935736</v>
      </c>
    </row>
    <row r="29" spans="1:24" s="3" customFormat="1">
      <c r="A29" s="3" t="s">
        <v>56</v>
      </c>
      <c r="B29" s="3" t="s">
        <v>57</v>
      </c>
      <c r="C29" s="3" t="s">
        <v>105</v>
      </c>
      <c r="D29" s="3" t="s">
        <v>143</v>
      </c>
      <c r="E29" s="3">
        <v>23.268118333145601</v>
      </c>
      <c r="F29" s="3">
        <v>23.281906848657101</v>
      </c>
      <c r="G29" s="3">
        <v>0.16611887786788901</v>
      </c>
      <c r="H29" s="3">
        <v>9777.6876461301308</v>
      </c>
      <c r="I29" s="3">
        <v>586661.25876780786</v>
      </c>
      <c r="J29" s="3">
        <v>0.23913043478260843</v>
      </c>
      <c r="K29" s="3">
        <v>2907799.2825882644</v>
      </c>
      <c r="L29" s="3">
        <f t="shared" si="0"/>
        <v>6.4635644250642903</v>
      </c>
      <c r="M29" s="3">
        <f>AVERAGE(L29:L31)</f>
        <v>6.4597849595955381</v>
      </c>
      <c r="N29" s="3">
        <v>6.961578560022029</v>
      </c>
      <c r="O29" s="3">
        <f>AVERAGE(N29:N31)</f>
        <v>6.961578560022029</v>
      </c>
      <c r="P29" s="13">
        <f>TTEST(M29:M37,O29:O37,2,1)</f>
        <v>4.4174369178462354E-2</v>
      </c>
      <c r="Q29" s="3">
        <f t="shared" si="1"/>
        <v>-0.49801413495773872</v>
      </c>
      <c r="R29" s="15">
        <f>AVERAGE(Q29:Q31)</f>
        <v>-0.50179360042649057</v>
      </c>
      <c r="S29" s="15">
        <f>AVERAGE(R29,R32,R35)</f>
        <v>-0.52107468334593643</v>
      </c>
      <c r="T29" s="15">
        <f>_xlfn.STDEV.S(R29,R32,R35)/SQRT(COUNT(R29,R32,R35))</f>
        <v>0.11330694968138212</v>
      </c>
      <c r="U29" s="17"/>
      <c r="V29" s="3">
        <v>-6245518.717411736</v>
      </c>
      <c r="W29" s="3">
        <v>-6260187.866470051</v>
      </c>
      <c r="X29" s="3">
        <f>AVERAGE(W29,W32,W35)</f>
        <v>-6187947.1269759303</v>
      </c>
    </row>
    <row r="30" spans="1:24">
      <c r="A30" t="s">
        <v>56</v>
      </c>
      <c r="B30" t="s">
        <v>57</v>
      </c>
      <c r="C30" t="s">
        <v>105</v>
      </c>
      <c r="D30" t="s">
        <v>143</v>
      </c>
      <c r="E30">
        <v>23.123111972145999</v>
      </c>
      <c r="F30">
        <v>23.281906848657101</v>
      </c>
      <c r="G30">
        <v>0.16611887786788901</v>
      </c>
      <c r="H30">
        <v>10714.7675518458</v>
      </c>
      <c r="I30">
        <v>642886.05311074795</v>
      </c>
      <c r="J30">
        <v>0.23913043478260843</v>
      </c>
      <c r="K30">
        <v>3186478.6980271847</v>
      </c>
      <c r="L30" s="3">
        <f t="shared" si="0"/>
        <v>6.5033110195175405</v>
      </c>
      <c r="M30" s="3"/>
      <c r="N30" s="12">
        <v>6.961578560022029</v>
      </c>
      <c r="Q30" s="3">
        <f t="shared" si="1"/>
        <v>-0.45826754050448848</v>
      </c>
      <c r="V30">
        <v>-5966839.3019728158</v>
      </c>
    </row>
    <row r="31" spans="1:24">
      <c r="A31" t="s">
        <v>56</v>
      </c>
      <c r="B31" t="s">
        <v>57</v>
      </c>
      <c r="C31" t="s">
        <v>105</v>
      </c>
      <c r="D31" t="s">
        <v>143</v>
      </c>
      <c r="E31">
        <v>23.454490240679601</v>
      </c>
      <c r="F31">
        <v>23.281906848657101</v>
      </c>
      <c r="G31">
        <v>0.16611887786788901</v>
      </c>
      <c r="H31">
        <v>8692.62948237005</v>
      </c>
      <c r="I31">
        <v>521557.76894220302</v>
      </c>
      <c r="J31">
        <v>0.23913043478260843</v>
      </c>
      <c r="K31">
        <v>2585112.4199743969</v>
      </c>
      <c r="L31" s="3">
        <f t="shared" si="0"/>
        <v>6.4124794342047844</v>
      </c>
      <c r="M31" s="3"/>
      <c r="N31" s="12">
        <v>6.961578560022029</v>
      </c>
      <c r="Q31" s="3">
        <f t="shared" si="1"/>
        <v>-0.54909912581724463</v>
      </c>
      <c r="V31">
        <v>-6568205.5800256031</v>
      </c>
    </row>
    <row r="32" spans="1:24">
      <c r="A32" t="s">
        <v>59</v>
      </c>
      <c r="B32" t="s">
        <v>60</v>
      </c>
      <c r="C32" t="s">
        <v>105</v>
      </c>
      <c r="D32" t="s">
        <v>143</v>
      </c>
      <c r="E32">
        <v>24.231676148388601</v>
      </c>
      <c r="F32">
        <v>24.103939244840401</v>
      </c>
      <c r="G32">
        <v>0.458027138656879</v>
      </c>
      <c r="H32">
        <v>5322.58530348775</v>
      </c>
      <c r="I32">
        <v>319355.118209265</v>
      </c>
      <c r="J32">
        <v>0.24158004158004134</v>
      </c>
      <c r="K32">
        <v>1586019.763780233</v>
      </c>
      <c r="L32" s="3">
        <f t="shared" si="0"/>
        <v>6.200308594865076</v>
      </c>
      <c r="M32" s="3">
        <f>AVERAGE(L32:L34)</f>
        <v>6.2353215892402538</v>
      </c>
      <c r="N32" s="12">
        <v>6.961578560022029</v>
      </c>
      <c r="O32" s="12">
        <f>AVERAGE(N32:N34)</f>
        <v>6.961578560022029</v>
      </c>
      <c r="Q32" s="3">
        <f t="shared" si="1"/>
        <v>-0.761269965156953</v>
      </c>
      <c r="R32" s="15">
        <f>AVERAGE(Q32:Q34)</f>
        <v>-0.72625697078177553</v>
      </c>
      <c r="V32">
        <v>-7567298.2362197675</v>
      </c>
      <c r="W32">
        <v>-7384120.3533072323</v>
      </c>
    </row>
    <row r="33" spans="1:24">
      <c r="A33" t="s">
        <v>59</v>
      </c>
      <c r="B33" t="s">
        <v>60</v>
      </c>
      <c r="C33" t="s">
        <v>105</v>
      </c>
      <c r="D33" t="s">
        <v>143</v>
      </c>
      <c r="E33">
        <v>24.484538252336598</v>
      </c>
      <c r="F33">
        <v>24.103939244840401</v>
      </c>
      <c r="G33">
        <v>0.458027138656879</v>
      </c>
      <c r="H33">
        <v>4537.4569318850099</v>
      </c>
      <c r="I33">
        <v>272247.41591310059</v>
      </c>
      <c r="J33">
        <v>0.24158004158004134</v>
      </c>
      <c r="K33">
        <v>1352067.831877785</v>
      </c>
      <c r="L33" s="3">
        <f t="shared" si="0"/>
        <v>6.1309984802677775</v>
      </c>
      <c r="M33" s="3"/>
      <c r="N33" s="12">
        <v>6.961578560022029</v>
      </c>
      <c r="Q33" s="3">
        <f t="shared" si="1"/>
        <v>-0.83058007975425152</v>
      </c>
      <c r="V33">
        <v>-7801250.1681222152</v>
      </c>
    </row>
    <row r="34" spans="1:24">
      <c r="A34" t="s">
        <v>59</v>
      </c>
      <c r="B34" t="s">
        <v>60</v>
      </c>
      <c r="C34" t="s">
        <v>105</v>
      </c>
      <c r="D34" t="s">
        <v>143</v>
      </c>
      <c r="E34">
        <v>23.595603333796099</v>
      </c>
      <c r="F34">
        <v>24.103939244840401</v>
      </c>
      <c r="G34">
        <v>0.458027138656879</v>
      </c>
      <c r="H34">
        <v>7951.9149828795298</v>
      </c>
      <c r="I34">
        <v>477114.89897277177</v>
      </c>
      <c r="J34">
        <v>0.24158004158004134</v>
      </c>
      <c r="K34">
        <v>2369505.344420285</v>
      </c>
      <c r="L34" s="3">
        <f t="shared" si="0"/>
        <v>6.374657692587907</v>
      </c>
      <c r="M34" s="3"/>
      <c r="N34" s="12">
        <v>6.961578560022029</v>
      </c>
      <c r="Q34" s="3">
        <f t="shared" si="1"/>
        <v>-0.58692086743412197</v>
      </c>
      <c r="V34">
        <v>-6783812.655579715</v>
      </c>
    </row>
    <row r="35" spans="1:24">
      <c r="A35" t="s">
        <v>63</v>
      </c>
      <c r="B35" t="s">
        <v>64</v>
      </c>
      <c r="C35" t="s">
        <v>105</v>
      </c>
      <c r="D35" t="s">
        <v>143</v>
      </c>
      <c r="E35">
        <v>22.646529686560399</v>
      </c>
      <c r="F35">
        <v>22.6860721620519</v>
      </c>
      <c r="G35">
        <v>7.5270289790868403E-2</v>
      </c>
      <c r="H35">
        <v>14474.8846517368</v>
      </c>
      <c r="I35">
        <v>868493.07910420804</v>
      </c>
      <c r="J35">
        <v>0.24858299595141695</v>
      </c>
      <c r="K35">
        <v>4337542.7626840118</v>
      </c>
      <c r="L35" s="3">
        <f t="shared" si="0"/>
        <v>6.6372437694141802</v>
      </c>
      <c r="M35" s="3">
        <f>AVERAGE(L35:L37)</f>
        <v>6.6264050811924866</v>
      </c>
      <c r="N35" s="12">
        <v>6.961578560022029</v>
      </c>
      <c r="O35" s="12">
        <f>AVERAGE(N35:N37)</f>
        <v>6.961578560022029</v>
      </c>
      <c r="Q35" s="3">
        <f t="shared" si="1"/>
        <v>-0.32433479060784887</v>
      </c>
      <c r="R35" s="15">
        <f>AVERAGE(Q35:Q37)</f>
        <v>-0.33517347882954329</v>
      </c>
      <c r="V35">
        <v>-4815775.2373159882</v>
      </c>
      <c r="W35">
        <v>-4919533.1611505067</v>
      </c>
    </row>
    <row r="36" spans="1:24">
      <c r="A36" t="s">
        <v>63</v>
      </c>
      <c r="B36" t="s">
        <v>64</v>
      </c>
      <c r="C36" t="s">
        <v>105</v>
      </c>
      <c r="D36" t="s">
        <v>143</v>
      </c>
      <c r="E36">
        <v>22.638814219590699</v>
      </c>
      <c r="F36">
        <v>22.6860721620519</v>
      </c>
      <c r="G36">
        <v>7.5270289790868403E-2</v>
      </c>
      <c r="H36">
        <v>14545.5430404423</v>
      </c>
      <c r="I36">
        <v>872732.58242653799</v>
      </c>
      <c r="J36">
        <v>0.24858299595141695</v>
      </c>
      <c r="K36">
        <v>4358716.2497221753</v>
      </c>
      <c r="L36" s="3">
        <f t="shared" si="0"/>
        <v>6.6393585975813556</v>
      </c>
      <c r="M36" s="3"/>
      <c r="N36" s="12">
        <v>6.961578560022029</v>
      </c>
      <c r="Q36" s="3">
        <f t="shared" si="1"/>
        <v>-0.32221996244067341</v>
      </c>
      <c r="V36">
        <v>-4794601.7502778247</v>
      </c>
    </row>
    <row r="37" spans="1:24">
      <c r="A37" t="s">
        <v>63</v>
      </c>
      <c r="B37" t="s">
        <v>64</v>
      </c>
      <c r="C37" t="s">
        <v>105</v>
      </c>
      <c r="D37" t="s">
        <v>143</v>
      </c>
      <c r="E37">
        <v>22.772872580004499</v>
      </c>
      <c r="F37">
        <v>22.6860721620519</v>
      </c>
      <c r="G37">
        <v>7.5270289790868403E-2</v>
      </c>
      <c r="H37">
        <v>13365.46948664</v>
      </c>
      <c r="I37">
        <v>801928.16919839999</v>
      </c>
      <c r="J37">
        <v>0.24858299595141695</v>
      </c>
      <c r="K37">
        <v>4005095.5041422923</v>
      </c>
      <c r="L37" s="3">
        <f t="shared" si="0"/>
        <v>6.6026128765819214</v>
      </c>
      <c r="M37" s="3"/>
      <c r="N37" s="12">
        <v>6.961578560022029</v>
      </c>
      <c r="Q37" s="3">
        <f t="shared" si="1"/>
        <v>-0.3589656834401076</v>
      </c>
      <c r="V37">
        <v>-5148222.4958577082</v>
      </c>
    </row>
    <row r="38" spans="1:24" s="3" customFormat="1">
      <c r="A38" s="3" t="s">
        <v>61</v>
      </c>
      <c r="B38" s="3" t="s">
        <v>78</v>
      </c>
      <c r="C38" s="3" t="s">
        <v>105</v>
      </c>
      <c r="D38" s="3" t="s">
        <v>142</v>
      </c>
      <c r="E38" s="3">
        <v>23.078235313901001</v>
      </c>
      <c r="F38" s="3">
        <v>23.123364678338099</v>
      </c>
      <c r="G38" s="3">
        <v>4.9982653815841799E-2</v>
      </c>
      <c r="H38" s="3">
        <v>11022.587484510501</v>
      </c>
      <c r="I38" s="3">
        <v>661355.24907063006</v>
      </c>
      <c r="J38" s="3">
        <v>0.2475991649269311</v>
      </c>
      <c r="K38" s="3">
        <v>3300425.0258422424</v>
      </c>
      <c r="L38" s="3">
        <f t="shared" si="0"/>
        <v>6.5185698715421312</v>
      </c>
      <c r="M38" s="3">
        <f>AVERAGE(L38:L40)</f>
        <v>6.5061998035406168</v>
      </c>
      <c r="N38" s="3">
        <v>6.961578560022029</v>
      </c>
      <c r="O38" s="3">
        <f>AVERAGE(N38:N40)</f>
        <v>6.961578560022029</v>
      </c>
      <c r="P38" s="13">
        <f>TTEST(M38:M46,O38:O46,2,1)</f>
        <v>4.200643675172247E-2</v>
      </c>
      <c r="Q38" s="3">
        <f t="shared" si="1"/>
        <v>-0.44300868847989783</v>
      </c>
      <c r="R38" s="15">
        <f>AVERAGE(Q38:Q40)</f>
        <v>-0.45537875648141196</v>
      </c>
      <c r="S38" s="15">
        <f>AVERAGE(R38,R41,R44)</f>
        <v>-0.49003905889084409</v>
      </c>
      <c r="T38" s="15">
        <f>_xlfn.STDEV.S(R38,R41,R44)/SQRT(COUNT(R38,R41,R44))</f>
        <v>0.10373293356004878</v>
      </c>
      <c r="U38" s="17"/>
      <c r="V38" s="3">
        <v>-5852892.9741577581</v>
      </c>
      <c r="W38" s="3">
        <v>-5944511.8769470267</v>
      </c>
      <c r="X38" s="3">
        <f>AVERAGE(W38,W41,W44)</f>
        <v>-5941632.3028988279</v>
      </c>
    </row>
    <row r="39" spans="1:24">
      <c r="A39" t="s">
        <v>61</v>
      </c>
      <c r="B39" t="s">
        <v>78</v>
      </c>
      <c r="C39" t="s">
        <v>105</v>
      </c>
      <c r="D39" t="s">
        <v>142</v>
      </c>
      <c r="E39">
        <v>23.1147721618444</v>
      </c>
      <c r="F39">
        <v>23.123364678338099</v>
      </c>
      <c r="G39">
        <v>4.9982653815841799E-2</v>
      </c>
      <c r="H39">
        <v>10771.3147338412</v>
      </c>
      <c r="I39">
        <v>646278.88403047202</v>
      </c>
      <c r="J39">
        <v>0.2475991649269311</v>
      </c>
      <c r="K39">
        <v>3225187.9841053034</v>
      </c>
      <c r="L39" s="3">
        <f t="shared" si="0"/>
        <v>6.5085550331047166</v>
      </c>
      <c r="M39" s="3"/>
      <c r="N39" s="12">
        <v>6.961578560022029</v>
      </c>
      <c r="Q39" s="3">
        <f t="shared" si="1"/>
        <v>-0.4530235269173124</v>
      </c>
      <c r="V39">
        <v>-5928130.0158946961</v>
      </c>
    </row>
    <row r="40" spans="1:24">
      <c r="A40" t="s">
        <v>61</v>
      </c>
      <c r="B40" t="s">
        <v>78</v>
      </c>
      <c r="C40" t="s">
        <v>105</v>
      </c>
      <c r="D40" t="s">
        <v>142</v>
      </c>
      <c r="E40">
        <v>23.177086559269</v>
      </c>
      <c r="F40">
        <v>23.123364678338099</v>
      </c>
      <c r="G40">
        <v>4.9982653815841799E-2</v>
      </c>
      <c r="H40">
        <v>10355.9081259918</v>
      </c>
      <c r="I40">
        <v>621354.48755950807</v>
      </c>
      <c r="J40">
        <v>0.2475991649269311</v>
      </c>
      <c r="K40">
        <v>3100805.3592113741</v>
      </c>
      <c r="L40" s="3">
        <f t="shared" si="0"/>
        <v>6.4914745059750034</v>
      </c>
      <c r="M40" s="3"/>
      <c r="N40" s="12">
        <v>6.961578560022029</v>
      </c>
      <c r="Q40" s="3">
        <f t="shared" si="1"/>
        <v>-0.4701040540470256</v>
      </c>
      <c r="V40">
        <v>-6052512.6407886259</v>
      </c>
    </row>
    <row r="41" spans="1:24">
      <c r="A41" t="s">
        <v>65</v>
      </c>
      <c r="B41" t="s">
        <v>72</v>
      </c>
      <c r="C41" t="s">
        <v>105</v>
      </c>
      <c r="D41" t="s">
        <v>142</v>
      </c>
      <c r="E41">
        <v>21.949554024761099</v>
      </c>
      <c r="F41">
        <v>22.669942486375898</v>
      </c>
      <c r="G41">
        <v>0.62452942175676995</v>
      </c>
      <c r="H41">
        <v>22472.833136068701</v>
      </c>
      <c r="I41">
        <v>1348369.988164122</v>
      </c>
      <c r="J41">
        <v>0.25010386373078536</v>
      </c>
      <c r="K41">
        <v>6742410.1277704081</v>
      </c>
      <c r="L41" s="3">
        <f t="shared" si="0"/>
        <v>6.8288151662819896</v>
      </c>
      <c r="M41" s="3">
        <f>AVERAGE(L41:L43)</f>
        <v>6.6313549456735421</v>
      </c>
      <c r="N41" s="12">
        <v>6.961578560022029</v>
      </c>
      <c r="O41" s="12">
        <f>AVERAGE(N41:N43)</f>
        <v>6.961578560022029</v>
      </c>
      <c r="Q41" s="3">
        <f t="shared" si="1"/>
        <v>-0.13276339374003943</v>
      </c>
      <c r="R41" s="15">
        <f>AVERAGE(Q41:Q43)</f>
        <v>-0.33022361434848663</v>
      </c>
      <c r="V41">
        <v>-2410907.8722295919</v>
      </c>
      <c r="W41">
        <v>-4632822.6441117236</v>
      </c>
    </row>
    <row r="42" spans="1:24">
      <c r="A42" t="s">
        <v>65</v>
      </c>
      <c r="B42" t="s">
        <v>72</v>
      </c>
      <c r="C42" t="s">
        <v>105</v>
      </c>
      <c r="D42" t="s">
        <v>142</v>
      </c>
      <c r="E42">
        <v>23.001547437389998</v>
      </c>
      <c r="F42">
        <v>22.669942486375898</v>
      </c>
      <c r="G42">
        <v>0.62452942175676995</v>
      </c>
      <c r="H42">
        <v>11569.2148661786</v>
      </c>
      <c r="I42">
        <v>694152.89197071595</v>
      </c>
      <c r="J42">
        <v>0.25010386373078536</v>
      </c>
      <c r="K42">
        <v>3471052.8490899615</v>
      </c>
      <c r="L42" s="3">
        <f t="shared" si="0"/>
        <v>6.5404612261443047</v>
      </c>
      <c r="M42" s="3"/>
      <c r="N42" s="12">
        <v>6.961578560022029</v>
      </c>
      <c r="Q42" s="3">
        <f t="shared" si="1"/>
        <v>-0.42111733387772432</v>
      </c>
      <c r="V42">
        <v>-5682265.1509100385</v>
      </c>
    </row>
    <row r="43" spans="1:24">
      <c r="A43" t="s">
        <v>65</v>
      </c>
      <c r="B43" t="s">
        <v>72</v>
      </c>
      <c r="C43" t="s">
        <v>105</v>
      </c>
      <c r="D43" t="s">
        <v>142</v>
      </c>
      <c r="E43">
        <v>23.058725996976499</v>
      </c>
      <c r="F43">
        <v>22.669942486375898</v>
      </c>
      <c r="G43">
        <v>0.62452942175676995</v>
      </c>
      <c r="H43">
        <v>11159.149744608299</v>
      </c>
      <c r="I43">
        <v>669548.98467649799</v>
      </c>
      <c r="J43">
        <v>0.25010386373078536</v>
      </c>
      <c r="K43">
        <v>3348023.0908044581</v>
      </c>
      <c r="L43" s="3">
        <f t="shared" si="0"/>
        <v>6.5247884445943329</v>
      </c>
      <c r="M43" s="3"/>
      <c r="N43" s="12">
        <v>6.961578560022029</v>
      </c>
      <c r="Q43" s="3">
        <f t="shared" si="1"/>
        <v>-0.43679011542769608</v>
      </c>
      <c r="V43">
        <v>-5805294.9091955423</v>
      </c>
    </row>
    <row r="44" spans="1:24">
      <c r="A44" t="s">
        <v>69</v>
      </c>
      <c r="B44" t="s">
        <v>70</v>
      </c>
      <c r="C44" t="s">
        <v>105</v>
      </c>
      <c r="D44" t="s">
        <v>142</v>
      </c>
      <c r="E44">
        <v>23.700928176102099</v>
      </c>
      <c r="F44">
        <v>23.958579637615699</v>
      </c>
      <c r="G44">
        <v>0.22565087622982599</v>
      </c>
      <c r="H44">
        <v>7440.4967966122204</v>
      </c>
      <c r="I44">
        <v>446429.80779673322</v>
      </c>
      <c r="J44">
        <v>0.24702013974517054</v>
      </c>
      <c r="K44">
        <v>2226827.8452203674</v>
      </c>
      <c r="L44" s="3">
        <f t="shared" si="0"/>
        <v>6.3476866432752566</v>
      </c>
      <c r="M44" s="3">
        <f>AVERAGE(L44:L46)</f>
        <v>6.2770637541793954</v>
      </c>
      <c r="N44" s="12">
        <v>6.961578560022029</v>
      </c>
      <c r="O44" s="12">
        <f>AVERAGE(N44:N46)</f>
        <v>6.961578560022029</v>
      </c>
      <c r="Q44" s="3">
        <f t="shared" si="1"/>
        <v>-0.61389191674677246</v>
      </c>
      <c r="R44" s="15">
        <f>AVERAGE(Q44:Q46)</f>
        <v>-0.68451480584263358</v>
      </c>
      <c r="V44">
        <v>-6926490.1547796326</v>
      </c>
      <c r="W44">
        <v>-7247562.3876377344</v>
      </c>
    </row>
    <row r="45" spans="1:24">
      <c r="A45" t="s">
        <v>69</v>
      </c>
      <c r="B45" t="s">
        <v>70</v>
      </c>
      <c r="C45" t="s">
        <v>105</v>
      </c>
      <c r="D45" t="s">
        <v>142</v>
      </c>
      <c r="E45">
        <v>24.053788241365002</v>
      </c>
      <c r="F45">
        <v>23.958579637615699</v>
      </c>
      <c r="G45">
        <v>0.22565087622982599</v>
      </c>
      <c r="H45">
        <v>5955.00507949851</v>
      </c>
      <c r="I45">
        <v>357300.30476991058</v>
      </c>
      <c r="J45">
        <v>0.24702013974517054</v>
      </c>
      <c r="K45">
        <v>1782242.7039406637</v>
      </c>
      <c r="L45" s="3">
        <f t="shared" si="0"/>
        <v>6.2509668454948351</v>
      </c>
      <c r="M45" s="3"/>
      <c r="N45" s="12">
        <v>6.961578560022029</v>
      </c>
      <c r="Q45" s="3">
        <f t="shared" si="1"/>
        <v>-0.71061171452719396</v>
      </c>
      <c r="V45">
        <v>-7371075.2960593365</v>
      </c>
    </row>
    <row r="46" spans="1:24">
      <c r="A46" t="s">
        <v>69</v>
      </c>
      <c r="B46" t="s">
        <v>70</v>
      </c>
      <c r="C46" t="s">
        <v>105</v>
      </c>
      <c r="D46" t="s">
        <v>142</v>
      </c>
      <c r="E46">
        <v>24.121022495379901</v>
      </c>
      <c r="F46">
        <v>23.958579637615699</v>
      </c>
      <c r="G46">
        <v>0.22565087622982599</v>
      </c>
      <c r="H46">
        <v>5707.5938921712104</v>
      </c>
      <c r="I46">
        <v>342455.63353027264</v>
      </c>
      <c r="J46">
        <v>0.24702013974517054</v>
      </c>
      <c r="K46">
        <v>1708196.2879257661</v>
      </c>
      <c r="L46" s="3">
        <f t="shared" si="0"/>
        <v>6.2325377737680947</v>
      </c>
      <c r="M46" s="3"/>
      <c r="N46" s="12">
        <v>6.961578560022029</v>
      </c>
      <c r="Q46" s="3">
        <f t="shared" si="1"/>
        <v>-0.72904078625393431</v>
      </c>
      <c r="V46">
        <v>-7445121.7120742342</v>
      </c>
    </row>
    <row r="47" spans="1:24" s="3" customFormat="1">
      <c r="A47" s="3" t="s">
        <v>52</v>
      </c>
      <c r="B47" s="3" t="s">
        <v>85</v>
      </c>
      <c r="C47" s="3" t="s">
        <v>105</v>
      </c>
      <c r="D47" s="3" t="s">
        <v>137</v>
      </c>
      <c r="E47" s="3">
        <v>22.022427233606798</v>
      </c>
      <c r="F47" s="3">
        <v>22.099348866658801</v>
      </c>
      <c r="G47" s="3">
        <v>7.0807617307513504E-2</v>
      </c>
      <c r="H47" s="3">
        <v>21462.638178827201</v>
      </c>
      <c r="I47" s="3">
        <v>1287758.2907296321</v>
      </c>
      <c r="J47" s="3">
        <v>0.23051815585475335</v>
      </c>
      <c r="K47" s="3">
        <v>6338439.8283811845</v>
      </c>
      <c r="L47" s="3">
        <f t="shared" si="0"/>
        <v>6.8019823718709187</v>
      </c>
      <c r="M47" s="3">
        <f>AVERAGE(L47:L49)</f>
        <v>6.7808979661074593</v>
      </c>
      <c r="N47" s="3">
        <v>6.961578560022029</v>
      </c>
      <c r="O47" s="3">
        <f>AVERAGE(N47:N49)</f>
        <v>6.961578560022029</v>
      </c>
      <c r="P47" s="13">
        <f>TTEST(M47:M55,O47:O55,2,1)</f>
        <v>2.2144221613434767E-2</v>
      </c>
      <c r="Q47" s="3">
        <f t="shared" si="1"/>
        <v>-0.15959618815111032</v>
      </c>
      <c r="R47" s="15">
        <f>AVERAGE(Q47:Q49)</f>
        <v>-0.1806805939145697</v>
      </c>
      <c r="S47" s="15">
        <f>AVERAGE(R47,R50,R53)</f>
        <v>-0.25356730510575914</v>
      </c>
      <c r="T47" s="15">
        <f>_xlfn.STDEV.S(R47,R50,R53)/SQRT(COUNT(R47,R50,R53))</f>
        <v>3.8373460948856013E-2</v>
      </c>
      <c r="U47" s="17"/>
      <c r="V47" s="3">
        <v>-2814878.1716188155</v>
      </c>
      <c r="W47" s="3">
        <v>-3111212.5153399371</v>
      </c>
      <c r="X47" s="3">
        <f>AVERAGE(W47,W50,W53)</f>
        <v>-3988917.0263165892</v>
      </c>
    </row>
    <row r="48" spans="1:24">
      <c r="A48" t="s">
        <v>52</v>
      </c>
      <c r="B48" t="s">
        <v>85</v>
      </c>
      <c r="C48" t="s">
        <v>105</v>
      </c>
      <c r="D48" t="s">
        <v>137</v>
      </c>
      <c r="E48">
        <v>22.113809361411199</v>
      </c>
      <c r="F48">
        <v>22.099348866658801</v>
      </c>
      <c r="G48">
        <v>7.0807617307513504E-2</v>
      </c>
      <c r="H48">
        <v>20259.7947776986</v>
      </c>
      <c r="I48">
        <v>1215587.6866619161</v>
      </c>
      <c r="J48">
        <v>0.23051815585475335</v>
      </c>
      <c r="K48">
        <v>5983210.8738838667</v>
      </c>
      <c r="L48" s="3">
        <f t="shared" si="0"/>
        <v>6.7769343095026278</v>
      </c>
      <c r="M48" s="3"/>
      <c r="N48" s="12">
        <v>6.961578560022029</v>
      </c>
      <c r="Q48" s="3">
        <f t="shared" si="1"/>
        <v>-0.18464425051940125</v>
      </c>
      <c r="V48">
        <v>-3170107.1261161333</v>
      </c>
    </row>
    <row r="49" spans="1:24">
      <c r="A49" t="s">
        <v>52</v>
      </c>
      <c r="B49" t="s">
        <v>85</v>
      </c>
      <c r="C49" t="s">
        <v>105</v>
      </c>
      <c r="D49" t="s">
        <v>137</v>
      </c>
      <c r="E49">
        <v>22.161810004958301</v>
      </c>
      <c r="F49">
        <v>22.099348866658801</v>
      </c>
      <c r="G49">
        <v>7.0807617307513504E-2</v>
      </c>
      <c r="H49">
        <v>19655.221813458498</v>
      </c>
      <c r="I49">
        <v>1179313.30880751</v>
      </c>
      <c r="J49">
        <v>0.23051815585475335</v>
      </c>
      <c r="K49">
        <v>5804665.7517151376</v>
      </c>
      <c r="L49" s="3">
        <f t="shared" si="0"/>
        <v>6.7637772169488315</v>
      </c>
      <c r="M49" s="3"/>
      <c r="N49" s="12">
        <v>6.961578560022029</v>
      </c>
      <c r="Q49" s="3">
        <f t="shared" si="1"/>
        <v>-0.19780134307319752</v>
      </c>
      <c r="V49">
        <v>-3348652.2482848624</v>
      </c>
    </row>
    <row r="50" spans="1:24">
      <c r="A50" t="s">
        <v>55</v>
      </c>
      <c r="B50" t="s">
        <v>83</v>
      </c>
      <c r="C50" t="s">
        <v>105</v>
      </c>
      <c r="D50" t="s">
        <v>137</v>
      </c>
      <c r="E50">
        <v>22.117851056102499</v>
      </c>
      <c r="F50">
        <v>22.432369851191499</v>
      </c>
      <c r="G50">
        <v>0.27400217430483498</v>
      </c>
      <c r="H50">
        <v>20208.180090135898</v>
      </c>
      <c r="I50">
        <v>1212490.8054081539</v>
      </c>
      <c r="J50">
        <v>0.23837902264600702</v>
      </c>
      <c r="K50">
        <v>6006092.7142744772</v>
      </c>
      <c r="L50" s="3">
        <f t="shared" si="0"/>
        <v>6.7785920319900042</v>
      </c>
      <c r="M50" s="3">
        <f>AVERAGE(L50:L52)</f>
        <v>6.6923816691469034</v>
      </c>
      <c r="N50" s="12">
        <v>6.961578560022029</v>
      </c>
      <c r="O50" s="12">
        <f>AVERAGE(N50:N52)</f>
        <v>6.961578560022029</v>
      </c>
      <c r="Q50" s="3">
        <f t="shared" si="1"/>
        <v>-0.18298652803202486</v>
      </c>
      <c r="R50" s="15">
        <f>AVERAGE(Q50:Q52)</f>
        <v>-0.26919689087512538</v>
      </c>
      <c r="V50">
        <v>-3147225.2857255228</v>
      </c>
      <c r="W50">
        <v>-4177828.9413704681</v>
      </c>
    </row>
    <row r="51" spans="1:24">
      <c r="A51" t="s">
        <v>55</v>
      </c>
      <c r="B51" t="s">
        <v>83</v>
      </c>
      <c r="C51" t="s">
        <v>105</v>
      </c>
      <c r="D51" t="s">
        <v>137</v>
      </c>
      <c r="E51">
        <v>22.5598695918905</v>
      </c>
      <c r="F51">
        <v>22.432369851191499</v>
      </c>
      <c r="G51">
        <v>0.27400217430483498</v>
      </c>
      <c r="H51">
        <v>15288.6399559982</v>
      </c>
      <c r="I51">
        <v>917318.39735989203</v>
      </c>
      <c r="J51">
        <v>0.23837902264600702</v>
      </c>
      <c r="K51">
        <v>4543951.4415109782</v>
      </c>
      <c r="L51" s="3">
        <f t="shared" si="0"/>
        <v>6.657433681682603</v>
      </c>
      <c r="M51" s="3"/>
      <c r="N51" s="12">
        <v>6.961578560022029</v>
      </c>
      <c r="Q51" s="3">
        <f t="shared" si="1"/>
        <v>-0.30414487833942605</v>
      </c>
      <c r="V51">
        <v>-4609366.5584890218</v>
      </c>
    </row>
    <row r="52" spans="1:24">
      <c r="A52" t="s">
        <v>55</v>
      </c>
      <c r="B52" t="s">
        <v>83</v>
      </c>
      <c r="C52" t="s">
        <v>105</v>
      </c>
      <c r="D52" t="s">
        <v>137</v>
      </c>
      <c r="E52">
        <v>22.619388905581602</v>
      </c>
      <c r="F52">
        <v>22.432369851191499</v>
      </c>
      <c r="G52">
        <v>0.27400217430483498</v>
      </c>
      <c r="H52">
        <v>14724.971582717901</v>
      </c>
      <c r="I52">
        <v>883498.29496307403</v>
      </c>
      <c r="J52">
        <v>0.23837902264600702</v>
      </c>
      <c r="K52">
        <v>4376423.0201031407</v>
      </c>
      <c r="L52" s="3">
        <f t="shared" si="0"/>
        <v>6.6411192937681038</v>
      </c>
      <c r="M52" s="3"/>
      <c r="N52" s="12">
        <v>6.961578560022029</v>
      </c>
      <c r="Q52" s="3">
        <f t="shared" si="1"/>
        <v>-0.32045926625392518</v>
      </c>
      <c r="V52">
        <v>-4776894.9798968593</v>
      </c>
    </row>
    <row r="53" spans="1:24">
      <c r="A53" t="s">
        <v>58</v>
      </c>
      <c r="B53" t="s">
        <v>81</v>
      </c>
      <c r="C53" t="s">
        <v>105</v>
      </c>
      <c r="D53" t="s">
        <v>137</v>
      </c>
      <c r="E53">
        <v>22.593420123492798</v>
      </c>
      <c r="F53">
        <v>22.592916282728901</v>
      </c>
      <c r="G53">
        <v>4.1211347432831703E-2</v>
      </c>
      <c r="H53">
        <v>14968.303187292</v>
      </c>
      <c r="I53">
        <v>898098.19123751996</v>
      </c>
      <c r="J53">
        <v>0.24518021793797148</v>
      </c>
      <c r="K53">
        <v>4473176.4059793316</v>
      </c>
      <c r="L53" s="3">
        <f t="shared" si="0"/>
        <v>6.650616025521801</v>
      </c>
      <c r="M53" s="3">
        <f>AVERAGE(L53:L55)</f>
        <v>6.6507541294944472</v>
      </c>
      <c r="N53" s="12">
        <v>6.961578560022029</v>
      </c>
      <c r="O53" s="12">
        <f>AVERAGE(N53:N55)</f>
        <v>6.961578560022029</v>
      </c>
      <c r="Q53" s="3">
        <f t="shared" si="1"/>
        <v>-0.31096253450022804</v>
      </c>
      <c r="R53" s="15">
        <f>AVERAGE(Q53:Q55)</f>
        <v>-0.31082443052758241</v>
      </c>
      <c r="V53">
        <v>-4680141.5940206684</v>
      </c>
      <c r="W53">
        <v>-4677709.6222393634</v>
      </c>
    </row>
    <row r="54" spans="1:24">
      <c r="A54" t="s">
        <v>58</v>
      </c>
      <c r="B54" t="s">
        <v>81</v>
      </c>
      <c r="C54" t="s">
        <v>105</v>
      </c>
      <c r="D54" t="s">
        <v>137</v>
      </c>
      <c r="E54">
        <v>22.551455324920699</v>
      </c>
      <c r="F54">
        <v>22.592916282728901</v>
      </c>
      <c r="G54">
        <v>4.1211347432831703E-2</v>
      </c>
      <c r="H54">
        <v>15370.048014010599</v>
      </c>
      <c r="I54">
        <v>922202.88084063597</v>
      </c>
      <c r="J54">
        <v>0.24518021793797148</v>
      </c>
      <c r="K54">
        <v>4593235.1365926722</v>
      </c>
      <c r="L54" s="3">
        <f t="shared" si="0"/>
        <v>6.6621186783617121</v>
      </c>
      <c r="M54" s="3"/>
      <c r="N54" s="12">
        <v>6.961578560022029</v>
      </c>
      <c r="Q54" s="3">
        <f t="shared" si="1"/>
        <v>-0.2994598816603169</v>
      </c>
      <c r="V54">
        <v>-4560082.8634073278</v>
      </c>
    </row>
    <row r="55" spans="1:24">
      <c r="A55" t="s">
        <v>58</v>
      </c>
      <c r="B55" t="s">
        <v>81</v>
      </c>
      <c r="C55" t="s">
        <v>105</v>
      </c>
      <c r="D55" t="s">
        <v>137</v>
      </c>
      <c r="E55">
        <v>22.633873399773101</v>
      </c>
      <c r="F55">
        <v>22.592916282728901</v>
      </c>
      <c r="G55">
        <v>4.1211347432831703E-2</v>
      </c>
      <c r="H55">
        <v>14590.9722139485</v>
      </c>
      <c r="I55">
        <v>875458.33283691003</v>
      </c>
      <c r="J55">
        <v>0.24518021793797148</v>
      </c>
      <c r="K55">
        <v>4360413.590709907</v>
      </c>
      <c r="L55" s="3">
        <f t="shared" si="0"/>
        <v>6.6395276845998268</v>
      </c>
      <c r="M55" s="3"/>
      <c r="N55" s="12">
        <v>6.961578560022029</v>
      </c>
      <c r="Q55" s="3">
        <f t="shared" si="1"/>
        <v>-0.32205087542220223</v>
      </c>
      <c r="V55">
        <v>-4792904.409290093</v>
      </c>
    </row>
    <row r="56" spans="1:24" s="3" customFormat="1">
      <c r="A56" s="3" t="s">
        <v>20</v>
      </c>
      <c r="B56" s="3" t="s">
        <v>95</v>
      </c>
      <c r="C56" s="3" t="s">
        <v>105</v>
      </c>
      <c r="D56" s="3" t="s">
        <v>138</v>
      </c>
      <c r="E56" s="3">
        <v>23.6998454441006</v>
      </c>
      <c r="F56" s="3">
        <v>23.639019380531199</v>
      </c>
      <c r="G56" s="3">
        <v>5.6736644452962698E-2</v>
      </c>
      <c r="H56" s="3">
        <v>7445.58307191943</v>
      </c>
      <c r="I56" s="3">
        <v>446734.98431516578</v>
      </c>
      <c r="J56" s="3">
        <v>0.24978050921861281</v>
      </c>
      <c r="K56" s="3">
        <v>2233282.7047327072</v>
      </c>
      <c r="L56" s="3">
        <f t="shared" si="0"/>
        <v>6.3489437026209661</v>
      </c>
      <c r="M56" s="3">
        <f>AVERAGE(L56:L58)</f>
        <v>6.3656162738393292</v>
      </c>
      <c r="N56" s="3">
        <v>6.961578560022029</v>
      </c>
      <c r="O56" s="3">
        <f>AVERAGE(N56:N58)</f>
        <v>6.961578560022029</v>
      </c>
      <c r="P56" s="13">
        <f>TTEST(M56:M64,O56:O64,2,1)</f>
        <v>6.2087451697275843E-3</v>
      </c>
      <c r="Q56" s="3">
        <f t="shared" si="1"/>
        <v>-0.61263485740106294</v>
      </c>
      <c r="R56" s="15">
        <f>AVERAGE(Q56:Q58)</f>
        <v>-0.59596228618269986</v>
      </c>
      <c r="S56" s="15">
        <f>AVERAGE(R56,R59,R62)</f>
        <v>-0.6988071605750874</v>
      </c>
      <c r="T56" s="15">
        <f>_xlfn.STDEV.S(R56,R59,R62)/SQRT(COUNT(R56,R59,R62))</f>
        <v>5.5320862037117405E-2</v>
      </c>
      <c r="U56" s="17"/>
      <c r="V56" s="3">
        <v>-6920035.2952672932</v>
      </c>
      <c r="W56" s="3">
        <v>-6831643.3911077874</v>
      </c>
      <c r="X56" s="3">
        <f>AVERAGE(W56,W59,W62)</f>
        <v>-7288156.3980935812</v>
      </c>
    </row>
    <row r="57" spans="1:24">
      <c r="A57" t="s">
        <v>20</v>
      </c>
      <c r="B57" t="s">
        <v>95</v>
      </c>
      <c r="C57" t="s">
        <v>105</v>
      </c>
      <c r="D57" t="s">
        <v>138</v>
      </c>
      <c r="E57">
        <v>23.629682148061601</v>
      </c>
      <c r="F57">
        <v>23.639019380531199</v>
      </c>
      <c r="G57">
        <v>5.6736644452962698E-2</v>
      </c>
      <c r="H57">
        <v>7782.7063210716897</v>
      </c>
      <c r="I57">
        <v>466962.37926430139</v>
      </c>
      <c r="J57">
        <v>0.24978050921861281</v>
      </c>
      <c r="K57">
        <v>2334401.9205714939</v>
      </c>
      <c r="L57" s="3">
        <f t="shared" si="0"/>
        <v>6.3681756318545757</v>
      </c>
      <c r="M57" s="3"/>
      <c r="N57" s="12">
        <v>6.961578560022029</v>
      </c>
      <c r="Q57" s="3">
        <f t="shared" si="1"/>
        <v>-0.59340292816745333</v>
      </c>
      <c r="V57">
        <v>-6818916.0794285061</v>
      </c>
    </row>
    <row r="58" spans="1:24">
      <c r="A58" t="s">
        <v>20</v>
      </c>
      <c r="B58" t="s">
        <v>95</v>
      </c>
      <c r="C58" t="s">
        <v>105</v>
      </c>
      <c r="D58" t="s">
        <v>138</v>
      </c>
      <c r="E58">
        <v>23.587530549431399</v>
      </c>
      <c r="F58">
        <v>23.639019380531199</v>
      </c>
      <c r="G58">
        <v>5.6736644452962698E-2</v>
      </c>
      <c r="H58">
        <v>7992.5341012855797</v>
      </c>
      <c r="I58">
        <v>479552.04607713479</v>
      </c>
      <c r="J58">
        <v>0.24978050921861281</v>
      </c>
      <c r="K58">
        <v>2397339.2013724362</v>
      </c>
      <c r="L58" s="3">
        <f t="shared" si="0"/>
        <v>6.3797294870424457</v>
      </c>
      <c r="M58" s="3"/>
      <c r="N58" s="12">
        <v>6.961578560022029</v>
      </c>
      <c r="Q58" s="3">
        <f t="shared" si="1"/>
        <v>-0.58184907297958333</v>
      </c>
      <c r="V58">
        <v>-6755978.7986275638</v>
      </c>
    </row>
    <row r="59" spans="1:24">
      <c r="A59" t="s">
        <v>24</v>
      </c>
      <c r="B59" t="s">
        <v>99</v>
      </c>
      <c r="C59" t="s">
        <v>105</v>
      </c>
      <c r="D59" t="s">
        <v>138</v>
      </c>
      <c r="E59">
        <v>24.028426608204899</v>
      </c>
      <c r="F59">
        <v>24.0721893829393</v>
      </c>
      <c r="G59">
        <v>3.8007765236358203E-2</v>
      </c>
      <c r="H59">
        <v>6051.0929104934703</v>
      </c>
      <c r="I59">
        <v>363065.57462960819</v>
      </c>
      <c r="J59">
        <v>0.2491999999999997</v>
      </c>
      <c r="K59">
        <v>1814166.0633092257</v>
      </c>
      <c r="L59" s="3">
        <f t="shared" si="0"/>
        <v>6.2586770385553328</v>
      </c>
      <c r="M59" s="3">
        <f>AVERAGE(L59:L61)</f>
        <v>6.2466815560983564</v>
      </c>
      <c r="N59" s="12">
        <v>6.961578560022029</v>
      </c>
      <c r="O59" s="12">
        <f>AVERAGE(N59:N61)</f>
        <v>6.961578560022029</v>
      </c>
      <c r="Q59" s="3">
        <f t="shared" si="1"/>
        <v>-0.70290152146669627</v>
      </c>
      <c r="R59" s="15">
        <f>AVERAGE(Q59:Q61)</f>
        <v>-0.71489700392367295</v>
      </c>
      <c r="V59">
        <v>-7339151.9366907738</v>
      </c>
      <c r="W59">
        <v>-7388234.5997918313</v>
      </c>
    </row>
    <row r="60" spans="1:24">
      <c r="A60" t="s">
        <v>24</v>
      </c>
      <c r="B60" t="s">
        <v>99</v>
      </c>
      <c r="C60" t="s">
        <v>105</v>
      </c>
      <c r="D60" t="s">
        <v>138</v>
      </c>
      <c r="E60">
        <v>24.096935186288299</v>
      </c>
      <c r="F60">
        <v>24.0721893829393</v>
      </c>
      <c r="G60">
        <v>3.8007765236358203E-2</v>
      </c>
      <c r="H60">
        <v>5795.02687314167</v>
      </c>
      <c r="I60">
        <v>347701.61238850019</v>
      </c>
      <c r="J60">
        <v>0.2491999999999997</v>
      </c>
      <c r="K60">
        <v>1737395.4167828574</v>
      </c>
      <c r="L60" s="3">
        <f t="shared" si="0"/>
        <v>6.2398986715176257</v>
      </c>
      <c r="M60" s="3"/>
      <c r="N60" s="12">
        <v>6.961578560022029</v>
      </c>
      <c r="Q60" s="3">
        <f t="shared" si="1"/>
        <v>-0.72167988850440334</v>
      </c>
      <c r="V60">
        <v>-7415922.5832171421</v>
      </c>
    </row>
    <row r="61" spans="1:24">
      <c r="A61" t="s">
        <v>24</v>
      </c>
      <c r="B61" t="s">
        <v>99</v>
      </c>
      <c r="C61" t="s">
        <v>105</v>
      </c>
      <c r="D61" t="s">
        <v>138</v>
      </c>
      <c r="E61">
        <v>24.0912063543249</v>
      </c>
      <c r="F61">
        <v>24.0721893829393</v>
      </c>
      <c r="G61">
        <v>3.8007765236358203E-2</v>
      </c>
      <c r="H61">
        <v>5816.0179866195103</v>
      </c>
      <c r="I61">
        <v>348961.07919717062</v>
      </c>
      <c r="J61">
        <v>0.2491999999999997</v>
      </c>
      <c r="K61">
        <v>1743688.7205324217</v>
      </c>
      <c r="L61" s="3">
        <f t="shared" si="0"/>
        <v>6.2414689582221099</v>
      </c>
      <c r="M61" s="3"/>
      <c r="N61" s="12">
        <v>6.961578560022029</v>
      </c>
      <c r="Q61" s="3">
        <f t="shared" si="1"/>
        <v>-0.72010960179991912</v>
      </c>
      <c r="V61">
        <v>-7409629.279467578</v>
      </c>
    </row>
    <row r="62" spans="1:24">
      <c r="A62" t="s">
        <v>26</v>
      </c>
      <c r="B62" t="s">
        <v>102</v>
      </c>
      <c r="C62" t="s">
        <v>105</v>
      </c>
      <c r="D62" t="s">
        <v>138</v>
      </c>
      <c r="E62">
        <v>24.429517575268299</v>
      </c>
      <c r="F62">
        <v>24.3452478115092</v>
      </c>
      <c r="G62">
        <v>0.20993502111845</v>
      </c>
      <c r="H62">
        <v>4697.7923527878502</v>
      </c>
      <c r="I62">
        <v>281867.54116727103</v>
      </c>
      <c r="J62">
        <v>0.26128364389233921</v>
      </c>
      <c r="K62">
        <v>1422059.6776737182</v>
      </c>
      <c r="L62" s="3">
        <f t="shared" si="0"/>
        <v>6.1529178222309868</v>
      </c>
      <c r="M62" s="3">
        <f>AVERAGE(L62:L64)</f>
        <v>6.1760163684031397</v>
      </c>
      <c r="N62" s="12">
        <v>6.961578560022029</v>
      </c>
      <c r="O62" s="12">
        <f>AVERAGE(N62:N64)</f>
        <v>6.961578560022029</v>
      </c>
      <c r="Q62" s="3">
        <f t="shared" si="1"/>
        <v>-0.80866073779104219</v>
      </c>
      <c r="R62" s="15">
        <f>AVERAGE(Q62:Q64)</f>
        <v>-0.78556219161888929</v>
      </c>
      <c r="V62">
        <v>-7731258.322326282</v>
      </c>
      <c r="W62">
        <v>-7644591.2033811258</v>
      </c>
    </row>
    <row r="63" spans="1:24">
      <c r="A63" t="s">
        <v>26</v>
      </c>
      <c r="B63" t="s">
        <v>102</v>
      </c>
      <c r="C63" t="s">
        <v>105</v>
      </c>
      <c r="D63" t="s">
        <v>138</v>
      </c>
      <c r="E63">
        <v>24.499954663718199</v>
      </c>
      <c r="F63">
        <v>24.3452478115092</v>
      </c>
      <c r="G63">
        <v>0.20993502111845</v>
      </c>
      <c r="H63">
        <v>4493.5216678774104</v>
      </c>
      <c r="I63">
        <v>269611.3000726446</v>
      </c>
      <c r="J63">
        <v>0.26128364389233921</v>
      </c>
      <c r="K63">
        <v>1360225.2919607044</v>
      </c>
      <c r="L63" s="3">
        <f t="shared" si="0"/>
        <v>6.1336108458350029</v>
      </c>
      <c r="M63" s="3"/>
      <c r="N63" s="12">
        <v>6.961578560022029</v>
      </c>
      <c r="Q63" s="3">
        <f t="shared" si="1"/>
        <v>-0.82796771418702608</v>
      </c>
      <c r="V63">
        <v>-7793092.7080392959</v>
      </c>
    </row>
    <row r="64" spans="1:24">
      <c r="A64" t="s">
        <v>26</v>
      </c>
      <c r="B64" t="s">
        <v>102</v>
      </c>
      <c r="C64" t="s">
        <v>105</v>
      </c>
      <c r="D64" t="s">
        <v>138</v>
      </c>
      <c r="E64">
        <v>24.106271195541002</v>
      </c>
      <c r="F64">
        <v>24.3452478115092</v>
      </c>
      <c r="G64">
        <v>0.20993502111845</v>
      </c>
      <c r="H64">
        <v>5760.9808489776497</v>
      </c>
      <c r="I64">
        <v>345658.85093865899</v>
      </c>
      <c r="J64">
        <v>0.26128364389233921</v>
      </c>
      <c r="K64">
        <v>1743895.4202222028</v>
      </c>
      <c r="L64" s="3">
        <f t="shared" si="0"/>
        <v>6.2415204371434294</v>
      </c>
      <c r="M64" s="3"/>
      <c r="N64" s="12">
        <v>6.961578560022029</v>
      </c>
      <c r="Q64" s="3">
        <f t="shared" si="1"/>
        <v>-0.7200581228785996</v>
      </c>
      <c r="V64">
        <v>-7409422.5797777977</v>
      </c>
    </row>
    <row r="65" spans="1:24" s="3" customFormat="1">
      <c r="A65" s="3" t="s">
        <v>12</v>
      </c>
      <c r="B65" s="3" t="s">
        <v>89</v>
      </c>
      <c r="C65" s="3" t="s">
        <v>105</v>
      </c>
      <c r="D65" s="3" t="s">
        <v>136</v>
      </c>
      <c r="E65" s="3">
        <v>22.979247822907698</v>
      </c>
      <c r="F65" s="3">
        <v>22.877331833176399</v>
      </c>
      <c r="G65" s="3">
        <v>0.113119744052652</v>
      </c>
      <c r="H65" s="3">
        <v>11733.1943722785</v>
      </c>
      <c r="I65" s="3">
        <v>703991.66233671003</v>
      </c>
      <c r="J65" s="3">
        <v>0.23618501841997541</v>
      </c>
      <c r="K65" s="3">
        <v>3481055.78429286</v>
      </c>
      <c r="L65" s="3">
        <f t="shared" si="0"/>
        <v>6.5417109829557747</v>
      </c>
      <c r="M65" s="3">
        <f>AVERAGE(L65:L67)</f>
        <v>6.5696464023692869</v>
      </c>
      <c r="N65" s="3">
        <v>6.961578560022029</v>
      </c>
      <c r="O65" s="3">
        <f>AVERAGE(N65:N67)</f>
        <v>6.961578560022029</v>
      </c>
      <c r="P65" s="13">
        <f>TTEST(M65:M73,O65:O73,2,1)</f>
        <v>2.3677436656921999E-2</v>
      </c>
      <c r="Q65" s="3">
        <f t="shared" si="1"/>
        <v>-0.41986757706625433</v>
      </c>
      <c r="R65" s="15">
        <f>AVERAGE(Q65:Q67)</f>
        <v>-0.39193215765274186</v>
      </c>
      <c r="S65" s="15">
        <f>AVERAGE(R65,R68,R71)</f>
        <v>-0.54824941757682766</v>
      </c>
      <c r="T65" s="15">
        <f>_xlfn.STDEV.S(R65,R68,R71)/SQRT(COUNT(R65,R68,R71))</f>
        <v>8.5894649357994929E-2</v>
      </c>
      <c r="U65" s="17"/>
      <c r="V65" s="3">
        <v>-5672262.21570714</v>
      </c>
      <c r="W65" s="3">
        <v>-5434641.0587487631</v>
      </c>
      <c r="X65" s="3">
        <f>AVERAGE(W65,W68,W71)</f>
        <v>-6455223.542387533</v>
      </c>
    </row>
    <row r="66" spans="1:24">
      <c r="A66" t="s">
        <v>12</v>
      </c>
      <c r="B66" t="s">
        <v>89</v>
      </c>
      <c r="C66" t="s">
        <v>105</v>
      </c>
      <c r="D66" t="s">
        <v>136</v>
      </c>
      <c r="E66">
        <v>22.897126398493199</v>
      </c>
      <c r="F66">
        <v>22.877331833176399</v>
      </c>
      <c r="G66">
        <v>0.113119744052652</v>
      </c>
      <c r="H66">
        <v>12357.367042416899</v>
      </c>
      <c r="I66">
        <v>741442.02254501393</v>
      </c>
      <c r="J66">
        <v>0.23618501841997541</v>
      </c>
      <c r="K66">
        <v>3666238.0811886075</v>
      </c>
      <c r="L66" s="3">
        <f t="shared" si="0"/>
        <v>6.5642206641147771</v>
      </c>
      <c r="M66" s="3"/>
      <c r="N66" s="12">
        <v>6.961578560022029</v>
      </c>
      <c r="Q66" s="3">
        <f t="shared" si="1"/>
        <v>-0.3973578959072519</v>
      </c>
      <c r="V66">
        <v>-5487079.918811392</v>
      </c>
    </row>
    <row r="67" spans="1:24">
      <c r="A67" t="s">
        <v>12</v>
      </c>
      <c r="B67" t="s">
        <v>89</v>
      </c>
      <c r="C67" t="s">
        <v>105</v>
      </c>
      <c r="D67" t="s">
        <v>136</v>
      </c>
      <c r="E67">
        <v>22.755621278128402</v>
      </c>
      <c r="F67">
        <v>22.877331833176399</v>
      </c>
      <c r="G67">
        <v>0.113119744052652</v>
      </c>
      <c r="H67">
        <v>13511.788616251501</v>
      </c>
      <c r="I67">
        <v>810707.31697509007</v>
      </c>
      <c r="J67">
        <v>0.23618501841997541</v>
      </c>
      <c r="K67">
        <v>4008736.958272242</v>
      </c>
      <c r="L67" s="3">
        <f t="shared" ref="L67:L73" si="2">LOG(K67,10)</f>
        <v>6.6030075600373097</v>
      </c>
      <c r="M67" s="3"/>
      <c r="N67" s="12">
        <v>6.961578560022029</v>
      </c>
      <c r="Q67" s="3">
        <f t="shared" ref="Q67:Q73" si="3">L67-N67</f>
        <v>-0.35857099998471931</v>
      </c>
      <c r="V67">
        <v>-5144581.041727758</v>
      </c>
    </row>
    <row r="68" spans="1:24">
      <c r="A68" t="s">
        <v>16</v>
      </c>
      <c r="B68" t="s">
        <v>91</v>
      </c>
      <c r="C68" t="s">
        <v>105</v>
      </c>
      <c r="D68" t="s">
        <v>136</v>
      </c>
      <c r="E68">
        <v>24.050915925791902</v>
      </c>
      <c r="F68">
        <v>23.973584025763099</v>
      </c>
      <c r="G68">
        <v>0.109553091462262</v>
      </c>
      <c r="H68">
        <v>5965.8103728347596</v>
      </c>
      <c r="I68">
        <v>357948.62237008556</v>
      </c>
      <c r="J68">
        <v>0.24850179784258883</v>
      </c>
      <c r="K68">
        <v>1787597.9942573188</v>
      </c>
      <c r="L68" s="3">
        <f t="shared" si="2"/>
        <v>6.2522698586961596</v>
      </c>
      <c r="M68" s="3">
        <f>AVERAGE(L68:L70)</f>
        <v>6.2734667196307896</v>
      </c>
      <c r="N68" s="12">
        <v>6.961578560022029</v>
      </c>
      <c r="O68" s="12">
        <f>AVERAGE(N68:N70)</f>
        <v>6.961578560022029</v>
      </c>
      <c r="Q68" s="3">
        <f t="shared" si="3"/>
        <v>-0.70930870132586943</v>
      </c>
      <c r="R68" s="15">
        <f>AVERAGE(Q68:Q70)</f>
        <v>-0.68811184039123907</v>
      </c>
      <c r="V68">
        <v>-7365720.0057426812</v>
      </c>
      <c r="W68">
        <v>-7273278.3486057147</v>
      </c>
    </row>
    <row r="69" spans="1:24">
      <c r="A69" t="s">
        <v>16</v>
      </c>
      <c r="B69" t="s">
        <v>91</v>
      </c>
      <c r="C69" t="s">
        <v>105</v>
      </c>
      <c r="D69" t="s">
        <v>136</v>
      </c>
      <c r="E69">
        <v>24.0216170536976</v>
      </c>
      <c r="F69">
        <v>23.973584025763099</v>
      </c>
      <c r="G69">
        <v>0.109553091462262</v>
      </c>
      <c r="H69">
        <v>6077.15532647076</v>
      </c>
      <c r="I69">
        <v>364629.31958824559</v>
      </c>
      <c r="J69">
        <v>0.24850179784258883</v>
      </c>
      <c r="K69">
        <v>1820961.444208178</v>
      </c>
      <c r="L69" s="3">
        <f t="shared" si="2"/>
        <v>6.2603007504380264</v>
      </c>
      <c r="M69" s="3"/>
      <c r="N69" s="12">
        <v>6.961578560022029</v>
      </c>
      <c r="Q69" s="3">
        <f t="shared" si="3"/>
        <v>-0.70127780958400265</v>
      </c>
      <c r="V69">
        <v>-7332356.5557918223</v>
      </c>
    </row>
    <row r="70" spans="1:24">
      <c r="A70" t="s">
        <v>16</v>
      </c>
      <c r="B70" t="s">
        <v>91</v>
      </c>
      <c r="C70" t="s">
        <v>105</v>
      </c>
      <c r="D70" t="s">
        <v>136</v>
      </c>
      <c r="E70">
        <v>23.848219097799799</v>
      </c>
      <c r="F70">
        <v>23.973584025763099</v>
      </c>
      <c r="G70">
        <v>0.109553091462262</v>
      </c>
      <c r="H70">
        <v>6779.9912904540597</v>
      </c>
      <c r="I70">
        <v>406799.4774272436</v>
      </c>
      <c r="J70">
        <v>0.24850179784258883</v>
      </c>
      <c r="K70">
        <v>2031559.5157173569</v>
      </c>
      <c r="L70" s="3">
        <f t="shared" si="2"/>
        <v>6.3078295497581838</v>
      </c>
      <c r="M70" s="3"/>
      <c r="N70" s="12">
        <v>6.961578560022029</v>
      </c>
      <c r="Q70" s="3">
        <f t="shared" si="3"/>
        <v>-0.65374901026384524</v>
      </c>
      <c r="V70">
        <v>-7121758.4842826426</v>
      </c>
    </row>
    <row r="71" spans="1:24">
      <c r="A71" t="s">
        <v>18</v>
      </c>
      <c r="B71" t="s">
        <v>93</v>
      </c>
      <c r="C71" t="s">
        <v>105</v>
      </c>
      <c r="D71" t="s">
        <v>136</v>
      </c>
      <c r="E71">
        <v>23.523292492557701</v>
      </c>
      <c r="F71">
        <v>23.510170574378499</v>
      </c>
      <c r="G71">
        <v>7.1374039538428802E-2</v>
      </c>
      <c r="H71">
        <v>8323.2378363622593</v>
      </c>
      <c r="I71">
        <v>499394.27018173557</v>
      </c>
      <c r="J71">
        <v>0.23815213062524884</v>
      </c>
      <c r="K71">
        <v>2473304.3185902284</v>
      </c>
      <c r="L71" s="3">
        <f t="shared" si="2"/>
        <v>6.3932775558086625</v>
      </c>
      <c r="M71" s="3">
        <f>AVERAGE(L71:L73)</f>
        <v>6.396874305335527</v>
      </c>
      <c r="N71" s="12">
        <v>6.961578560022029</v>
      </c>
      <c r="O71" s="12">
        <f>AVERAGE(N71:N73)</f>
        <v>6.961578560022029</v>
      </c>
      <c r="Q71" s="3">
        <f t="shared" si="3"/>
        <v>-0.56830100421336649</v>
      </c>
      <c r="R71" s="15">
        <f>AVERAGE(Q71:Q73)</f>
        <v>-0.56470425468650198</v>
      </c>
      <c r="V71">
        <v>-6680013.6814097716</v>
      </c>
      <c r="W71">
        <v>-6657751.2198081203</v>
      </c>
    </row>
    <row r="72" spans="1:24">
      <c r="A72" t="s">
        <v>18</v>
      </c>
      <c r="B72" t="s">
        <v>93</v>
      </c>
      <c r="C72" t="s">
        <v>105</v>
      </c>
      <c r="D72" t="s">
        <v>136</v>
      </c>
      <c r="E72">
        <v>23.574073187207301</v>
      </c>
      <c r="F72">
        <v>23.510170574378499</v>
      </c>
      <c r="G72">
        <v>7.1374039538428802E-2</v>
      </c>
      <c r="H72">
        <v>8060.7080817413398</v>
      </c>
      <c r="I72">
        <v>483642.4849044804</v>
      </c>
      <c r="J72">
        <v>0.23815213062524884</v>
      </c>
      <c r="K72">
        <v>2395291.8925814885</v>
      </c>
      <c r="L72" s="3">
        <f t="shared" si="2"/>
        <v>6.3793584445201592</v>
      </c>
      <c r="M72" s="3"/>
      <c r="N72" s="12">
        <v>6.961578560022029</v>
      </c>
      <c r="Q72" s="3">
        <f t="shared" si="3"/>
        <v>-0.58222011550186981</v>
      </c>
      <c r="V72">
        <v>-6758026.1074185111</v>
      </c>
    </row>
    <row r="73" spans="1:24">
      <c r="A73" t="s">
        <v>18</v>
      </c>
      <c r="B73" t="s">
        <v>93</v>
      </c>
      <c r="C73" t="s">
        <v>105</v>
      </c>
      <c r="D73" t="s">
        <v>136</v>
      </c>
      <c r="E73">
        <v>23.4331460433704</v>
      </c>
      <c r="F73">
        <v>23.510170574378499</v>
      </c>
      <c r="G73">
        <v>7.1374039538428802E-2</v>
      </c>
      <c r="H73">
        <v>8810.5225004466192</v>
      </c>
      <c r="I73">
        <v>528631.35002679715</v>
      </c>
      <c r="J73">
        <v>0.23815213062524884</v>
      </c>
      <c r="K73">
        <v>2618104.1294039222</v>
      </c>
      <c r="L73" s="3">
        <f t="shared" si="2"/>
        <v>6.4179869156777594</v>
      </c>
      <c r="M73" s="3"/>
      <c r="N73" s="12">
        <v>6.961578560022029</v>
      </c>
      <c r="Q73" s="3">
        <f t="shared" si="3"/>
        <v>-0.54359164434426965</v>
      </c>
      <c r="V73">
        <v>-6535213.8705960773</v>
      </c>
    </row>
  </sheetData>
  <sortState xmlns:xlrd2="http://schemas.microsoft.com/office/spreadsheetml/2017/richdata2" ref="A2:W74">
    <sortCondition ref="D2:D74"/>
  </sortState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CAA55-F274-4370-81DA-969ED2BD2CDD}">
  <dimension ref="A1:Z74"/>
  <sheetViews>
    <sheetView topLeftCell="A13" zoomScaleNormal="100" workbookViewId="0">
      <pane xSplit="2" topLeftCell="R1" activePane="topRight" state="frozen"/>
      <selection pane="topRight" activeCell="S13" sqref="S13"/>
    </sheetView>
  </sheetViews>
  <sheetFormatPr defaultRowHeight="15"/>
  <cols>
    <col min="10" max="10" width="17.28515625" bestFit="1" customWidth="1"/>
    <col min="11" max="11" width="25.140625" bestFit="1" customWidth="1"/>
    <col min="12" max="12" width="31" bestFit="1" customWidth="1"/>
    <col min="13" max="13" width="25.140625" bestFit="1" customWidth="1"/>
    <col min="14" max="19" width="25.140625" style="12" customWidth="1"/>
    <col min="20" max="22" width="25.140625" style="15" customWidth="1"/>
    <col min="23" max="23" width="25.140625" style="17" customWidth="1"/>
    <col min="24" max="24" width="31" bestFit="1" customWidth="1"/>
  </cols>
  <sheetData>
    <row r="1" spans="1:26">
      <c r="A1" s="12" t="s">
        <v>2</v>
      </c>
      <c r="B1" s="12" t="s">
        <v>3</v>
      </c>
      <c r="C1" s="12" t="s">
        <v>133</v>
      </c>
      <c r="D1" s="12" t="s">
        <v>135</v>
      </c>
      <c r="E1" s="12" t="s">
        <v>5</v>
      </c>
      <c r="F1" s="12" t="s">
        <v>6</v>
      </c>
      <c r="G1" s="12" t="s">
        <v>7</v>
      </c>
      <c r="H1" s="12" t="s">
        <v>8</v>
      </c>
      <c r="I1" s="12" t="s">
        <v>128</v>
      </c>
      <c r="J1" s="12" t="s">
        <v>129</v>
      </c>
      <c r="K1" s="12" t="s">
        <v>172</v>
      </c>
      <c r="L1" s="12" t="s">
        <v>124</v>
      </c>
      <c r="M1" s="12" t="s">
        <v>130</v>
      </c>
      <c r="N1" s="12" t="s">
        <v>169</v>
      </c>
      <c r="O1" s="12" t="s">
        <v>179</v>
      </c>
      <c r="P1" s="12" t="s">
        <v>173</v>
      </c>
      <c r="Q1" s="12" t="s">
        <v>180</v>
      </c>
      <c r="R1" s="12" t="s">
        <v>174</v>
      </c>
      <c r="S1" s="12" t="s">
        <v>167</v>
      </c>
      <c r="T1" s="15" t="s">
        <v>134</v>
      </c>
      <c r="U1" s="15" t="s">
        <v>171</v>
      </c>
      <c r="V1" s="15" t="s">
        <v>170</v>
      </c>
      <c r="X1" s="12" t="s">
        <v>132</v>
      </c>
      <c r="Y1" s="12" t="s">
        <v>134</v>
      </c>
      <c r="Z1" s="12"/>
    </row>
    <row r="2" spans="1:26" s="17" customFormat="1">
      <c r="A2" s="17" t="s">
        <v>22</v>
      </c>
      <c r="B2" s="17" t="s">
        <v>47</v>
      </c>
      <c r="C2" s="17" t="s">
        <v>131</v>
      </c>
      <c r="D2" s="17" t="s">
        <v>141</v>
      </c>
      <c r="E2" s="17">
        <v>26.558016576510301</v>
      </c>
      <c r="F2" s="17">
        <v>26.189349264717102</v>
      </c>
      <c r="G2" s="17">
        <v>0.36413612017250302</v>
      </c>
      <c r="H2" s="17">
        <v>727645.10549444705</v>
      </c>
      <c r="I2" s="17">
        <v>363822.55274722353</v>
      </c>
      <c r="J2" s="17">
        <v>3638225.5274722353</v>
      </c>
      <c r="K2" s="17">
        <v>218293531.64833412</v>
      </c>
      <c r="L2" s="17">
        <v>0.15715344699777628</v>
      </c>
      <c r="M2" s="17">
        <v>1010396450.416752</v>
      </c>
      <c r="N2" s="17">
        <f>LOG(M2,10)</f>
        <v>9.0044918118474264</v>
      </c>
      <c r="O2" s="17">
        <f>AVERAGE(N2:N4)</f>
        <v>9.0956886367920724</v>
      </c>
      <c r="P2" s="17">
        <v>8.0073232834770405</v>
      </c>
      <c r="Q2" s="17">
        <f>AVERAGE(P2:P4)</f>
        <v>8.0073232834770405</v>
      </c>
      <c r="R2" s="13">
        <f>TTEST(O2:O10,Q2:Q10,2,1)</f>
        <v>1.0018057118949897E-3</v>
      </c>
      <c r="S2" s="17">
        <f>N2-P2</f>
        <v>0.99716852837038594</v>
      </c>
      <c r="T2" s="15">
        <f>AVERAGE(S2:S4)</f>
        <v>1.0883653533150319</v>
      </c>
      <c r="U2" s="15">
        <f>AVERAGE(T2,T5,T8)</f>
        <v>1.0355400795162493</v>
      </c>
      <c r="V2" s="15">
        <f>_xlfn.STDEV.S(T2,T5,T8)/SQRT(COUNT(T2,T5,T8))</f>
        <v>3.2800854980397448E-2</v>
      </c>
      <c r="X2" s="17">
        <f t="shared" ref="X2:X33" si="0">M2-101700545.8</f>
        <v>908695904.61675203</v>
      </c>
      <c r="Y2" s="17">
        <f>AVERAGE(X2:X4)</f>
        <v>1162679773.7106254</v>
      </c>
    </row>
    <row r="3" spans="1:26">
      <c r="A3" s="12" t="s">
        <v>22</v>
      </c>
      <c r="B3" s="12" t="s">
        <v>47</v>
      </c>
      <c r="C3" s="12" t="s">
        <v>131</v>
      </c>
      <c r="D3" s="12" t="s">
        <v>141</v>
      </c>
      <c r="E3" s="12">
        <v>26.180111079708901</v>
      </c>
      <c r="F3" s="12">
        <v>26.189349264717102</v>
      </c>
      <c r="G3" s="12">
        <v>0.36413612017250302</v>
      </c>
      <c r="H3" s="12">
        <v>902405.38231344603</v>
      </c>
      <c r="I3" s="12">
        <v>451202.69115672301</v>
      </c>
      <c r="J3" s="12">
        <v>4512026.9115672298</v>
      </c>
      <c r="K3" s="12">
        <v>270721614.6940338</v>
      </c>
      <c r="L3" s="12">
        <v>0.15715344699777628</v>
      </c>
      <c r="M3" s="12">
        <v>1253065798.4800203</v>
      </c>
      <c r="N3" s="17">
        <f t="shared" ref="N3:N66" si="1">LOG(M3,10)</f>
        <v>9.097973876394402</v>
      </c>
      <c r="O3" s="17"/>
      <c r="P3" s="12">
        <v>8.0073232834770405</v>
      </c>
      <c r="S3" s="17">
        <f t="shared" ref="S3:S66" si="2">N3-P3</f>
        <v>1.0906505929173615</v>
      </c>
      <c r="X3" s="12">
        <f t="shared" si="0"/>
        <v>1151365252.6800203</v>
      </c>
      <c r="Y3" s="12"/>
      <c r="Z3" s="12"/>
    </row>
    <row r="4" spans="1:26">
      <c r="A4" s="12" t="s">
        <v>22</v>
      </c>
      <c r="B4" s="12" t="s">
        <v>47</v>
      </c>
      <c r="C4" s="12" t="s">
        <v>131</v>
      </c>
      <c r="D4" s="12" t="s">
        <v>141</v>
      </c>
      <c r="E4" s="12">
        <v>25.829920137932</v>
      </c>
      <c r="F4" s="12">
        <v>26.189349264717102</v>
      </c>
      <c r="G4" s="12">
        <v>0.36413612017250302</v>
      </c>
      <c r="H4" s="12">
        <v>1101610.38826487</v>
      </c>
      <c r="I4" s="12">
        <v>550805.19413243502</v>
      </c>
      <c r="J4" s="12">
        <v>5508051.9413243504</v>
      </c>
      <c r="K4" s="12">
        <v>330483116.47946101</v>
      </c>
      <c r="L4" s="12">
        <v>0.15715344699777628</v>
      </c>
      <c r="M4" s="12">
        <v>1529678709.6351037</v>
      </c>
      <c r="N4" s="17">
        <f t="shared" si="1"/>
        <v>9.1846002221343888</v>
      </c>
      <c r="O4" s="17"/>
      <c r="P4" s="12">
        <v>8.0073232834770405</v>
      </c>
      <c r="S4" s="17">
        <f t="shared" si="2"/>
        <v>1.1772769386573483</v>
      </c>
      <c r="X4" s="12">
        <f t="shared" si="0"/>
        <v>1427978163.8351038</v>
      </c>
      <c r="Y4" s="12"/>
      <c r="Z4" s="12"/>
    </row>
    <row r="5" spans="1:26">
      <c r="A5" s="12" t="s">
        <v>50</v>
      </c>
      <c r="B5" s="12" t="s">
        <v>51</v>
      </c>
      <c r="C5" s="12" t="s">
        <v>131</v>
      </c>
      <c r="D5" s="12" t="s">
        <v>141</v>
      </c>
      <c r="E5" s="12">
        <v>26.350898081104301</v>
      </c>
      <c r="F5" s="12">
        <v>26.371979295208</v>
      </c>
      <c r="G5" s="12">
        <v>8.2307021874945999E-2</v>
      </c>
      <c r="H5" s="12">
        <v>818755.60374338203</v>
      </c>
      <c r="I5" s="12">
        <v>409377.80187169102</v>
      </c>
      <c r="J5" s="12">
        <v>4093778.0187169099</v>
      </c>
      <c r="K5" s="12">
        <v>245626681.1230146</v>
      </c>
      <c r="L5" s="12">
        <v>0.15615727002967367</v>
      </c>
      <c r="M5" s="12">
        <v>1135932292.3745348</v>
      </c>
      <c r="N5" s="17">
        <f t="shared" si="1"/>
        <v>9.0553524458781212</v>
      </c>
      <c r="O5" s="17">
        <f>AVERAGE(N5:N7)</f>
        <v>9.0501376092741204</v>
      </c>
      <c r="P5" s="12">
        <v>8.0073232834770405</v>
      </c>
      <c r="Q5" s="12">
        <f>AVERAGE(P5:P7)</f>
        <v>8.0073232834770405</v>
      </c>
      <c r="S5" s="17">
        <f t="shared" si="2"/>
        <v>1.0480291624010807</v>
      </c>
      <c r="T5" s="15">
        <f>AVERAGE(S5:S7)</f>
        <v>1.0428143257970799</v>
      </c>
      <c r="X5" s="12">
        <f t="shared" si="0"/>
        <v>1034231746.5745349</v>
      </c>
      <c r="Y5" s="12">
        <f>AVERAGE(X5:X7)</f>
        <v>1021491285.979432</v>
      </c>
      <c r="Z5" s="12"/>
    </row>
    <row r="6" spans="1:26">
      <c r="A6" s="12" t="s">
        <v>50</v>
      </c>
      <c r="B6" s="12" t="s">
        <v>51</v>
      </c>
      <c r="C6" s="12" t="s">
        <v>131</v>
      </c>
      <c r="D6" s="12" t="s">
        <v>141</v>
      </c>
      <c r="E6" s="12">
        <v>26.462776569639399</v>
      </c>
      <c r="F6" s="12">
        <v>26.371979295208</v>
      </c>
      <c r="G6" s="12">
        <v>8.2307021874945999E-2</v>
      </c>
      <c r="H6" s="12">
        <v>768208.35728596395</v>
      </c>
      <c r="I6" s="12">
        <v>384104.17864298198</v>
      </c>
      <c r="J6" s="12">
        <v>3841041.7864298197</v>
      </c>
      <c r="K6" s="12">
        <v>230462507.18578917</v>
      </c>
      <c r="L6" s="12">
        <v>0.15615727002967367</v>
      </c>
      <c r="M6" s="12">
        <v>1065803612.6084641</v>
      </c>
      <c r="N6" s="17">
        <f t="shared" si="1"/>
        <v>9.0276771879758826</v>
      </c>
      <c r="O6" s="17"/>
      <c r="P6" s="12">
        <v>8.0073232834770405</v>
      </c>
      <c r="S6" s="17">
        <f t="shared" si="2"/>
        <v>1.0203539044988421</v>
      </c>
      <c r="X6" s="12">
        <f t="shared" si="0"/>
        <v>964103066.80846417</v>
      </c>
      <c r="Y6" s="12"/>
      <c r="Z6" s="12"/>
    </row>
    <row r="7" spans="1:26">
      <c r="A7" s="12" t="s">
        <v>50</v>
      </c>
      <c r="B7" s="12" t="s">
        <v>51</v>
      </c>
      <c r="C7" s="12" t="s">
        <v>131</v>
      </c>
      <c r="D7" s="12" t="s">
        <v>141</v>
      </c>
      <c r="E7" s="12">
        <v>26.3022632348804</v>
      </c>
      <c r="F7" s="12">
        <v>26.371979295208</v>
      </c>
      <c r="G7" s="12">
        <v>8.2307021874945999E-2</v>
      </c>
      <c r="H7" s="12">
        <v>841753.69896211103</v>
      </c>
      <c r="I7" s="12">
        <v>420876.84948105551</v>
      </c>
      <c r="J7" s="12">
        <v>4208768.4948105551</v>
      </c>
      <c r="K7" s="12">
        <v>252526109.68863332</v>
      </c>
      <c r="L7" s="12">
        <v>0.15615727002967367</v>
      </c>
      <c r="M7" s="12">
        <v>1167839590.3552969</v>
      </c>
      <c r="N7" s="17">
        <f t="shared" si="1"/>
        <v>9.0673831939683573</v>
      </c>
      <c r="O7" s="17"/>
      <c r="P7" s="12">
        <v>8.0073232834770405</v>
      </c>
      <c r="S7" s="17">
        <f t="shared" si="2"/>
        <v>1.0600599104913169</v>
      </c>
      <c r="X7" s="12">
        <f t="shared" si="0"/>
        <v>1066139044.5552969</v>
      </c>
      <c r="Y7" s="12"/>
      <c r="Z7" s="12"/>
    </row>
    <row r="8" spans="1:26">
      <c r="A8" s="12" t="s">
        <v>53</v>
      </c>
      <c r="B8" s="12" t="s">
        <v>54</v>
      </c>
      <c r="C8" s="12" t="s">
        <v>131</v>
      </c>
      <c r="D8" s="12" t="s">
        <v>141</v>
      </c>
      <c r="E8" s="12">
        <v>26.574216599328398</v>
      </c>
      <c r="F8" s="12">
        <v>26.641765610853799</v>
      </c>
      <c r="G8" s="12">
        <v>7.0106971965441495E-2</v>
      </c>
      <c r="H8" s="12">
        <v>720961.76075438003</v>
      </c>
      <c r="I8" s="12">
        <v>360480.88037719001</v>
      </c>
      <c r="J8" s="12">
        <v>3604808.8037719</v>
      </c>
      <c r="K8" s="12">
        <v>216288528.22631401</v>
      </c>
      <c r="L8" s="12">
        <v>0.15446265938069229</v>
      </c>
      <c r="M8" s="12">
        <v>998788117.9587456</v>
      </c>
      <c r="N8" s="17">
        <f t="shared" si="1"/>
        <v>8.9994733671438212</v>
      </c>
      <c r="O8" s="17">
        <f>AVERAGE(N8:N10)</f>
        <v>8.9827638429136769</v>
      </c>
      <c r="P8" s="12">
        <v>8.0073232834770405</v>
      </c>
      <c r="Q8" s="12">
        <f>AVERAGE(P8:P10)</f>
        <v>8.0073232834770405</v>
      </c>
      <c r="S8" s="17">
        <f t="shared" si="2"/>
        <v>0.9921500836667807</v>
      </c>
      <c r="T8" s="15">
        <f>AVERAGE(S8:S10)</f>
        <v>0.97544055943663588</v>
      </c>
      <c r="X8" s="12">
        <f t="shared" si="0"/>
        <v>897087572.15874565</v>
      </c>
      <c r="Y8" s="12">
        <f>AVERAGE(X8:X10)</f>
        <v>859899182.79597223</v>
      </c>
      <c r="Z8" s="12"/>
    </row>
    <row r="9" spans="1:26">
      <c r="A9" s="12" t="s">
        <v>53</v>
      </c>
      <c r="B9" s="12" t="s">
        <v>54</v>
      </c>
      <c r="C9" s="12" t="s">
        <v>131</v>
      </c>
      <c r="D9" s="12" t="s">
        <v>141</v>
      </c>
      <c r="E9" s="12">
        <v>26.714177349949299</v>
      </c>
      <c r="F9" s="12">
        <v>26.641765610853799</v>
      </c>
      <c r="G9" s="12">
        <v>7.0106971965441495E-2</v>
      </c>
      <c r="H9" s="12">
        <v>665717.99221706402</v>
      </c>
      <c r="I9" s="12">
        <v>332858.99610853201</v>
      </c>
      <c r="J9" s="12">
        <v>3328589.96108532</v>
      </c>
      <c r="K9" s="12">
        <v>199715397.6651192</v>
      </c>
      <c r="L9" s="12">
        <v>0.15446265938069229</v>
      </c>
      <c r="M9" s="12">
        <v>922255876.43098414</v>
      </c>
      <c r="N9" s="17">
        <f t="shared" si="1"/>
        <v>8.9648514311457035</v>
      </c>
      <c r="O9" s="17"/>
      <c r="P9" s="12">
        <v>8.0073232834770405</v>
      </c>
      <c r="S9" s="17">
        <f t="shared" si="2"/>
        <v>0.95752814766866301</v>
      </c>
      <c r="X9" s="12">
        <f t="shared" si="0"/>
        <v>820555330.63098419</v>
      </c>
      <c r="Y9" s="12"/>
      <c r="Z9" s="12"/>
    </row>
    <row r="10" spans="1:26">
      <c r="A10" s="12" t="s">
        <v>53</v>
      </c>
      <c r="B10" s="12" t="s">
        <v>54</v>
      </c>
      <c r="C10" s="12" t="s">
        <v>131</v>
      </c>
      <c r="D10" s="12" t="s">
        <v>141</v>
      </c>
      <c r="E10" s="12">
        <v>26.636902883283799</v>
      </c>
      <c r="F10" s="12">
        <v>26.641765610853799</v>
      </c>
      <c r="G10" s="12">
        <v>7.0106971965441495E-2</v>
      </c>
      <c r="H10" s="12">
        <v>695673.714207432</v>
      </c>
      <c r="I10" s="12">
        <v>347836.857103716</v>
      </c>
      <c r="J10" s="12">
        <v>3478368.5710371602</v>
      </c>
      <c r="K10" s="12">
        <v>208702114.26222962</v>
      </c>
      <c r="L10" s="12">
        <v>0.15446265938069229</v>
      </c>
      <c r="M10" s="12">
        <v>963755191.39818692</v>
      </c>
      <c r="N10" s="17">
        <f t="shared" si="1"/>
        <v>8.9839667304515043</v>
      </c>
      <c r="O10" s="17"/>
      <c r="P10" s="12">
        <v>8.0073232834770405</v>
      </c>
      <c r="S10" s="17">
        <f t="shared" si="2"/>
        <v>0.97664344697446381</v>
      </c>
      <c r="X10" s="12">
        <f t="shared" si="0"/>
        <v>862054645.59818697</v>
      </c>
      <c r="Y10" s="12"/>
      <c r="Z10" s="12"/>
    </row>
    <row r="11" spans="1:26" s="17" customFormat="1">
      <c r="A11" s="17" t="s">
        <v>14</v>
      </c>
      <c r="B11" s="17" t="s">
        <v>44</v>
      </c>
      <c r="C11" s="17" t="s">
        <v>131</v>
      </c>
      <c r="D11" s="17" t="s">
        <v>139</v>
      </c>
      <c r="E11" s="17">
        <v>27.2932582528708</v>
      </c>
      <c r="F11" s="17">
        <v>27.285569762052599</v>
      </c>
      <c r="G11" s="17">
        <v>8.5271141418353097E-2</v>
      </c>
      <c r="H11" s="17">
        <v>478678.24772526498</v>
      </c>
      <c r="I11" s="17">
        <v>239339.12386263249</v>
      </c>
      <c r="J11" s="17">
        <v>2393391.238626325</v>
      </c>
      <c r="K11" s="17">
        <v>143603474.31757951</v>
      </c>
      <c r="L11" s="17">
        <v>0.14391273750879657</v>
      </c>
      <c r="M11" s="17">
        <v>657079373.68958616</v>
      </c>
      <c r="N11" s="17">
        <f t="shared" si="1"/>
        <v>8.8176178345114842</v>
      </c>
      <c r="O11" s="17">
        <f>AVERAGE(N11:N13)</f>
        <v>8.8195197279769602</v>
      </c>
      <c r="P11" s="17">
        <v>8.0073232834770405</v>
      </c>
      <c r="Q11" s="17">
        <f>AVERAGE(P11:P13)</f>
        <v>8.0073232834770405</v>
      </c>
      <c r="R11" s="13">
        <f>TTEST(O11:O19,Q11:Q19,2,1)</f>
        <v>2.7698351651581662E-3</v>
      </c>
      <c r="S11" s="17">
        <f t="shared" si="2"/>
        <v>0.8102945510344437</v>
      </c>
      <c r="T11" s="15">
        <f>AVERAGE(S11:S13)</f>
        <v>0.81219644449991912</v>
      </c>
      <c r="U11" s="15">
        <f>AVERAGE(T11,T14,T17)</f>
        <v>0.90646897516694758</v>
      </c>
      <c r="V11" s="15">
        <f>_xlfn.STDEV.S(T11,T14,T17)/SQRT(COUNT(T11,T14,T17))</f>
        <v>4.7806126962586473E-2</v>
      </c>
      <c r="X11" s="17">
        <f t="shared" si="0"/>
        <v>555378827.88958621</v>
      </c>
      <c r="Y11" s="17">
        <f>AVERAGE(X11:X13)</f>
        <v>558782844.55388165</v>
      </c>
    </row>
    <row r="12" spans="1:26">
      <c r="A12" s="12" t="s">
        <v>14</v>
      </c>
      <c r="B12" s="12" t="s">
        <v>44</v>
      </c>
      <c r="C12" s="12" t="s">
        <v>131</v>
      </c>
      <c r="D12" s="12" t="s">
        <v>139</v>
      </c>
      <c r="E12" s="12">
        <v>27.366736297668599</v>
      </c>
      <c r="F12" s="12">
        <v>27.285569762052599</v>
      </c>
      <c r="G12" s="12">
        <v>8.5271141418353097E-2</v>
      </c>
      <c r="H12" s="12">
        <v>459057.946820791</v>
      </c>
      <c r="I12" s="12">
        <v>229528.9734103955</v>
      </c>
      <c r="J12" s="12">
        <v>2295289.7341039549</v>
      </c>
      <c r="K12" s="12">
        <v>137717384.04623729</v>
      </c>
      <c r="L12" s="12">
        <v>0.14391273750879657</v>
      </c>
      <c r="M12" s="12">
        <v>630146679.14752626</v>
      </c>
      <c r="N12" s="17">
        <f t="shared" si="1"/>
        <v>8.7994416518819296</v>
      </c>
      <c r="O12" s="17"/>
      <c r="P12" s="12">
        <v>8.0073232834770405</v>
      </c>
      <c r="S12" s="17">
        <f t="shared" si="2"/>
        <v>0.79211836840488914</v>
      </c>
      <c r="X12" s="12">
        <f t="shared" si="0"/>
        <v>528446133.34752625</v>
      </c>
      <c r="Y12" s="12"/>
      <c r="Z12" s="12"/>
    </row>
    <row r="13" spans="1:26">
      <c r="A13" s="12" t="s">
        <v>14</v>
      </c>
      <c r="B13" s="12" t="s">
        <v>44</v>
      </c>
      <c r="C13" s="12" t="s">
        <v>131</v>
      </c>
      <c r="D13" s="12" t="s">
        <v>139</v>
      </c>
      <c r="E13" s="12">
        <v>27.1967147356185</v>
      </c>
      <c r="F13" s="12">
        <v>27.285569762052599</v>
      </c>
      <c r="G13" s="12">
        <v>8.5271141418353097E-2</v>
      </c>
      <c r="H13" s="12">
        <v>505737.96370196901</v>
      </c>
      <c r="I13" s="12">
        <v>252868.98185098451</v>
      </c>
      <c r="J13" s="12">
        <v>2528689.8185098451</v>
      </c>
      <c r="K13" s="12">
        <v>151721389.1105907</v>
      </c>
      <c r="L13" s="12">
        <v>0.14391273750879657</v>
      </c>
      <c r="M13" s="12">
        <v>694224118.22453249</v>
      </c>
      <c r="N13" s="17">
        <f t="shared" si="1"/>
        <v>8.8414996975374649</v>
      </c>
      <c r="O13" s="17"/>
      <c r="P13" s="12">
        <v>8.0073232834770405</v>
      </c>
      <c r="S13" s="17">
        <f t="shared" si="2"/>
        <v>0.83417641406042442</v>
      </c>
      <c r="X13" s="12">
        <f t="shared" si="0"/>
        <v>592523572.42453253</v>
      </c>
      <c r="Y13" s="12"/>
      <c r="Z13" s="12"/>
    </row>
    <row r="14" spans="1:26">
      <c r="A14" s="12" t="s">
        <v>28</v>
      </c>
      <c r="B14" s="12" t="s">
        <v>62</v>
      </c>
      <c r="C14" s="12" t="s">
        <v>131</v>
      </c>
      <c r="D14" s="12" t="s">
        <v>139</v>
      </c>
      <c r="E14" s="12">
        <v>27.2334167445301</v>
      </c>
      <c r="F14" s="12">
        <v>26.774505734006201</v>
      </c>
      <c r="G14" s="12">
        <v>0.39775508030763301</v>
      </c>
      <c r="H14" s="12">
        <v>495275.24359906599</v>
      </c>
      <c r="I14" s="12">
        <v>247637.62179953299</v>
      </c>
      <c r="J14" s="12">
        <v>2476376.2179953298</v>
      </c>
      <c r="K14" s="12">
        <v>148582573.07971978</v>
      </c>
      <c r="L14" s="12">
        <v>0.14701078079059138</v>
      </c>
      <c r="M14" s="12">
        <v>681703252.64017797</v>
      </c>
      <c r="N14" s="17">
        <f t="shared" si="1"/>
        <v>8.833595366171421</v>
      </c>
      <c r="O14" s="17">
        <f>AVERAGE(N14:N16)</f>
        <v>8.9471156750058238</v>
      </c>
      <c r="P14" s="12">
        <v>8.0073232834770405</v>
      </c>
      <c r="Q14" s="12">
        <f>AVERAGE(P14:P16)</f>
        <v>8.0073232834770405</v>
      </c>
      <c r="S14" s="17">
        <f t="shared" si="2"/>
        <v>0.82627208269438057</v>
      </c>
      <c r="T14" s="15">
        <f>AVERAGE(S14:S16)</f>
        <v>0.93979239152878158</v>
      </c>
      <c r="X14" s="12">
        <f t="shared" si="0"/>
        <v>580002706.84017801</v>
      </c>
      <c r="Y14" s="12">
        <f>AVERAGE(X14:X16)</f>
        <v>798205111.85645163</v>
      </c>
      <c r="Z14" s="12"/>
    </row>
    <row r="15" spans="1:26">
      <c r="A15" s="12" t="s">
        <v>28</v>
      </c>
      <c r="B15" s="12" t="s">
        <v>62</v>
      </c>
      <c r="C15" s="12" t="s">
        <v>131</v>
      </c>
      <c r="D15" s="12" t="s">
        <v>139</v>
      </c>
      <c r="E15" s="12">
        <v>26.561162870535998</v>
      </c>
      <c r="F15" s="12">
        <v>26.774505734006201</v>
      </c>
      <c r="G15" s="12">
        <v>0.39775508030763301</v>
      </c>
      <c r="H15" s="12">
        <v>726342.26693565305</v>
      </c>
      <c r="I15" s="12">
        <v>363171.13346782653</v>
      </c>
      <c r="J15" s="12">
        <v>3631711.3346782653</v>
      </c>
      <c r="K15" s="12">
        <v>217902680.08069593</v>
      </c>
      <c r="L15" s="12">
        <v>0.14701078079059138</v>
      </c>
      <c r="M15" s="12">
        <v>999746892.86288583</v>
      </c>
      <c r="N15" s="17">
        <f t="shared" si="1"/>
        <v>8.9998900630535204</v>
      </c>
      <c r="O15" s="17"/>
      <c r="P15" s="12">
        <v>8.0073232834770405</v>
      </c>
      <c r="S15" s="17">
        <f t="shared" si="2"/>
        <v>0.99256677957647987</v>
      </c>
      <c r="X15" s="12">
        <f t="shared" si="0"/>
        <v>898046347.06288588</v>
      </c>
      <c r="Y15" s="12"/>
      <c r="Z15" s="12"/>
    </row>
    <row r="16" spans="1:26">
      <c r="A16" s="12" t="s">
        <v>28</v>
      </c>
      <c r="B16" s="12" t="s">
        <v>62</v>
      </c>
      <c r="C16" s="12" t="s">
        <v>131</v>
      </c>
      <c r="D16" s="12" t="s">
        <v>139</v>
      </c>
      <c r="E16" s="12">
        <v>26.528937586952502</v>
      </c>
      <c r="F16" s="12">
        <v>26.774505734006201</v>
      </c>
      <c r="G16" s="12">
        <v>0.39775508030763301</v>
      </c>
      <c r="H16" s="12">
        <v>739797.48383041797</v>
      </c>
      <c r="I16" s="12">
        <v>369898.74191520899</v>
      </c>
      <c r="J16" s="12">
        <v>3698987.4191520899</v>
      </c>
      <c r="K16" s="12">
        <v>221939245.1491254</v>
      </c>
      <c r="L16" s="12">
        <v>0.14701078079059138</v>
      </c>
      <c r="M16" s="12">
        <v>1018266827.4662911</v>
      </c>
      <c r="N16" s="17">
        <f t="shared" si="1"/>
        <v>9.0078615957925248</v>
      </c>
      <c r="O16" s="17"/>
      <c r="P16" s="12">
        <v>8.0073232834770405</v>
      </c>
      <c r="S16" s="17">
        <f t="shared" si="2"/>
        <v>1.0005383123154843</v>
      </c>
      <c r="X16" s="12">
        <f t="shared" si="0"/>
        <v>916566281.66629112</v>
      </c>
      <c r="Y16" s="12"/>
      <c r="Z16" s="12"/>
    </row>
    <row r="17" spans="1:26">
      <c r="A17" s="12" t="s">
        <v>30</v>
      </c>
      <c r="B17" s="12" t="s">
        <v>66</v>
      </c>
      <c r="C17" s="12" t="s">
        <v>131</v>
      </c>
      <c r="D17" s="12" t="s">
        <v>139</v>
      </c>
      <c r="E17" s="12">
        <v>26.823172127152802</v>
      </c>
      <c r="F17" s="12">
        <v>26.6495765074635</v>
      </c>
      <c r="G17" s="12">
        <v>0.16147324214367101</v>
      </c>
      <c r="H17" s="12">
        <v>625645.57498902001</v>
      </c>
      <c r="I17" s="12">
        <v>312822.78749451</v>
      </c>
      <c r="J17" s="12">
        <v>3128227.8749450999</v>
      </c>
      <c r="K17" s="12">
        <v>187693672.49670601</v>
      </c>
      <c r="L17" s="12">
        <v>0.13838612368024131</v>
      </c>
      <c r="M17" s="12">
        <v>854671489.09133554</v>
      </c>
      <c r="N17" s="17">
        <f t="shared" si="1"/>
        <v>8.9317992166105586</v>
      </c>
      <c r="O17" s="17">
        <f>AVERAGE(N17:N19)</f>
        <v>8.9747413729491825</v>
      </c>
      <c r="P17" s="12">
        <v>8.0073232834770405</v>
      </c>
      <c r="Q17" s="12">
        <f>AVERAGE(P17:P19)</f>
        <v>8.0073232834770405</v>
      </c>
      <c r="S17" s="17">
        <f t="shared" si="2"/>
        <v>0.92447593313351817</v>
      </c>
      <c r="T17" s="15">
        <f>AVERAGE(S17:S19)</f>
        <v>0.96741808947214203</v>
      </c>
      <c r="X17" s="12">
        <f t="shared" si="0"/>
        <v>752970943.29133558</v>
      </c>
      <c r="Y17" s="12">
        <f>AVERAGE(X17:X19)</f>
        <v>844440045.92771006</v>
      </c>
      <c r="Z17" s="12"/>
    </row>
    <row r="18" spans="1:26">
      <c r="A18" s="12" t="s">
        <v>30</v>
      </c>
      <c r="B18" s="12" t="s">
        <v>66</v>
      </c>
      <c r="C18" s="12" t="s">
        <v>131</v>
      </c>
      <c r="D18" s="12" t="s">
        <v>139</v>
      </c>
      <c r="E18" s="12">
        <v>26.6217026193052</v>
      </c>
      <c r="F18" s="12">
        <v>26.6495765074635</v>
      </c>
      <c r="G18" s="12">
        <v>0.16147324214367101</v>
      </c>
      <c r="H18" s="12">
        <v>701722.92741737503</v>
      </c>
      <c r="I18" s="12">
        <v>350861.46370868752</v>
      </c>
      <c r="J18" s="12">
        <v>3508614.6370868753</v>
      </c>
      <c r="K18" s="12">
        <v>210516878.22521251</v>
      </c>
      <c r="L18" s="12">
        <v>0.13838612368024131</v>
      </c>
      <c r="M18" s="12">
        <v>958597971.88826025</v>
      </c>
      <c r="N18" s="17">
        <f t="shared" si="1"/>
        <v>8.9816365058171819</v>
      </c>
      <c r="O18" s="17"/>
      <c r="P18" s="12">
        <v>8.0073232834770405</v>
      </c>
      <c r="S18" s="17">
        <f t="shared" si="2"/>
        <v>0.97431322234014139</v>
      </c>
      <c r="X18" s="12">
        <f t="shared" si="0"/>
        <v>856897426.08826029</v>
      </c>
      <c r="Y18" s="12"/>
      <c r="Z18" s="12"/>
    </row>
    <row r="19" spans="1:26">
      <c r="A19" s="12" t="s">
        <v>30</v>
      </c>
      <c r="B19" s="12" t="s">
        <v>66</v>
      </c>
      <c r="C19" s="12" t="s">
        <v>131</v>
      </c>
      <c r="D19" s="12" t="s">
        <v>139</v>
      </c>
      <c r="E19" s="12">
        <v>26.503854775932499</v>
      </c>
      <c r="F19" s="12">
        <v>26.6495765074635</v>
      </c>
      <c r="G19" s="12">
        <v>0.16147324214367101</v>
      </c>
      <c r="H19" s="12">
        <v>750442.73414700595</v>
      </c>
      <c r="I19" s="12">
        <v>375221.36707350297</v>
      </c>
      <c r="J19" s="12">
        <v>3752213.6707350295</v>
      </c>
      <c r="K19" s="12">
        <v>225132820.24410176</v>
      </c>
      <c r="L19" s="12">
        <v>0.13838612368024131</v>
      </c>
      <c r="M19" s="12">
        <v>1025152314.2035342</v>
      </c>
      <c r="N19" s="17">
        <f t="shared" si="1"/>
        <v>9.010788396419807</v>
      </c>
      <c r="O19" s="17"/>
      <c r="P19" s="12">
        <v>8.0073232834770405</v>
      </c>
      <c r="S19" s="17">
        <f t="shared" si="2"/>
        <v>1.0034651129427665</v>
      </c>
      <c r="X19" s="12">
        <f t="shared" si="0"/>
        <v>923451768.40353429</v>
      </c>
      <c r="Y19" s="12"/>
      <c r="Z19" s="12"/>
    </row>
    <row r="20" spans="1:26" s="17" customFormat="1">
      <c r="A20" s="17" t="s">
        <v>45</v>
      </c>
      <c r="B20" s="17" t="s">
        <v>46</v>
      </c>
      <c r="C20" s="17" t="s">
        <v>131</v>
      </c>
      <c r="D20" s="17" t="s">
        <v>140</v>
      </c>
      <c r="E20" s="17">
        <v>28.602698230869599</v>
      </c>
      <c r="F20" s="17">
        <v>28.500248662351499</v>
      </c>
      <c r="G20" s="17">
        <v>0.42069076723355697</v>
      </c>
      <c r="H20" s="17">
        <v>227053.904325629</v>
      </c>
      <c r="I20" s="17">
        <v>113526.9521628145</v>
      </c>
      <c r="J20" s="17">
        <v>1135269.5216281451</v>
      </c>
      <c r="K20" s="17">
        <v>68116171.297688708</v>
      </c>
      <c r="L20" s="17">
        <v>0.14762269938650335</v>
      </c>
      <c r="M20" s="17">
        <v>312686657.50610787</v>
      </c>
      <c r="N20" s="17">
        <f t="shared" si="1"/>
        <v>8.4951093500785611</v>
      </c>
      <c r="O20" s="17">
        <f>AVERAGE(N20:N22)</f>
        <v>8.5204521864704024</v>
      </c>
      <c r="P20" s="17">
        <v>8.0073232834770405</v>
      </c>
      <c r="Q20" s="17">
        <f>AVERAGE(P20:P22)</f>
        <v>8.0073232834770405</v>
      </c>
      <c r="R20" s="13">
        <f>TTEST(O20:O28,Q20:Q28,2,1)</f>
        <v>2.3460806215913357E-2</v>
      </c>
      <c r="S20" s="17">
        <f t="shared" si="2"/>
        <v>0.48778606660152057</v>
      </c>
      <c r="T20" s="15">
        <f>AVERAGE(S20:S22)</f>
        <v>0.51312890299336189</v>
      </c>
      <c r="U20" s="15">
        <f>AVERAGE(T20,T23,T26)</f>
        <v>0.43518659791678888</v>
      </c>
      <c r="V20" s="15">
        <f>_xlfn.STDEV.S(T20,T23,T26)/SQRT(COUNT(T20,T23,T26))</f>
        <v>6.7857056568483065E-2</v>
      </c>
      <c r="X20" s="17">
        <f t="shared" si="0"/>
        <v>210986111.70610785</v>
      </c>
      <c r="Y20" s="17">
        <f>AVERAGE(X20:X22)</f>
        <v>236325132.56298676</v>
      </c>
    </row>
    <row r="21" spans="1:26">
      <c r="A21" s="12" t="s">
        <v>45</v>
      </c>
      <c r="B21" s="12" t="s">
        <v>46</v>
      </c>
      <c r="C21" s="12" t="s">
        <v>131</v>
      </c>
      <c r="D21" s="12" t="s">
        <v>140</v>
      </c>
      <c r="E21" s="12">
        <v>28.0377954913432</v>
      </c>
      <c r="F21" s="12">
        <v>28.500248662351499</v>
      </c>
      <c r="G21" s="12">
        <v>0.42069076723355697</v>
      </c>
      <c r="H21" s="12">
        <v>313233.59850718803</v>
      </c>
      <c r="I21" s="12">
        <v>156616.79925359401</v>
      </c>
      <c r="J21" s="12">
        <v>1566167.9925359401</v>
      </c>
      <c r="K21" s="12">
        <v>93970079.552156404</v>
      </c>
      <c r="L21" s="12">
        <v>0.14762269938650335</v>
      </c>
      <c r="M21" s="12">
        <v>431368785.42884076</v>
      </c>
      <c r="N21" s="17">
        <f t="shared" si="1"/>
        <v>8.6348487156240221</v>
      </c>
      <c r="O21" s="17"/>
      <c r="P21" s="12">
        <v>8.0073232834770405</v>
      </c>
      <c r="S21" s="17">
        <f t="shared" si="2"/>
        <v>0.62752543214698164</v>
      </c>
      <c r="X21" s="12">
        <f t="shared" si="0"/>
        <v>329668239.62884074</v>
      </c>
      <c r="Y21" s="12"/>
      <c r="Z21" s="12"/>
    </row>
    <row r="22" spans="1:26">
      <c r="A22" s="12" t="s">
        <v>45</v>
      </c>
      <c r="B22" s="12" t="s">
        <v>46</v>
      </c>
      <c r="C22" s="12" t="s">
        <v>131</v>
      </c>
      <c r="D22" s="12" t="s">
        <v>140</v>
      </c>
      <c r="E22" s="12">
        <v>28.860252264841801</v>
      </c>
      <c r="F22" s="12">
        <v>28.500248662351499</v>
      </c>
      <c r="G22" s="12">
        <v>0.42069076723355697</v>
      </c>
      <c r="H22" s="12">
        <v>196073.14632410699</v>
      </c>
      <c r="I22" s="12">
        <v>98036.573162053493</v>
      </c>
      <c r="J22" s="12">
        <v>980365.73162053491</v>
      </c>
      <c r="K22" s="12">
        <v>58821943.897232093</v>
      </c>
      <c r="L22" s="12">
        <v>0.14762269938650335</v>
      </c>
      <c r="M22" s="12">
        <v>270021592.15401179</v>
      </c>
      <c r="N22" s="17">
        <f t="shared" si="1"/>
        <v>8.4313984937086239</v>
      </c>
      <c r="O22" s="17"/>
      <c r="P22" s="12">
        <v>8.0073232834770405</v>
      </c>
      <c r="S22" s="17">
        <f t="shared" si="2"/>
        <v>0.42407521023158345</v>
      </c>
      <c r="X22" s="12">
        <f t="shared" si="0"/>
        <v>168321046.35401177</v>
      </c>
      <c r="Y22" s="12"/>
      <c r="Z22" s="12"/>
    </row>
    <row r="23" spans="1:26">
      <c r="A23" s="12" t="s">
        <v>48</v>
      </c>
      <c r="B23" s="12" t="s">
        <v>49</v>
      </c>
      <c r="C23" s="12" t="s">
        <v>131</v>
      </c>
      <c r="D23" s="12" t="s">
        <v>140</v>
      </c>
      <c r="E23" s="12">
        <v>29.133868589804798</v>
      </c>
      <c r="F23" s="12">
        <v>29.372330533509501</v>
      </c>
      <c r="G23" s="12">
        <v>0.58526390865230704</v>
      </c>
      <c r="H23" s="12">
        <v>167777.58944921099</v>
      </c>
      <c r="I23" s="12">
        <v>83888.794724605497</v>
      </c>
      <c r="J23" s="12">
        <v>838887.947246055</v>
      </c>
      <c r="K23" s="12">
        <v>50333276.834763303</v>
      </c>
      <c r="L23" s="12">
        <v>0.15450483991064778</v>
      </c>
      <c r="M23" s="12">
        <v>232440046.85718691</v>
      </c>
      <c r="N23" s="17">
        <f t="shared" si="1"/>
        <v>8.3663109543154164</v>
      </c>
      <c r="O23" s="17">
        <f>AVERAGE(N23:N25)</f>
        <v>8.3073228871873042</v>
      </c>
      <c r="P23" s="12">
        <v>8.0073232834770405</v>
      </c>
      <c r="Q23" s="12">
        <f>AVERAGE(P23:P25)</f>
        <v>8.0073232834770405</v>
      </c>
      <c r="S23" s="17">
        <f t="shared" si="2"/>
        <v>0.35898767083837591</v>
      </c>
      <c r="T23" s="15">
        <f>AVERAGE(S23:S25)</f>
        <v>0.29999960371026307</v>
      </c>
      <c r="X23" s="12">
        <f t="shared" si="0"/>
        <v>130739501.05718692</v>
      </c>
      <c r="Y23" s="12">
        <f>AVERAGE(X23:X25)</f>
        <v>108375448.78674911</v>
      </c>
      <c r="Z23" s="12"/>
    </row>
    <row r="24" spans="1:26">
      <c r="A24" s="12" t="s">
        <v>48</v>
      </c>
      <c r="B24" s="12" t="s">
        <v>49</v>
      </c>
      <c r="C24" s="12" t="s">
        <v>131</v>
      </c>
      <c r="D24" s="12" t="s">
        <v>140</v>
      </c>
      <c r="E24" s="12">
        <v>30.0391797746192</v>
      </c>
      <c r="F24" s="12">
        <v>29.372330533509501</v>
      </c>
      <c r="G24" s="12">
        <v>0.58526390865230704</v>
      </c>
      <c r="H24" s="12">
        <v>100181.637112208</v>
      </c>
      <c r="I24" s="12">
        <v>50090.818556104001</v>
      </c>
      <c r="J24" s="12">
        <v>500908.18556104001</v>
      </c>
      <c r="K24" s="12">
        <v>30054491.133662399</v>
      </c>
      <c r="L24" s="12">
        <v>0.15450483991064778</v>
      </c>
      <c r="M24" s="12">
        <v>138792221.89945957</v>
      </c>
      <c r="N24" s="17">
        <f t="shared" si="1"/>
        <v>8.1423651283609395</v>
      </c>
      <c r="O24" s="17"/>
      <c r="P24" s="12">
        <v>8.0073232834770405</v>
      </c>
      <c r="S24" s="17">
        <f t="shared" si="2"/>
        <v>0.13504184488389903</v>
      </c>
      <c r="X24" s="12">
        <f t="shared" si="0"/>
        <v>37091676.099459574</v>
      </c>
      <c r="Y24" s="12"/>
      <c r="Z24" s="12"/>
    </row>
    <row r="25" spans="1:26">
      <c r="A25" s="12" t="s">
        <v>48</v>
      </c>
      <c r="B25" s="12" t="s">
        <v>49</v>
      </c>
      <c r="C25" s="12" t="s">
        <v>131</v>
      </c>
      <c r="D25" s="12" t="s">
        <v>140</v>
      </c>
      <c r="E25" s="12">
        <v>28.943943236104499</v>
      </c>
      <c r="F25" s="12">
        <v>29.372330533509501</v>
      </c>
      <c r="G25" s="12">
        <v>0.58526390865230704</v>
      </c>
      <c r="H25" s="12">
        <v>186945.740755582</v>
      </c>
      <c r="I25" s="12">
        <v>93472.870377790998</v>
      </c>
      <c r="J25" s="12">
        <v>934728.70377790998</v>
      </c>
      <c r="K25" s="12">
        <v>56083722.226674601</v>
      </c>
      <c r="L25" s="12">
        <v>0.15450483991064778</v>
      </c>
      <c r="M25" s="12">
        <v>258995715.00360084</v>
      </c>
      <c r="N25" s="17">
        <f t="shared" si="1"/>
        <v>8.4132925788855548</v>
      </c>
      <c r="O25" s="17"/>
      <c r="P25" s="12">
        <v>8.0073232834770405</v>
      </c>
      <c r="S25" s="17">
        <f t="shared" si="2"/>
        <v>0.40596929540851434</v>
      </c>
      <c r="X25" s="12">
        <f t="shared" si="0"/>
        <v>157295169.20360082</v>
      </c>
      <c r="Y25" s="12"/>
      <c r="Z25" s="12"/>
    </row>
    <row r="26" spans="1:26">
      <c r="A26" s="12" t="s">
        <v>67</v>
      </c>
      <c r="B26" s="12" t="s">
        <v>68</v>
      </c>
      <c r="C26" s="12" t="s">
        <v>131</v>
      </c>
      <c r="D26" s="12" t="s">
        <v>140</v>
      </c>
      <c r="E26" s="12">
        <v>28.1806615913836</v>
      </c>
      <c r="F26" s="12">
        <v>28.6019505721987</v>
      </c>
      <c r="G26" s="12">
        <v>0.90355654226383897</v>
      </c>
      <c r="H26" s="12">
        <v>288753.80164493102</v>
      </c>
      <c r="I26" s="12">
        <v>144376.90082246551</v>
      </c>
      <c r="J26" s="12">
        <v>1443769.0082246552</v>
      </c>
      <c r="K26" s="12">
        <v>86626140.493479311</v>
      </c>
      <c r="L26" s="12">
        <v>0.15946969696969709</v>
      </c>
      <c r="M26" s="12">
        <v>401761539.47051549</v>
      </c>
      <c r="N26" s="17">
        <f t="shared" si="1"/>
        <v>8.603968359502332</v>
      </c>
      <c r="O26" s="17">
        <f>AVERAGE(N26:N28)</f>
        <v>8.4997545705237822</v>
      </c>
      <c r="P26" s="12">
        <v>8.0073232834770405</v>
      </c>
      <c r="Q26" s="12">
        <f>AVERAGE(P26:P28)</f>
        <v>8.0073232834770405</v>
      </c>
      <c r="S26" s="17">
        <f t="shared" si="2"/>
        <v>0.59664507602529149</v>
      </c>
      <c r="T26" s="15">
        <f>AVERAGE(S26:S28)</f>
        <v>0.49243128704674177</v>
      </c>
      <c r="X26" s="12">
        <f t="shared" si="0"/>
        <v>300060993.67051548</v>
      </c>
      <c r="Y26" s="12">
        <f>AVERAGE(X26:X28)</f>
        <v>240196523.7158142</v>
      </c>
      <c r="Z26" s="12"/>
    </row>
    <row r="27" spans="1:26">
      <c r="A27" s="12" t="s">
        <v>67</v>
      </c>
      <c r="B27" s="12" t="s">
        <v>68</v>
      </c>
      <c r="C27" s="12" t="s">
        <v>131</v>
      </c>
      <c r="D27" s="12" t="s">
        <v>140</v>
      </c>
      <c r="E27" s="12">
        <v>27.985974762195902</v>
      </c>
      <c r="F27" s="12">
        <v>28.6019505721987</v>
      </c>
      <c r="G27" s="12">
        <v>0.90355654226383897</v>
      </c>
      <c r="H27" s="12">
        <v>322616.94638349698</v>
      </c>
      <c r="I27" s="12">
        <v>161308.47319174849</v>
      </c>
      <c r="J27" s="12">
        <v>1613084.7319174849</v>
      </c>
      <c r="K27" s="12">
        <v>96785083.915049091</v>
      </c>
      <c r="L27" s="12">
        <v>0.15946969696969709</v>
      </c>
      <c r="M27" s="12">
        <v>448877487.67267472</v>
      </c>
      <c r="N27" s="17">
        <f t="shared" si="1"/>
        <v>8.6521278249946612</v>
      </c>
      <c r="O27" s="17"/>
      <c r="P27" s="12">
        <v>8.0073232834770405</v>
      </c>
      <c r="S27" s="17">
        <f t="shared" si="2"/>
        <v>0.64480454151762068</v>
      </c>
      <c r="X27" s="12">
        <f t="shared" si="0"/>
        <v>347176941.8726747</v>
      </c>
      <c r="Y27" s="12"/>
      <c r="Z27" s="12"/>
    </row>
    <row r="28" spans="1:26">
      <c r="A28" s="12" t="s">
        <v>67</v>
      </c>
      <c r="B28" s="12" t="s">
        <v>68</v>
      </c>
      <c r="C28" s="12" t="s">
        <v>131</v>
      </c>
      <c r="D28" s="12" t="s">
        <v>140</v>
      </c>
      <c r="E28" s="12">
        <v>29.639215363016699</v>
      </c>
      <c r="F28" s="12">
        <v>28.6019505721987</v>
      </c>
      <c r="G28" s="12">
        <v>0.90355654226383897</v>
      </c>
      <c r="H28" s="12">
        <v>125813.394018084</v>
      </c>
      <c r="I28" s="12">
        <v>62906.697009042</v>
      </c>
      <c r="J28" s="12">
        <v>629066.97009041999</v>
      </c>
      <c r="K28" s="12">
        <v>37744018.205425203</v>
      </c>
      <c r="L28" s="12">
        <v>0.15946969696969709</v>
      </c>
      <c r="M28" s="12">
        <v>175052181.40425238</v>
      </c>
      <c r="N28" s="17">
        <f t="shared" si="1"/>
        <v>8.2431675270743536</v>
      </c>
      <c r="O28" s="17"/>
      <c r="P28" s="12">
        <v>8.0073232834770405</v>
      </c>
      <c r="S28" s="17">
        <f t="shared" si="2"/>
        <v>0.23584424359731315</v>
      </c>
      <c r="X28" s="12">
        <f t="shared" si="0"/>
        <v>73351635.604252383</v>
      </c>
      <c r="Y28" s="12"/>
      <c r="Z28" s="12"/>
    </row>
    <row r="29" spans="1:26" s="17" customFormat="1">
      <c r="A29" s="17" t="s">
        <v>56</v>
      </c>
      <c r="B29" s="17" t="s">
        <v>57</v>
      </c>
      <c r="C29" s="17" t="s">
        <v>131</v>
      </c>
      <c r="D29" s="17" t="s">
        <v>143</v>
      </c>
      <c r="E29" s="17">
        <v>28.168417253090201</v>
      </c>
      <c r="F29" s="17">
        <v>27.904252329185098</v>
      </c>
      <c r="G29" s="17">
        <v>0.24364448905559799</v>
      </c>
      <c r="H29" s="17">
        <v>290774.67510346102</v>
      </c>
      <c r="I29" s="17">
        <v>145387.33755173051</v>
      </c>
      <c r="J29" s="17">
        <v>1453873.375517305</v>
      </c>
      <c r="K29" s="17">
        <v>87232402.531038299</v>
      </c>
      <c r="L29" s="17">
        <v>0.15034333212865933</v>
      </c>
      <c r="M29" s="17">
        <v>401388850.38857239</v>
      </c>
      <c r="N29" s="17">
        <f t="shared" si="1"/>
        <v>8.603565304668729</v>
      </c>
      <c r="O29" s="17">
        <f>AVERAGE(N29:N31)</f>
        <v>8.6689114895656409</v>
      </c>
      <c r="P29" s="17">
        <v>8.0073232834770405</v>
      </c>
      <c r="Q29" s="17">
        <f>AVERAGE(P29:P31)</f>
        <v>8.0073232834770405</v>
      </c>
      <c r="R29" s="13">
        <f>TTEST(O29:O37,Q29:Q37,2,1)</f>
        <v>1.0653804518164544E-2</v>
      </c>
      <c r="S29" s="17">
        <f t="shared" si="2"/>
        <v>0.59624202119168856</v>
      </c>
      <c r="T29" s="15">
        <f>AVERAGE(S29:S31)</f>
        <v>0.66158820608859992</v>
      </c>
      <c r="U29" s="15">
        <f>AVERAGE(T29,T32,T35)</f>
        <v>0.74389899798532533</v>
      </c>
      <c r="V29" s="15">
        <f>_xlfn.STDEV.S(T29,T32,T35)/SQRT(COUNT(T29,T32,T35))</f>
        <v>7.7403078446604823E-2</v>
      </c>
      <c r="X29" s="17">
        <f t="shared" si="0"/>
        <v>299688304.58857238</v>
      </c>
      <c r="Y29" s="17">
        <f>AVERAGE(X29:X31)</f>
        <v>367824123.25035739</v>
      </c>
    </row>
    <row r="30" spans="1:26">
      <c r="A30" s="12" t="s">
        <v>56</v>
      </c>
      <c r="B30" s="12" t="s">
        <v>57</v>
      </c>
      <c r="C30" s="12" t="s">
        <v>131</v>
      </c>
      <c r="D30" s="12" t="s">
        <v>143</v>
      </c>
      <c r="E30" s="12">
        <v>27.6883527640803</v>
      </c>
      <c r="F30" s="12">
        <v>27.904252329185098</v>
      </c>
      <c r="G30" s="12">
        <v>0.24364448905559799</v>
      </c>
      <c r="H30" s="12">
        <v>382216.64895334002</v>
      </c>
      <c r="I30" s="12">
        <v>191108.32447667001</v>
      </c>
      <c r="J30" s="12">
        <v>1911083.2447667001</v>
      </c>
      <c r="K30" s="12">
        <v>114664994.686002</v>
      </c>
      <c r="L30" s="12">
        <v>0.15034333212865933</v>
      </c>
      <c r="M30" s="12">
        <v>527616448.26244229</v>
      </c>
      <c r="N30" s="17">
        <f t="shared" si="1"/>
        <v>8.7223183260674055</v>
      </c>
      <c r="O30" s="17"/>
      <c r="P30" s="12">
        <v>8.0073232834770405</v>
      </c>
      <c r="S30" s="17">
        <f t="shared" si="2"/>
        <v>0.71499504259036506</v>
      </c>
      <c r="X30" s="12">
        <f t="shared" si="0"/>
        <v>425915902.46244228</v>
      </c>
      <c r="Y30" s="12"/>
      <c r="Z30" s="12"/>
    </row>
    <row r="31" spans="1:26">
      <c r="A31" s="12" t="s">
        <v>56</v>
      </c>
      <c r="B31" s="12" t="s">
        <v>57</v>
      </c>
      <c r="C31" s="12" t="s">
        <v>131</v>
      </c>
      <c r="D31" s="12" t="s">
        <v>143</v>
      </c>
      <c r="E31" s="12">
        <v>27.855986970384802</v>
      </c>
      <c r="F31" s="12">
        <v>27.904252329185098</v>
      </c>
      <c r="G31" s="12">
        <v>0.24364448905559799</v>
      </c>
      <c r="H31" s="12">
        <v>347409.83778920799</v>
      </c>
      <c r="I31" s="12">
        <v>173704.91889460399</v>
      </c>
      <c r="J31" s="12">
        <v>1737049.1889460399</v>
      </c>
      <c r="K31" s="12">
        <v>104222951.3367624</v>
      </c>
      <c r="L31" s="12">
        <v>0.15034333212865933</v>
      </c>
      <c r="M31" s="12">
        <v>479568708.50005752</v>
      </c>
      <c r="N31" s="17">
        <f t="shared" si="1"/>
        <v>8.6808508379607865</v>
      </c>
      <c r="O31" s="17"/>
      <c r="P31" s="12">
        <v>8.0073232834770405</v>
      </c>
      <c r="S31" s="17">
        <f t="shared" si="2"/>
        <v>0.67352755448374602</v>
      </c>
      <c r="X31" s="12">
        <f t="shared" si="0"/>
        <v>377868162.70005751</v>
      </c>
      <c r="Y31" s="12"/>
      <c r="Z31" s="12"/>
    </row>
    <row r="32" spans="1:26">
      <c r="A32" s="12" t="s">
        <v>59</v>
      </c>
      <c r="B32" s="12" t="s">
        <v>60</v>
      </c>
      <c r="C32" s="12" t="s">
        <v>131</v>
      </c>
      <c r="D32" s="12" t="s">
        <v>143</v>
      </c>
      <c r="E32" s="12">
        <v>27.5114803945409</v>
      </c>
      <c r="F32" s="12">
        <v>26.9628446517392</v>
      </c>
      <c r="G32" s="12">
        <v>0.476402015417277</v>
      </c>
      <c r="H32" s="12">
        <v>422729.27312559099</v>
      </c>
      <c r="I32" s="12">
        <v>211364.63656279549</v>
      </c>
      <c r="J32" s="12">
        <v>2113646.3656279547</v>
      </c>
      <c r="K32" s="12">
        <v>126818781.93767728</v>
      </c>
      <c r="L32" s="12">
        <v>0.16135084427767341</v>
      </c>
      <c r="M32" s="12">
        <v>589124397.89435065</v>
      </c>
      <c r="N32" s="17">
        <f t="shared" si="1"/>
        <v>8.7702070089038351</v>
      </c>
      <c r="O32" s="17">
        <f>AVERAGE(N32:N34)</f>
        <v>8.9059224254708411</v>
      </c>
      <c r="P32" s="12">
        <v>8.0073232834770405</v>
      </c>
      <c r="Q32" s="12">
        <f>AVERAGE(P32:P34)</f>
        <v>8.0073232834770405</v>
      </c>
      <c r="S32" s="17">
        <f t="shared" si="2"/>
        <v>0.76288372542679461</v>
      </c>
      <c r="T32" s="15">
        <f>AVERAGE(S32:S34)</f>
        <v>0.89859914199380064</v>
      </c>
      <c r="X32" s="12">
        <f t="shared" si="0"/>
        <v>487423852.09435064</v>
      </c>
      <c r="Y32" s="12">
        <f>AVERAGE(X32:X34)</f>
        <v>722405824.46717989</v>
      </c>
      <c r="Z32" s="12"/>
    </row>
    <row r="33" spans="1:26">
      <c r="A33" s="12" t="s">
        <v>59</v>
      </c>
      <c r="B33" s="12" t="s">
        <v>60</v>
      </c>
      <c r="C33" s="12" t="s">
        <v>131</v>
      </c>
      <c r="D33" s="12" t="s">
        <v>143</v>
      </c>
      <c r="E33" s="12">
        <v>26.653770535086402</v>
      </c>
      <c r="F33" s="12">
        <v>26.9628446517392</v>
      </c>
      <c r="G33" s="12">
        <v>0.476402015417277</v>
      </c>
      <c r="H33" s="12">
        <v>689021.95682300802</v>
      </c>
      <c r="I33" s="12">
        <v>344510.97841150401</v>
      </c>
      <c r="J33" s="12">
        <v>3445109.7841150402</v>
      </c>
      <c r="K33" s="12">
        <v>206706587.04690242</v>
      </c>
      <c r="L33" s="12">
        <v>0.16135084427767341</v>
      </c>
      <c r="M33" s="12">
        <v>960235477.53870606</v>
      </c>
      <c r="N33" s="17">
        <f t="shared" si="1"/>
        <v>8.982377747680486</v>
      </c>
      <c r="O33" s="17"/>
      <c r="P33" s="12">
        <v>8.0073232834770405</v>
      </c>
      <c r="S33" s="17">
        <f t="shared" si="2"/>
        <v>0.97505446420344555</v>
      </c>
      <c r="X33" s="12">
        <f t="shared" si="0"/>
        <v>858534931.73870611</v>
      </c>
      <c r="Y33" s="12"/>
      <c r="Z33" s="12"/>
    </row>
    <row r="34" spans="1:26">
      <c r="A34" s="12" t="s">
        <v>59</v>
      </c>
      <c r="B34" s="12" t="s">
        <v>60</v>
      </c>
      <c r="C34" s="12" t="s">
        <v>131</v>
      </c>
      <c r="D34" s="12" t="s">
        <v>143</v>
      </c>
      <c r="E34" s="12">
        <v>26.723283025590501</v>
      </c>
      <c r="F34" s="12">
        <v>26.9628446517392</v>
      </c>
      <c r="G34" s="12">
        <v>0.476402015417277</v>
      </c>
      <c r="H34" s="12">
        <v>662274.195545775</v>
      </c>
      <c r="I34" s="12">
        <v>331137.0977728875</v>
      </c>
      <c r="J34" s="12">
        <v>3311370.9777288749</v>
      </c>
      <c r="K34" s="12">
        <v>198682258.6637325</v>
      </c>
      <c r="L34" s="12">
        <v>0.16135084427767341</v>
      </c>
      <c r="M34" s="12">
        <v>922959235.3684833</v>
      </c>
      <c r="N34" s="17">
        <f t="shared" si="1"/>
        <v>8.9651825198282022</v>
      </c>
      <c r="O34" s="17"/>
      <c r="P34" s="12">
        <v>8.0073232834770405</v>
      </c>
      <c r="S34" s="17">
        <f t="shared" si="2"/>
        <v>0.95785923635116177</v>
      </c>
      <c r="X34" s="12">
        <f t="shared" ref="X34:X65" si="3">M34-101700545.8</f>
        <v>821258689.56848335</v>
      </c>
      <c r="Y34" s="12"/>
      <c r="Z34" s="12"/>
    </row>
    <row r="35" spans="1:26">
      <c r="A35" s="12" t="s">
        <v>63</v>
      </c>
      <c r="B35" s="12" t="s">
        <v>64</v>
      </c>
      <c r="C35" s="12" t="s">
        <v>131</v>
      </c>
      <c r="D35" s="12" t="s">
        <v>143</v>
      </c>
      <c r="E35" s="12">
        <v>28.188701845520701</v>
      </c>
      <c r="F35" s="12">
        <v>27.8600464865021</v>
      </c>
      <c r="G35" s="12">
        <v>0.28464505946440699</v>
      </c>
      <c r="H35" s="12">
        <v>287434.438990194</v>
      </c>
      <c r="I35" s="12">
        <v>143717.219495097</v>
      </c>
      <c r="J35" s="12">
        <v>1437172.1949509699</v>
      </c>
      <c r="K35" s="12">
        <v>86230331.697058201</v>
      </c>
      <c r="L35" s="12">
        <v>0.14766138384228861</v>
      </c>
      <c r="M35" s="12">
        <v>395852887.21850151</v>
      </c>
      <c r="N35" s="17">
        <f t="shared" si="1"/>
        <v>8.5975338168859121</v>
      </c>
      <c r="O35" s="17">
        <f>AVERAGE(N35:N37)</f>
        <v>8.6788329293506159</v>
      </c>
      <c r="P35" s="12">
        <v>8.0073232834770405</v>
      </c>
      <c r="Q35" s="12">
        <f>AVERAGE(P35:P37)</f>
        <v>8.0073232834770405</v>
      </c>
      <c r="S35" s="17">
        <f t="shared" si="2"/>
        <v>0.59021053340887164</v>
      </c>
      <c r="T35" s="15">
        <f>AVERAGE(S35:S37)</f>
        <v>0.67150964587357542</v>
      </c>
      <c r="X35" s="12">
        <f t="shared" si="3"/>
        <v>294152341.4185015</v>
      </c>
      <c r="Y35" s="12">
        <f>AVERAGE(X35:X37)</f>
        <v>379706073.82946014</v>
      </c>
      <c r="Z35" s="12"/>
    </row>
    <row r="36" spans="1:26">
      <c r="A36" s="12" t="s">
        <v>63</v>
      </c>
      <c r="B36" s="12" t="s">
        <v>64</v>
      </c>
      <c r="C36" s="12" t="s">
        <v>131</v>
      </c>
      <c r="D36" s="12" t="s">
        <v>143</v>
      </c>
      <c r="E36" s="12">
        <v>27.699190279125901</v>
      </c>
      <c r="F36" s="12">
        <v>27.8600464865021</v>
      </c>
      <c r="G36" s="12">
        <v>0.28464505946440699</v>
      </c>
      <c r="H36" s="12">
        <v>379864.52423256199</v>
      </c>
      <c r="I36" s="12">
        <v>189932.262116281</v>
      </c>
      <c r="J36" s="12">
        <v>1899322.6211628099</v>
      </c>
      <c r="K36" s="12">
        <v>113959357.2697686</v>
      </c>
      <c r="L36" s="12">
        <v>0.14766138384228861</v>
      </c>
      <c r="M36" s="12">
        <v>523147014.66400164</v>
      </c>
      <c r="N36" s="17">
        <f t="shared" si="1"/>
        <v>8.7186237513630029</v>
      </c>
      <c r="O36" s="17"/>
      <c r="P36" s="12">
        <v>8.0073232834770405</v>
      </c>
      <c r="S36" s="17">
        <f t="shared" si="2"/>
        <v>0.71130046788596246</v>
      </c>
      <c r="X36" s="12">
        <f t="shared" si="3"/>
        <v>421446468.86400163</v>
      </c>
      <c r="Y36" s="12"/>
      <c r="Z36" s="12"/>
    </row>
    <row r="37" spans="1:26">
      <c r="A37" s="12" t="s">
        <v>63</v>
      </c>
      <c r="B37" s="12" t="s">
        <v>64</v>
      </c>
      <c r="C37" s="12" t="s">
        <v>131</v>
      </c>
      <c r="D37" s="12" t="s">
        <v>143</v>
      </c>
      <c r="E37" s="12">
        <v>27.6922473348598</v>
      </c>
      <c r="F37" s="12">
        <v>27.8600464865021</v>
      </c>
      <c r="G37" s="12">
        <v>0.28464505946440699</v>
      </c>
      <c r="H37" s="12">
        <v>381369.71729375899</v>
      </c>
      <c r="I37" s="12">
        <v>190684.8586468795</v>
      </c>
      <c r="J37" s="12">
        <v>1906848.5864687948</v>
      </c>
      <c r="K37" s="12">
        <v>114410915.1881277</v>
      </c>
      <c r="L37" s="12">
        <v>0.14766138384228861</v>
      </c>
      <c r="M37" s="12">
        <v>525219957.00587744</v>
      </c>
      <c r="N37" s="17">
        <f t="shared" si="1"/>
        <v>8.7203412198029326</v>
      </c>
      <c r="O37" s="17"/>
      <c r="P37" s="12">
        <v>8.0073232834770405</v>
      </c>
      <c r="S37" s="17">
        <f t="shared" si="2"/>
        <v>0.71301793632589217</v>
      </c>
      <c r="X37" s="12">
        <f t="shared" si="3"/>
        <v>423519411.20587742</v>
      </c>
      <c r="Y37" s="12"/>
      <c r="Z37" s="12"/>
    </row>
    <row r="38" spans="1:26" s="17" customFormat="1">
      <c r="A38" s="17" t="s">
        <v>61</v>
      </c>
      <c r="B38" s="17" t="s">
        <v>78</v>
      </c>
      <c r="C38" s="17" t="s">
        <v>131</v>
      </c>
      <c r="D38" s="17" t="s">
        <v>142</v>
      </c>
      <c r="E38" s="17">
        <v>28.0838853387854</v>
      </c>
      <c r="F38" s="17">
        <v>27.8482159945581</v>
      </c>
      <c r="G38" s="17">
        <v>0.223848716759529</v>
      </c>
      <c r="H38" s="17">
        <v>305117.51963062002</v>
      </c>
      <c r="I38" s="17">
        <v>152558.75981531001</v>
      </c>
      <c r="J38" s="17">
        <v>1525587.5981531001</v>
      </c>
      <c r="K38" s="17">
        <v>91535255.88918601</v>
      </c>
      <c r="L38" s="17">
        <v>0.15765422696115752</v>
      </c>
      <c r="M38" s="17">
        <v>423864703.58434951</v>
      </c>
      <c r="N38" s="17">
        <f t="shared" si="1"/>
        <v>8.6272272531410525</v>
      </c>
      <c r="O38" s="17">
        <f>AVERAGE(N38:N40)</f>
        <v>8.6855245180267833</v>
      </c>
      <c r="P38" s="17">
        <v>8.0073232834770405</v>
      </c>
      <c r="Q38" s="17">
        <f>AVERAGE(P38:P40)</f>
        <v>8.0073232834770405</v>
      </c>
      <c r="R38" s="13">
        <f>TTEST(O38:O46,Q38:Q46,2,1)</f>
        <v>2.8496215577940493E-3</v>
      </c>
      <c r="S38" s="17">
        <f t="shared" si="2"/>
        <v>0.61990396966401207</v>
      </c>
      <c r="T38" s="15">
        <f>AVERAGE(S38:S40)</f>
        <v>0.67820123454974335</v>
      </c>
      <c r="U38" s="15">
        <f>AVERAGE(T38,T41,T44)</f>
        <v>0.63578771663691225</v>
      </c>
      <c r="V38" s="15">
        <f>_xlfn.STDEV.S(T38,T41,T44)/SQRT(COUNT(T38,T41,T44))</f>
        <v>3.4012257171287738E-2</v>
      </c>
      <c r="X38" s="17">
        <f t="shared" si="3"/>
        <v>322164157.7843495</v>
      </c>
      <c r="Y38" s="17">
        <f>AVERAGE(X38:X40)</f>
        <v>385668198.33012694</v>
      </c>
    </row>
    <row r="39" spans="1:26">
      <c r="A39" s="12" t="s">
        <v>61</v>
      </c>
      <c r="B39" s="12" t="s">
        <v>78</v>
      </c>
      <c r="C39" s="12" t="s">
        <v>131</v>
      </c>
      <c r="D39" s="12" t="s">
        <v>142</v>
      </c>
      <c r="E39" s="12">
        <v>27.6384399381907</v>
      </c>
      <c r="F39" s="12">
        <v>27.8482159945581</v>
      </c>
      <c r="G39" s="12">
        <v>0.223848716759529</v>
      </c>
      <c r="H39" s="12">
        <v>393238.907658396</v>
      </c>
      <c r="I39" s="12">
        <v>196619.453829198</v>
      </c>
      <c r="J39" s="12">
        <v>1966194.53829198</v>
      </c>
      <c r="K39" s="12">
        <v>117971672.2975188</v>
      </c>
      <c r="L39" s="12">
        <v>0.15765422696115752</v>
      </c>
      <c r="M39" s="12">
        <v>546281620.38759661</v>
      </c>
      <c r="N39" s="17">
        <f t="shared" si="1"/>
        <v>8.7374165889485464</v>
      </c>
      <c r="O39" s="17"/>
      <c r="P39" s="12">
        <v>8.0073232834770405</v>
      </c>
      <c r="S39" s="17">
        <f t="shared" si="2"/>
        <v>0.73009330547150597</v>
      </c>
      <c r="X39" s="12">
        <f t="shared" si="3"/>
        <v>444581074.5875966</v>
      </c>
      <c r="Y39" s="12"/>
      <c r="Z39" s="12"/>
    </row>
    <row r="40" spans="1:26">
      <c r="A40" s="12" t="s">
        <v>61</v>
      </c>
      <c r="B40" s="12" t="s">
        <v>78</v>
      </c>
      <c r="C40" s="12" t="s">
        <v>131</v>
      </c>
      <c r="D40" s="12" t="s">
        <v>142</v>
      </c>
      <c r="E40" s="12">
        <v>27.822322706698099</v>
      </c>
      <c r="F40" s="12">
        <v>27.8482159945581</v>
      </c>
      <c r="G40" s="12">
        <v>0.223848716759529</v>
      </c>
      <c r="H40" s="12">
        <v>354135.61389989301</v>
      </c>
      <c r="I40" s="12">
        <v>177067.80694994651</v>
      </c>
      <c r="J40" s="12">
        <v>1770678.0694994652</v>
      </c>
      <c r="K40" s="12">
        <v>106240684.1699679</v>
      </c>
      <c r="L40" s="12">
        <v>0.15765422696115752</v>
      </c>
      <c r="M40" s="12">
        <v>491959908.4184348</v>
      </c>
      <c r="N40" s="17">
        <f t="shared" si="1"/>
        <v>8.6919297119907526</v>
      </c>
      <c r="O40" s="17"/>
      <c r="P40" s="12">
        <v>8.0073232834770405</v>
      </c>
      <c r="S40" s="17">
        <f t="shared" si="2"/>
        <v>0.68460642851371212</v>
      </c>
      <c r="X40" s="12">
        <f t="shared" si="3"/>
        <v>390259362.61843479</v>
      </c>
      <c r="Y40" s="12"/>
      <c r="Z40" s="12"/>
    </row>
    <row r="41" spans="1:26">
      <c r="A41" s="12" t="s">
        <v>65</v>
      </c>
      <c r="B41" s="12" t="s">
        <v>72</v>
      </c>
      <c r="C41" s="12" t="s">
        <v>131</v>
      </c>
      <c r="D41" s="12" t="s">
        <v>142</v>
      </c>
      <c r="E41" s="12">
        <v>27.9967234638695</v>
      </c>
      <c r="F41" s="12">
        <v>28.2947162061532</v>
      </c>
      <c r="G41" s="12">
        <v>0.25814115241101099</v>
      </c>
      <c r="H41" s="12">
        <v>320647.81274353003</v>
      </c>
      <c r="I41" s="12">
        <v>160323.90637176501</v>
      </c>
      <c r="J41" s="12">
        <v>1603239.0637176502</v>
      </c>
      <c r="K41" s="12">
        <v>96194343.823059022</v>
      </c>
      <c r="L41" s="12">
        <v>0.15971439308530658</v>
      </c>
      <c r="M41" s="12">
        <v>446231860.25999284</v>
      </c>
      <c r="N41" s="17">
        <f t="shared" si="1"/>
        <v>8.6495605750045961</v>
      </c>
      <c r="O41" s="17">
        <f>AVERAGE(N41:N43)</f>
        <v>8.5758464401098227</v>
      </c>
      <c r="P41" s="12">
        <v>8.0073232834770405</v>
      </c>
      <c r="Q41" s="12">
        <f>AVERAGE(P41:P43)</f>
        <v>8.0073232834770405</v>
      </c>
      <c r="S41" s="17">
        <f t="shared" si="2"/>
        <v>0.6422372915275556</v>
      </c>
      <c r="T41" s="15">
        <f>AVERAGE(S41:S43)</f>
        <v>0.56852315663278163</v>
      </c>
      <c r="X41" s="12">
        <f t="shared" si="3"/>
        <v>344531314.45999283</v>
      </c>
      <c r="Y41" s="12">
        <f>AVERAGE(X41:X43)</f>
        <v>277665403.9393037</v>
      </c>
      <c r="Z41" s="12"/>
    </row>
    <row r="42" spans="1:26">
      <c r="A42" s="12" t="s">
        <v>65</v>
      </c>
      <c r="B42" s="12" t="s">
        <v>72</v>
      </c>
      <c r="C42" s="12" t="s">
        <v>131</v>
      </c>
      <c r="D42" s="12" t="s">
        <v>142</v>
      </c>
      <c r="E42" s="12">
        <v>28.449803449792199</v>
      </c>
      <c r="F42" s="12">
        <v>28.2947162061532</v>
      </c>
      <c r="G42" s="12">
        <v>0.25814115241101099</v>
      </c>
      <c r="H42" s="12">
        <v>247713.90579588199</v>
      </c>
      <c r="I42" s="12">
        <v>123856.952897941</v>
      </c>
      <c r="J42" s="12">
        <v>1238569.52897941</v>
      </c>
      <c r="K42" s="12">
        <v>74314171.738764599</v>
      </c>
      <c r="L42" s="12">
        <v>0.15971439308530658</v>
      </c>
      <c r="M42" s="12">
        <v>344732858.30263454</v>
      </c>
      <c r="N42" s="17">
        <f t="shared" si="1"/>
        <v>8.5374826802730883</v>
      </c>
      <c r="O42" s="17"/>
      <c r="P42" s="12">
        <v>8.0073232834770405</v>
      </c>
      <c r="S42" s="17">
        <f t="shared" si="2"/>
        <v>0.53015939679604784</v>
      </c>
      <c r="X42" s="12">
        <f t="shared" si="3"/>
        <v>243032312.50263453</v>
      </c>
      <c r="Y42" s="12"/>
      <c r="Z42" s="12"/>
    </row>
    <row r="43" spans="1:26">
      <c r="A43" s="12" t="s">
        <v>65</v>
      </c>
      <c r="B43" s="12" t="s">
        <v>72</v>
      </c>
      <c r="C43" s="12" t="s">
        <v>131</v>
      </c>
      <c r="D43" s="12" t="s">
        <v>142</v>
      </c>
      <c r="E43" s="12">
        <v>28.437621704797898</v>
      </c>
      <c r="F43" s="12">
        <v>28.2947162061532</v>
      </c>
      <c r="G43" s="12">
        <v>0.25814115241101099</v>
      </c>
      <c r="H43" s="12">
        <v>249438.66404021101</v>
      </c>
      <c r="I43" s="12">
        <v>124719.3320201055</v>
      </c>
      <c r="J43" s="12">
        <v>1247193.3202010551</v>
      </c>
      <c r="K43" s="12">
        <v>74831599.212063313</v>
      </c>
      <c r="L43" s="12">
        <v>0.15971439308530658</v>
      </c>
      <c r="M43" s="12">
        <v>347133130.65528363</v>
      </c>
      <c r="N43" s="17">
        <f t="shared" si="1"/>
        <v>8.5404960650517818</v>
      </c>
      <c r="O43" s="17"/>
      <c r="P43" s="12">
        <v>8.0073232834770405</v>
      </c>
      <c r="S43" s="17">
        <f t="shared" si="2"/>
        <v>0.53317278157474135</v>
      </c>
      <c r="X43" s="12">
        <f t="shared" si="3"/>
        <v>245432584.85528362</v>
      </c>
      <c r="Y43" s="12"/>
      <c r="Z43" s="12"/>
    </row>
    <row r="44" spans="1:26">
      <c r="A44" s="12" t="s">
        <v>69</v>
      </c>
      <c r="B44" s="12" t="s">
        <v>70</v>
      </c>
      <c r="C44" s="12" t="s">
        <v>131</v>
      </c>
      <c r="D44" s="12" t="s">
        <v>142</v>
      </c>
      <c r="E44" s="12">
        <v>27.832045546862101</v>
      </c>
      <c r="F44" s="12">
        <v>27.920536417702898</v>
      </c>
      <c r="G44" s="12">
        <v>0.164507611274572</v>
      </c>
      <c r="H44" s="12">
        <v>352179.82707475201</v>
      </c>
      <c r="I44" s="12">
        <v>176089.91353737601</v>
      </c>
      <c r="J44" s="12">
        <v>1760899.13537376</v>
      </c>
      <c r="K44" s="12">
        <v>105653948.1224256</v>
      </c>
      <c r="L44" s="12">
        <v>0.15852713178294603</v>
      </c>
      <c r="M44" s="12">
        <v>489611861.91927159</v>
      </c>
      <c r="N44" s="17">
        <f t="shared" si="1"/>
        <v>8.6898519309995947</v>
      </c>
      <c r="O44" s="17">
        <f>AVERAGE(N44:N46)</f>
        <v>8.6679620422052519</v>
      </c>
      <c r="P44" s="12">
        <v>8.0073232834770405</v>
      </c>
      <c r="Q44" s="12">
        <f>AVERAGE(P44:P46)</f>
        <v>8.0073232834770405</v>
      </c>
      <c r="S44" s="17">
        <f t="shared" si="2"/>
        <v>0.68252864752255427</v>
      </c>
      <c r="T44" s="15">
        <f>AVERAGE(S44:S46)</f>
        <v>0.66063875872821198</v>
      </c>
      <c r="X44" s="12">
        <f t="shared" si="3"/>
        <v>387911316.11927158</v>
      </c>
      <c r="Y44" s="12">
        <f>AVERAGE(X44:X46)</f>
        <v>365183927.70458221</v>
      </c>
      <c r="Z44" s="12"/>
    </row>
    <row r="45" spans="1:26">
      <c r="A45" s="12" t="s">
        <v>69</v>
      </c>
      <c r="B45" s="12" t="s">
        <v>70</v>
      </c>
      <c r="C45" s="12" t="s">
        <v>131</v>
      </c>
      <c r="D45" s="12" t="s">
        <v>142</v>
      </c>
      <c r="E45" s="12">
        <v>27.819214760342401</v>
      </c>
      <c r="F45" s="12">
        <v>27.920536417702898</v>
      </c>
      <c r="G45" s="12">
        <v>0.164507611274572</v>
      </c>
      <c r="H45" s="12">
        <v>354763.077236321</v>
      </c>
      <c r="I45" s="12">
        <v>177381.5386181605</v>
      </c>
      <c r="J45" s="12">
        <v>1773815.386181605</v>
      </c>
      <c r="K45" s="12">
        <v>106428923.17089631</v>
      </c>
      <c r="L45" s="12">
        <v>0.15852713178294603</v>
      </c>
      <c r="M45" s="12">
        <v>493203180.39970404</v>
      </c>
      <c r="N45" s="17">
        <f t="shared" si="1"/>
        <v>8.6930258684621933</v>
      </c>
      <c r="O45" s="17"/>
      <c r="P45" s="12">
        <v>8.0073232834770405</v>
      </c>
      <c r="S45" s="17">
        <f t="shared" si="2"/>
        <v>0.6857025849851528</v>
      </c>
      <c r="X45" s="12">
        <f t="shared" si="3"/>
        <v>391502634.59970403</v>
      </c>
      <c r="Y45" s="12"/>
      <c r="Z45" s="12"/>
    </row>
    <row r="46" spans="1:26">
      <c r="A46" s="12" t="s">
        <v>69</v>
      </c>
      <c r="B46" s="12" t="s">
        <v>70</v>
      </c>
      <c r="C46" s="12" t="s">
        <v>131</v>
      </c>
      <c r="D46" s="12" t="s">
        <v>142</v>
      </c>
      <c r="E46" s="12">
        <v>28.110348945904001</v>
      </c>
      <c r="F46" s="12">
        <v>27.920536417702898</v>
      </c>
      <c r="G46" s="12">
        <v>0.164507611274572</v>
      </c>
      <c r="H46" s="12">
        <v>300552.86487747001</v>
      </c>
      <c r="I46" s="12">
        <v>150276.43243873501</v>
      </c>
      <c r="J46" s="12">
        <v>1502764.3243873501</v>
      </c>
      <c r="K46" s="12">
        <v>90165859.463241011</v>
      </c>
      <c r="L46" s="12">
        <v>0.15852713178294603</v>
      </c>
      <c r="M46" s="12">
        <v>417838378.19477123</v>
      </c>
      <c r="N46" s="17">
        <f t="shared" si="1"/>
        <v>8.6210083271539695</v>
      </c>
      <c r="O46" s="17"/>
      <c r="P46" s="12">
        <v>8.0073232834770405</v>
      </c>
      <c r="S46" s="17">
        <f t="shared" si="2"/>
        <v>0.613685043676929</v>
      </c>
      <c r="X46" s="12">
        <f t="shared" si="3"/>
        <v>316137832.39477122</v>
      </c>
      <c r="Y46" s="12"/>
      <c r="Z46" s="12"/>
    </row>
    <row r="47" spans="1:26" s="17" customFormat="1">
      <c r="A47" s="17" t="s">
        <v>52</v>
      </c>
      <c r="B47" s="17" t="s">
        <v>85</v>
      </c>
      <c r="C47" s="17" t="s">
        <v>131</v>
      </c>
      <c r="D47" s="17" t="s">
        <v>137</v>
      </c>
      <c r="E47" s="17">
        <v>27.334430425476</v>
      </c>
      <c r="F47" s="17">
        <v>27.745164744525699</v>
      </c>
      <c r="G47" s="17">
        <v>0.45960324448921702</v>
      </c>
      <c r="H47" s="17">
        <v>467583.28502170398</v>
      </c>
      <c r="I47" s="17">
        <v>233791.64251085199</v>
      </c>
      <c r="J47" s="17">
        <v>2337916.4251085198</v>
      </c>
      <c r="K47" s="17">
        <v>140274985.50651118</v>
      </c>
      <c r="L47" s="17">
        <v>0.14554857776135949</v>
      </c>
      <c r="M47" s="17">
        <v>642767240.56991673</v>
      </c>
      <c r="N47" s="17">
        <f t="shared" si="1"/>
        <v>8.8080537342981149</v>
      </c>
      <c r="O47" s="17">
        <f>AVERAGE(N47:N49)</f>
        <v>8.7064508403205227</v>
      </c>
      <c r="P47" s="17">
        <v>8.0073232834770405</v>
      </c>
      <c r="Q47" s="17">
        <f>AVERAGE(P47:P49)</f>
        <v>8.0073232834770405</v>
      </c>
      <c r="R47" s="13">
        <f>TTEST(O47:O55,Q47:Q55,2,1)</f>
        <v>1.0209006477110453E-2</v>
      </c>
      <c r="S47" s="17">
        <f t="shared" si="2"/>
        <v>0.80073045082107441</v>
      </c>
      <c r="T47" s="15">
        <f>AVERAGE(S47:S49)</f>
        <v>0.69912755684348282</v>
      </c>
      <c r="U47" s="15">
        <f>AVERAGE(T47,T50,T53)</f>
        <v>0.78090310071992219</v>
      </c>
      <c r="V47" s="15">
        <f>_xlfn.STDEV.S(T47,T50,T53)/SQRT(COUNT(T47,T50,T53))</f>
        <v>7.9512264414325698E-2</v>
      </c>
      <c r="X47" s="17">
        <f t="shared" si="3"/>
        <v>541066694.76991677</v>
      </c>
      <c r="Y47" s="17">
        <f>AVERAGE(X47:X49)</f>
        <v>418398251.56206113</v>
      </c>
    </row>
    <row r="48" spans="1:26">
      <c r="A48" s="12" t="s">
        <v>52</v>
      </c>
      <c r="B48" s="12" t="s">
        <v>85</v>
      </c>
      <c r="C48" s="12" t="s">
        <v>131</v>
      </c>
      <c r="D48" s="12" t="s">
        <v>137</v>
      </c>
      <c r="E48" s="12">
        <v>27.659485289723701</v>
      </c>
      <c r="F48" s="12">
        <v>27.745164744525699</v>
      </c>
      <c r="G48" s="12">
        <v>0.45960324448921702</v>
      </c>
      <c r="H48" s="12">
        <v>388553.22299729497</v>
      </c>
      <c r="I48" s="12">
        <v>194276.61149864749</v>
      </c>
      <c r="J48" s="12">
        <v>1942766.1149864749</v>
      </c>
      <c r="K48" s="12">
        <v>116565966.89918849</v>
      </c>
      <c r="L48" s="12">
        <v>0.14554857776135949</v>
      </c>
      <c r="M48" s="12">
        <v>534127910.38697225</v>
      </c>
      <c r="N48" s="17">
        <f t="shared" si="1"/>
        <v>8.727645272240526</v>
      </c>
      <c r="O48" s="17"/>
      <c r="P48" s="12">
        <v>8.0073232834770405</v>
      </c>
      <c r="S48" s="17">
        <f t="shared" si="2"/>
        <v>0.72032198876348552</v>
      </c>
      <c r="X48" s="12">
        <f t="shared" si="3"/>
        <v>432427364.58697224</v>
      </c>
      <c r="Y48" s="12"/>
      <c r="Z48" s="12"/>
    </row>
    <row r="49" spans="1:26">
      <c r="A49" s="12" t="s">
        <v>52</v>
      </c>
      <c r="B49" s="12" t="s">
        <v>85</v>
      </c>
      <c r="C49" s="12" t="s">
        <v>131</v>
      </c>
      <c r="D49" s="12" t="s">
        <v>137</v>
      </c>
      <c r="E49" s="12">
        <v>28.241578518377398</v>
      </c>
      <c r="F49" s="12">
        <v>27.745164744525699</v>
      </c>
      <c r="G49" s="12">
        <v>0.45960324448921702</v>
      </c>
      <c r="H49" s="12">
        <v>278906.57845238101</v>
      </c>
      <c r="I49" s="12">
        <v>139453.28922619051</v>
      </c>
      <c r="J49" s="12">
        <v>1394532.8922619051</v>
      </c>
      <c r="K49" s="12">
        <v>83671973.535714313</v>
      </c>
      <c r="L49" s="12">
        <v>0.14554857776135949</v>
      </c>
      <c r="M49" s="12">
        <v>383401241.12929451</v>
      </c>
      <c r="N49" s="17">
        <f t="shared" si="1"/>
        <v>8.5836535144229291</v>
      </c>
      <c r="O49" s="17"/>
      <c r="P49" s="12">
        <v>8.0073232834770405</v>
      </c>
      <c r="S49" s="17">
        <f t="shared" si="2"/>
        <v>0.57633023094588864</v>
      </c>
      <c r="X49" s="12">
        <f t="shared" si="3"/>
        <v>281700695.3292945</v>
      </c>
      <c r="Y49" s="12"/>
      <c r="Z49" s="12"/>
    </row>
    <row r="50" spans="1:26">
      <c r="A50" s="12" t="s">
        <v>58</v>
      </c>
      <c r="B50" s="12" t="s">
        <v>81</v>
      </c>
      <c r="C50" s="12" t="s">
        <v>131</v>
      </c>
      <c r="D50" s="12" t="s">
        <v>137</v>
      </c>
      <c r="E50" s="12">
        <v>26.582727159950402</v>
      </c>
      <c r="F50" s="12">
        <v>26.7490272126043</v>
      </c>
      <c r="G50" s="12">
        <v>0.23848266673622101</v>
      </c>
      <c r="H50" s="12">
        <v>717475.34659692296</v>
      </c>
      <c r="I50" s="12">
        <v>358737.67329846148</v>
      </c>
      <c r="J50" s="12">
        <v>3587376.7329846146</v>
      </c>
      <c r="K50" s="12">
        <v>215242603.97907686</v>
      </c>
      <c r="L50" s="12">
        <v>0.13078089461713407</v>
      </c>
      <c r="M50" s="12">
        <v>973568897.14872813</v>
      </c>
      <c r="N50" s="17">
        <f t="shared" si="1"/>
        <v>8.9883666909282063</v>
      </c>
      <c r="O50" s="17">
        <f>AVERAGE(N50:N52)</f>
        <v>8.9472292309337256</v>
      </c>
      <c r="P50" s="12">
        <v>8.0073232834770405</v>
      </c>
      <c r="Q50" s="12">
        <f>AVERAGE(P50:P52)</f>
        <v>8.0073232834770405</v>
      </c>
      <c r="S50" s="17">
        <f t="shared" si="2"/>
        <v>0.98104340745116581</v>
      </c>
      <c r="T50" s="15">
        <f>AVERAGE(S50:S52)</f>
        <v>0.93990594745668454</v>
      </c>
      <c r="X50" s="12">
        <f t="shared" si="3"/>
        <v>871868351.34872818</v>
      </c>
      <c r="Y50" s="12">
        <f>AVERAGE(X50:X52)</f>
        <v>789204843.73847198</v>
      </c>
      <c r="Z50" s="12"/>
    </row>
    <row r="51" spans="1:26">
      <c r="A51" s="12" t="s">
        <v>58</v>
      </c>
      <c r="B51" s="12" t="s">
        <v>81</v>
      </c>
      <c r="C51" s="12" t="s">
        <v>131</v>
      </c>
      <c r="D51" s="12" t="s">
        <v>137</v>
      </c>
      <c r="E51" s="12">
        <v>26.642092516507098</v>
      </c>
      <c r="F51" s="12">
        <v>26.7490272126043</v>
      </c>
      <c r="G51" s="12">
        <v>0.23848266673622101</v>
      </c>
      <c r="H51" s="12">
        <v>693620.37208991603</v>
      </c>
      <c r="I51" s="12">
        <v>346810.18604495801</v>
      </c>
      <c r="J51" s="12">
        <v>3468101.86044958</v>
      </c>
      <c r="K51" s="12">
        <v>208086111.62697479</v>
      </c>
      <c r="L51" s="12">
        <v>0.13078089461713407</v>
      </c>
      <c r="M51" s="12">
        <v>941199197.85180545</v>
      </c>
      <c r="N51" s="17">
        <f t="shared" si="1"/>
        <v>8.9736815483715109</v>
      </c>
      <c r="O51" s="17"/>
      <c r="P51" s="12">
        <v>8.0073232834770405</v>
      </c>
      <c r="S51" s="17">
        <f t="shared" si="2"/>
        <v>0.96635826489447041</v>
      </c>
      <c r="X51" s="12">
        <f t="shared" si="3"/>
        <v>839498652.0518055</v>
      </c>
      <c r="Y51" s="12"/>
      <c r="Z51" s="12"/>
    </row>
    <row r="52" spans="1:26">
      <c r="A52" s="12" t="s">
        <v>58</v>
      </c>
      <c r="B52" s="12" t="s">
        <v>81</v>
      </c>
      <c r="C52" s="12" t="s">
        <v>131</v>
      </c>
      <c r="D52" s="12" t="s">
        <v>137</v>
      </c>
      <c r="E52" s="12">
        <v>27.0222619613555</v>
      </c>
      <c r="F52" s="12">
        <v>26.7490272126043</v>
      </c>
      <c r="G52" s="12">
        <v>0.23848266673622101</v>
      </c>
      <c r="H52" s="12">
        <v>558572.75064142898</v>
      </c>
      <c r="I52" s="12">
        <v>279286.37532071449</v>
      </c>
      <c r="J52" s="12">
        <v>2792863.7532071448</v>
      </c>
      <c r="K52" s="12">
        <v>167571825.19242868</v>
      </c>
      <c r="L52" s="12">
        <v>0.13078089461713407</v>
      </c>
      <c r="M52" s="12">
        <v>757948073.61488199</v>
      </c>
      <c r="N52" s="17">
        <f t="shared" si="1"/>
        <v>8.8796394535014578</v>
      </c>
      <c r="O52" s="17"/>
      <c r="P52" s="12">
        <v>8.0073232834770405</v>
      </c>
      <c r="S52" s="17">
        <f t="shared" si="2"/>
        <v>0.8723161700244173</v>
      </c>
      <c r="X52" s="12">
        <f t="shared" si="3"/>
        <v>656247527.81488204</v>
      </c>
      <c r="Y52" s="12"/>
      <c r="Z52" s="12"/>
    </row>
    <row r="53" spans="1:26">
      <c r="A53" s="12" t="s">
        <v>55</v>
      </c>
      <c r="B53" s="12" t="s">
        <v>83</v>
      </c>
      <c r="C53" s="12" t="s">
        <v>131</v>
      </c>
      <c r="D53" s="12" t="s">
        <v>137</v>
      </c>
      <c r="E53" s="12">
        <v>27.645802762993299</v>
      </c>
      <c r="F53" s="12">
        <v>27.719740996307301</v>
      </c>
      <c r="G53" s="12">
        <v>0.67278506033699403</v>
      </c>
      <c r="H53" s="12">
        <v>391593.20498762198</v>
      </c>
      <c r="I53" s="12">
        <v>195796.60249381099</v>
      </c>
      <c r="J53" s="12">
        <v>1957966.0249381098</v>
      </c>
      <c r="K53" s="12">
        <v>117477961.49628659</v>
      </c>
      <c r="L53" s="12">
        <v>0.1409660107334523</v>
      </c>
      <c r="M53" s="12">
        <v>536153444.31006485</v>
      </c>
      <c r="N53" s="17">
        <f t="shared" si="1"/>
        <v>8.7292891002901918</v>
      </c>
      <c r="O53" s="17">
        <f>AVERAGE(N53:N55)</f>
        <v>8.7109990813366398</v>
      </c>
      <c r="P53" s="12">
        <v>8.0073232834770405</v>
      </c>
      <c r="Q53" s="12">
        <f>AVERAGE(P53:P55)</f>
        <v>8.0073232834770405</v>
      </c>
      <c r="S53" s="17">
        <f t="shared" si="2"/>
        <v>0.72196581681315131</v>
      </c>
      <c r="T53" s="15">
        <f>AVERAGE(S53:S55)</f>
        <v>0.70367579785959933</v>
      </c>
      <c r="X53" s="12">
        <f t="shared" si="3"/>
        <v>434452898.51006484</v>
      </c>
      <c r="Y53" s="12">
        <f>AVERAGE(X53:X55)</f>
        <v>437283994.638587</v>
      </c>
      <c r="Z53" s="12"/>
    </row>
    <row r="54" spans="1:26">
      <c r="A54" s="12" t="s">
        <v>55</v>
      </c>
      <c r="B54" s="12" t="s">
        <v>83</v>
      </c>
      <c r="C54" s="12" t="s">
        <v>131</v>
      </c>
      <c r="D54" s="12" t="s">
        <v>137</v>
      </c>
      <c r="E54" s="12">
        <v>28.426441096758101</v>
      </c>
      <c r="F54" s="12">
        <v>27.719740996307301</v>
      </c>
      <c r="G54" s="12">
        <v>0.67278506033699403</v>
      </c>
      <c r="H54" s="12">
        <v>251032.24293945401</v>
      </c>
      <c r="I54" s="12">
        <v>125516.121469727</v>
      </c>
      <c r="J54" s="12">
        <v>1255161.21469727</v>
      </c>
      <c r="K54" s="12">
        <v>75309672.881836191</v>
      </c>
      <c r="L54" s="12">
        <v>0.1409660107334523</v>
      </c>
      <c r="M54" s="12">
        <v>343703108.15051955</v>
      </c>
      <c r="N54" s="17">
        <f t="shared" si="1"/>
        <v>8.5361834595347101</v>
      </c>
      <c r="O54" s="17"/>
      <c r="P54" s="12">
        <v>8.0073232834770405</v>
      </c>
      <c r="S54" s="17">
        <f t="shared" si="2"/>
        <v>0.52886017605766966</v>
      </c>
      <c r="X54" s="12">
        <f t="shared" si="3"/>
        <v>242002562.35051954</v>
      </c>
      <c r="Y54" s="12"/>
      <c r="Z54" s="12"/>
    </row>
    <row r="55" spans="1:26">
      <c r="A55" s="12" t="s">
        <v>55</v>
      </c>
      <c r="B55" s="12" t="s">
        <v>83</v>
      </c>
      <c r="C55" s="12" t="s">
        <v>131</v>
      </c>
      <c r="D55" s="12" t="s">
        <v>137</v>
      </c>
      <c r="E55" s="12">
        <v>27.086979129170501</v>
      </c>
      <c r="F55" s="12">
        <v>27.719740996307301</v>
      </c>
      <c r="G55" s="12">
        <v>0.67278506033699403</v>
      </c>
      <c r="H55" s="12">
        <v>538357.45464885002</v>
      </c>
      <c r="I55" s="12">
        <v>269178.72732442501</v>
      </c>
      <c r="J55" s="12">
        <v>2691787.2732442501</v>
      </c>
      <c r="K55" s="12">
        <v>161507236.39465502</v>
      </c>
      <c r="L55" s="12">
        <v>0.1409660107334523</v>
      </c>
      <c r="M55" s="12">
        <v>737097068.85517669</v>
      </c>
      <c r="N55" s="17">
        <f t="shared" si="1"/>
        <v>8.8675246841850175</v>
      </c>
      <c r="O55" s="17"/>
      <c r="P55" s="12">
        <v>8.0073232834770405</v>
      </c>
      <c r="S55" s="17">
        <f t="shared" si="2"/>
        <v>0.86020140070797702</v>
      </c>
      <c r="X55" s="12">
        <f t="shared" si="3"/>
        <v>635396523.05517673</v>
      </c>
      <c r="Y55" s="12"/>
      <c r="Z55" s="12"/>
    </row>
    <row r="56" spans="1:26" s="17" customFormat="1">
      <c r="A56" s="17" t="s">
        <v>20</v>
      </c>
      <c r="B56" s="17" t="s">
        <v>95</v>
      </c>
      <c r="C56" s="17" t="s">
        <v>131</v>
      </c>
      <c r="D56" s="17" t="s">
        <v>138</v>
      </c>
      <c r="E56" s="17">
        <v>27.4055549888656</v>
      </c>
      <c r="F56" s="17">
        <v>27.327771871629299</v>
      </c>
      <c r="G56" s="17">
        <v>0.13911609786859999</v>
      </c>
      <c r="H56" s="17">
        <v>449019.26355647098</v>
      </c>
      <c r="I56" s="17">
        <v>224509.63177823549</v>
      </c>
      <c r="J56" s="17">
        <v>2245096.317782355</v>
      </c>
      <c r="K56" s="17">
        <v>134705779.06694129</v>
      </c>
      <c r="L56" s="17">
        <v>0.15062454077883913</v>
      </c>
      <c r="M56" s="17">
        <v>619983100.71662033</v>
      </c>
      <c r="N56" s="17">
        <f t="shared" si="1"/>
        <v>8.7923798518118907</v>
      </c>
      <c r="O56" s="17">
        <f>AVERAGE(N56:N58)</f>
        <v>8.8116209754464876</v>
      </c>
      <c r="P56" s="17">
        <v>8.0073232834770405</v>
      </c>
      <c r="Q56" s="17">
        <f>AVERAGE(P56:P58)</f>
        <v>8.0073232834770405</v>
      </c>
      <c r="R56" s="13">
        <f>TTEST(O56:O64,Q56:Q64,2,1)</f>
        <v>2.7771828419644027E-3</v>
      </c>
      <c r="S56" s="17">
        <f t="shared" si="2"/>
        <v>0.78505656833485027</v>
      </c>
      <c r="T56" s="15">
        <f>AVERAGE(S56:S58)</f>
        <v>0.80429769196944656</v>
      </c>
      <c r="U56" s="15">
        <f>AVERAGE(T56,T59,T62)</f>
        <v>0.8792302532125954</v>
      </c>
      <c r="V56" s="15">
        <f>_xlfn.STDEV.S(T56,T59,T62)/SQRT(COUNT(T56,T59,T62))</f>
        <v>4.643130762289361E-2</v>
      </c>
      <c r="X56" s="17">
        <f t="shared" si="3"/>
        <v>518282554.91662031</v>
      </c>
      <c r="Y56" s="17">
        <f>AVERAGE(X56:X58)</f>
        <v>547745785.22287226</v>
      </c>
    </row>
    <row r="57" spans="1:26">
      <c r="A57" s="12" t="s">
        <v>20</v>
      </c>
      <c r="B57" s="12" t="s">
        <v>95</v>
      </c>
      <c r="C57" s="12" t="s">
        <v>131</v>
      </c>
      <c r="D57" s="12" t="s">
        <v>138</v>
      </c>
      <c r="E57" s="12">
        <v>27.410599780192602</v>
      </c>
      <c r="F57" s="12">
        <v>27.327771871629299</v>
      </c>
      <c r="G57" s="12">
        <v>0.13911609786859999</v>
      </c>
      <c r="H57" s="12">
        <v>447730.88009252498</v>
      </c>
      <c r="I57" s="12">
        <v>223865.44004626249</v>
      </c>
      <c r="J57" s="12">
        <v>2238654.4004626251</v>
      </c>
      <c r="K57" s="12">
        <v>134319264.0277575</v>
      </c>
      <c r="L57" s="12">
        <v>0.15062454077883913</v>
      </c>
      <c r="M57" s="12">
        <v>618204165.9587605</v>
      </c>
      <c r="N57" s="17">
        <f t="shared" si="1"/>
        <v>8.7911319273639812</v>
      </c>
      <c r="O57" s="17"/>
      <c r="P57" s="12">
        <v>8.0073232834770405</v>
      </c>
      <c r="S57" s="17">
        <f t="shared" si="2"/>
        <v>0.78380864388694071</v>
      </c>
      <c r="X57" s="12">
        <f t="shared" si="3"/>
        <v>516503620.15876049</v>
      </c>
      <c r="Y57" s="12"/>
      <c r="Z57" s="12"/>
    </row>
    <row r="58" spans="1:26">
      <c r="A58" s="12" t="s">
        <v>20</v>
      </c>
      <c r="B58" s="12" t="s">
        <v>95</v>
      </c>
      <c r="C58" s="12" t="s">
        <v>131</v>
      </c>
      <c r="D58" s="12" t="s">
        <v>138</v>
      </c>
      <c r="E58" s="12">
        <v>27.167160845829599</v>
      </c>
      <c r="F58" s="12">
        <v>27.327771871629299</v>
      </c>
      <c r="G58" s="12">
        <v>0.13911609786859999</v>
      </c>
      <c r="H58" s="12">
        <v>514323.38208875799</v>
      </c>
      <c r="I58" s="12">
        <v>257161.691044379</v>
      </c>
      <c r="J58" s="12">
        <v>2571616.9104437898</v>
      </c>
      <c r="K58" s="12">
        <v>154297014.62662739</v>
      </c>
      <c r="L58" s="12">
        <v>0.15062454077883913</v>
      </c>
      <c r="M58" s="12">
        <v>710151726.39323592</v>
      </c>
      <c r="N58" s="17">
        <f t="shared" si="1"/>
        <v>8.8513511471635891</v>
      </c>
      <c r="O58" s="17"/>
      <c r="P58" s="12">
        <v>8.0073232834770405</v>
      </c>
      <c r="S58" s="17">
        <f t="shared" si="2"/>
        <v>0.84402786368654859</v>
      </c>
      <c r="X58" s="12">
        <f t="shared" si="3"/>
        <v>608451180.59323597</v>
      </c>
      <c r="Y58" s="12"/>
      <c r="Z58" s="12"/>
    </row>
    <row r="59" spans="1:26">
      <c r="A59" s="12" t="s">
        <v>24</v>
      </c>
      <c r="B59" s="12" t="s">
        <v>99</v>
      </c>
      <c r="C59" s="12" t="s">
        <v>131</v>
      </c>
      <c r="D59" s="12" t="s">
        <v>138</v>
      </c>
      <c r="E59" s="12">
        <v>26.720036447765001</v>
      </c>
      <c r="F59" s="12">
        <v>26.6799554265917</v>
      </c>
      <c r="G59" s="12">
        <v>9.6672508688231407E-2</v>
      </c>
      <c r="H59" s="12">
        <v>663500.01367435802</v>
      </c>
      <c r="I59" s="12">
        <v>331750.00683717901</v>
      </c>
      <c r="J59" s="12">
        <v>3317500.06837179</v>
      </c>
      <c r="K59" s="12">
        <v>199050004.10230741</v>
      </c>
      <c r="L59" s="12">
        <v>0.14970059880239536</v>
      </c>
      <c r="M59" s="12">
        <v>915391635.63216841</v>
      </c>
      <c r="N59" s="17">
        <f t="shared" si="1"/>
        <v>8.9616069397546063</v>
      </c>
      <c r="O59" s="17">
        <f>AVERAGE(N59:N61)</f>
        <v>8.9715217376078851</v>
      </c>
      <c r="P59" s="12">
        <v>8.0073232834770405</v>
      </c>
      <c r="Q59" s="12">
        <f>AVERAGE(P59:P61)</f>
        <v>8.0073232834770405</v>
      </c>
      <c r="S59" s="17">
        <f t="shared" si="2"/>
        <v>0.95428365627756584</v>
      </c>
      <c r="T59" s="15">
        <f>AVERAGE(S59:S61)</f>
        <v>0.9641984541308446</v>
      </c>
      <c r="X59" s="12">
        <f t="shared" si="3"/>
        <v>813691089.83216846</v>
      </c>
      <c r="Y59" s="12">
        <f>AVERAGE(X59:X61)</f>
        <v>835785253.40389407</v>
      </c>
      <c r="Z59" s="12"/>
    </row>
    <row r="60" spans="1:26">
      <c r="A60" s="12" t="s">
        <v>24</v>
      </c>
      <c r="B60" s="12" t="s">
        <v>99</v>
      </c>
      <c r="C60" s="12" t="s">
        <v>131</v>
      </c>
      <c r="D60" s="12" t="s">
        <v>138</v>
      </c>
      <c r="E60" s="12">
        <v>26.569689045311801</v>
      </c>
      <c r="F60" s="12">
        <v>26.6799554265917</v>
      </c>
      <c r="G60" s="12">
        <v>9.6672508688231407E-2</v>
      </c>
      <c r="H60" s="12">
        <v>722823.40526638005</v>
      </c>
      <c r="I60" s="12">
        <v>361411.70263319003</v>
      </c>
      <c r="J60" s="12">
        <v>3614117.0263319002</v>
      </c>
      <c r="K60" s="12">
        <v>216847021.579914</v>
      </c>
      <c r="L60" s="12">
        <v>0.14970059880239536</v>
      </c>
      <c r="M60" s="12">
        <v>997236602.23577237</v>
      </c>
      <c r="N60" s="17">
        <f t="shared" si="1"/>
        <v>8.9987982103224038</v>
      </c>
      <c r="O60" s="17"/>
      <c r="P60" s="12">
        <v>8.0073232834770405</v>
      </c>
      <c r="S60" s="17">
        <f t="shared" si="2"/>
        <v>0.99147492684536331</v>
      </c>
      <c r="X60" s="12">
        <f t="shared" si="3"/>
        <v>895536056.43577242</v>
      </c>
      <c r="Y60" s="12"/>
      <c r="Z60" s="12"/>
    </row>
    <row r="61" spans="1:26">
      <c r="A61" s="12" t="s">
        <v>24</v>
      </c>
      <c r="B61" s="12" t="s">
        <v>99</v>
      </c>
      <c r="C61" s="12" t="s">
        <v>131</v>
      </c>
      <c r="D61" s="12" t="s">
        <v>138</v>
      </c>
      <c r="E61" s="12">
        <v>26.750140786698299</v>
      </c>
      <c r="F61" s="12">
        <v>26.6799554265917</v>
      </c>
      <c r="G61" s="12">
        <v>9.6672508688231407E-2</v>
      </c>
      <c r="H61" s="12">
        <v>652219.92047397897</v>
      </c>
      <c r="I61" s="12">
        <v>326109.96023698949</v>
      </c>
      <c r="J61" s="12">
        <v>3261099.6023698947</v>
      </c>
      <c r="K61" s="12">
        <v>195665976.14219368</v>
      </c>
      <c r="L61" s="12">
        <v>0.14970059880239536</v>
      </c>
      <c r="M61" s="12">
        <v>899829159.74374115</v>
      </c>
      <c r="N61" s="17">
        <f t="shared" si="1"/>
        <v>8.9541600627466451</v>
      </c>
      <c r="O61" s="17"/>
      <c r="P61" s="12">
        <v>8.0073232834770405</v>
      </c>
      <c r="S61" s="17">
        <f t="shared" si="2"/>
        <v>0.94683677926960463</v>
      </c>
      <c r="X61" s="12">
        <f t="shared" si="3"/>
        <v>798128613.9437412</v>
      </c>
      <c r="Y61" s="12"/>
      <c r="Z61" s="12"/>
    </row>
    <row r="62" spans="1:26">
      <c r="A62" s="12" t="s">
        <v>26</v>
      </c>
      <c r="B62" s="12" t="s">
        <v>102</v>
      </c>
      <c r="C62" s="12" t="s">
        <v>131</v>
      </c>
      <c r="D62" s="12" t="s">
        <v>138</v>
      </c>
      <c r="E62" s="12">
        <v>27.251358028317402</v>
      </c>
      <c r="F62" s="12">
        <v>27.083443103652598</v>
      </c>
      <c r="G62" s="12">
        <v>0.17840663509454199</v>
      </c>
      <c r="H62" s="12">
        <v>490239.730351037</v>
      </c>
      <c r="I62" s="12">
        <v>245119.8651755185</v>
      </c>
      <c r="J62" s="12">
        <v>2451198.6517551849</v>
      </c>
      <c r="K62" s="12">
        <v>147071919.1053111</v>
      </c>
      <c r="L62" s="12">
        <v>0.1624953305939483</v>
      </c>
      <c r="M62" s="12">
        <v>683881676.88566017</v>
      </c>
      <c r="N62" s="17">
        <f t="shared" si="1"/>
        <v>8.834980967917776</v>
      </c>
      <c r="O62" s="17">
        <f>AVERAGE(N62:N64)</f>
        <v>8.8765178970145353</v>
      </c>
      <c r="P62" s="12">
        <v>8.0073232834770405</v>
      </c>
      <c r="Q62" s="12">
        <f>AVERAGE(P62:P64)</f>
        <v>8.0073232834770405</v>
      </c>
      <c r="S62" s="17">
        <f t="shared" si="2"/>
        <v>0.82765768444073551</v>
      </c>
      <c r="T62" s="15">
        <f>AVERAGE(S62:S64)</f>
        <v>0.86919461353749483</v>
      </c>
      <c r="X62" s="12">
        <f t="shared" si="3"/>
        <v>582181131.08566022</v>
      </c>
      <c r="Y62" s="12">
        <f>AVERAGE(X62:X64)</f>
        <v>653425818.15041101</v>
      </c>
      <c r="Z62" s="12"/>
    </row>
    <row r="63" spans="1:26">
      <c r="A63" s="12" t="s">
        <v>26</v>
      </c>
      <c r="B63" s="12" t="s">
        <v>102</v>
      </c>
      <c r="C63" s="12" t="s">
        <v>131</v>
      </c>
      <c r="D63" s="12" t="s">
        <v>138</v>
      </c>
      <c r="E63" s="12">
        <v>27.102841149165101</v>
      </c>
      <c r="F63" s="12">
        <v>27.083443103652598</v>
      </c>
      <c r="G63" s="12">
        <v>0.17840663509454199</v>
      </c>
      <c r="H63" s="12">
        <v>533515.40106737497</v>
      </c>
      <c r="I63" s="12">
        <v>266757.70053368749</v>
      </c>
      <c r="J63" s="12">
        <v>2667577.0053368751</v>
      </c>
      <c r="K63" s="12">
        <v>160054620.32021251</v>
      </c>
      <c r="L63" s="12">
        <v>0.1624953305939483</v>
      </c>
      <c r="M63" s="12">
        <v>744250995.0489372</v>
      </c>
      <c r="N63" s="17">
        <f t="shared" si="1"/>
        <v>8.8717194239623272</v>
      </c>
      <c r="O63" s="17"/>
      <c r="P63" s="12">
        <v>8.0073232834770405</v>
      </c>
      <c r="S63" s="17">
        <f t="shared" si="2"/>
        <v>0.86439614048528668</v>
      </c>
      <c r="X63" s="12">
        <f t="shared" si="3"/>
        <v>642550449.24893725</v>
      </c>
      <c r="Y63" s="12"/>
      <c r="Z63" s="12"/>
    </row>
    <row r="64" spans="1:26">
      <c r="A64" s="12" t="s">
        <v>26</v>
      </c>
      <c r="B64" s="12" t="s">
        <v>102</v>
      </c>
      <c r="C64" s="12" t="s">
        <v>131</v>
      </c>
      <c r="D64" s="12" t="s">
        <v>138</v>
      </c>
      <c r="E64" s="12">
        <v>26.896130133475399</v>
      </c>
      <c r="F64" s="12">
        <v>27.083443103652598</v>
      </c>
      <c r="G64" s="12">
        <v>0.17840663509454199</v>
      </c>
      <c r="H64" s="12">
        <v>600179.05583676999</v>
      </c>
      <c r="I64" s="12">
        <v>300089.52791838499</v>
      </c>
      <c r="J64" s="12">
        <v>3000895.2791838497</v>
      </c>
      <c r="K64" s="12">
        <v>180053716.75103098</v>
      </c>
      <c r="L64" s="12">
        <v>0.1624953305939483</v>
      </c>
      <c r="M64" s="12">
        <v>837246419.91663551</v>
      </c>
      <c r="N64" s="17">
        <f t="shared" si="1"/>
        <v>8.9228532991635028</v>
      </c>
      <c r="O64" s="17"/>
      <c r="P64" s="12">
        <v>8.0073232834770405</v>
      </c>
      <c r="S64" s="17">
        <f t="shared" si="2"/>
        <v>0.91553001568646231</v>
      </c>
      <c r="X64" s="12">
        <f t="shared" si="3"/>
        <v>735545874.11663556</v>
      </c>
      <c r="Y64" s="12"/>
      <c r="Z64" s="12"/>
    </row>
    <row r="65" spans="1:26" s="17" customFormat="1">
      <c r="A65" s="17" t="s">
        <v>12</v>
      </c>
      <c r="B65" s="17" t="s">
        <v>89</v>
      </c>
      <c r="C65" s="17" t="s">
        <v>131</v>
      </c>
      <c r="D65" s="17" t="s">
        <v>136</v>
      </c>
      <c r="E65" s="17">
        <v>28.5638322463113</v>
      </c>
      <c r="F65" s="17">
        <v>28.266644058081901</v>
      </c>
      <c r="G65" s="17">
        <v>0.25786675961121802</v>
      </c>
      <c r="H65" s="17">
        <v>232136.38117253099</v>
      </c>
      <c r="I65" s="17">
        <v>116068.1905862655</v>
      </c>
      <c r="J65" s="17">
        <v>1160681.905862655</v>
      </c>
      <c r="K65" s="17">
        <v>69640914.3517593</v>
      </c>
      <c r="L65" s="17">
        <v>0.1376975169300228</v>
      </c>
      <c r="M65" s="17">
        <v>316921181.33893174</v>
      </c>
      <c r="N65" s="17">
        <f t="shared" si="1"/>
        <v>8.500951266111116</v>
      </c>
      <c r="O65" s="17">
        <f>AVERAGE(N65:N67)</f>
        <v>8.5744663793598104</v>
      </c>
      <c r="P65" s="17">
        <v>8.0073232834770405</v>
      </c>
      <c r="Q65" s="17">
        <f>AVERAGE(P65:P67)</f>
        <v>8.0073232834770405</v>
      </c>
      <c r="R65" s="13">
        <f>TTEST(O65:O73,Q65:Q73,2,1)</f>
        <v>4.011550316368219E-2</v>
      </c>
      <c r="S65" s="17">
        <f t="shared" si="2"/>
        <v>0.49362798263407548</v>
      </c>
      <c r="T65" s="15">
        <f>AVERAGE(S65:S67)</f>
        <v>0.5671430958827699</v>
      </c>
      <c r="U65" s="15">
        <f>AVERAGE(T65,T68,T71)</f>
        <v>0.63159174473697688</v>
      </c>
      <c r="V65" s="15">
        <f>_xlfn.STDEV.S(T65,T68,T71)/SQRT(COUNT(T65,T68,T71))</f>
        <v>0.13045893545766132</v>
      </c>
      <c r="X65" s="17">
        <f t="shared" si="3"/>
        <v>215220635.53893173</v>
      </c>
      <c r="Y65" s="17">
        <f>AVERAGE(X65:X67)</f>
        <v>276304420.53011847</v>
      </c>
    </row>
    <row r="66" spans="1:26">
      <c r="A66" s="12" t="s">
        <v>12</v>
      </c>
      <c r="B66" s="12" t="s">
        <v>89</v>
      </c>
      <c r="C66" s="12" t="s">
        <v>131</v>
      </c>
      <c r="D66" s="12" t="s">
        <v>136</v>
      </c>
      <c r="E66" s="12">
        <v>28.102092166653801</v>
      </c>
      <c r="F66" s="12">
        <v>28.266644058081901</v>
      </c>
      <c r="G66" s="12">
        <v>0.25786675961121802</v>
      </c>
      <c r="H66" s="12">
        <v>301969.68251954002</v>
      </c>
      <c r="I66" s="12">
        <v>150984.84125977001</v>
      </c>
      <c r="J66" s="12">
        <v>1509848.4125977</v>
      </c>
      <c r="K66" s="12">
        <v>90590904.755861998</v>
      </c>
      <c r="L66" s="12">
        <v>0.1376975169300228</v>
      </c>
      <c r="M66" s="12">
        <v>412260189.58875352</v>
      </c>
      <c r="N66" s="17">
        <f t="shared" si="1"/>
        <v>8.6151713986464031</v>
      </c>
      <c r="O66" s="17"/>
      <c r="P66" s="12">
        <v>8.0073232834770405</v>
      </c>
      <c r="S66" s="17">
        <f t="shared" si="2"/>
        <v>0.60784811516936266</v>
      </c>
      <c r="X66" s="12">
        <f t="shared" ref="X66:X73" si="4">M66-101700545.8</f>
        <v>310559643.78875351</v>
      </c>
      <c r="Y66" s="12"/>
      <c r="Z66" s="12"/>
    </row>
    <row r="67" spans="1:26">
      <c r="A67" s="12" t="s">
        <v>12</v>
      </c>
      <c r="B67" s="12" t="s">
        <v>89</v>
      </c>
      <c r="C67" s="12" t="s">
        <v>131</v>
      </c>
      <c r="D67" s="12" t="s">
        <v>136</v>
      </c>
      <c r="E67" s="12">
        <v>28.1340077612806</v>
      </c>
      <c r="F67" s="12">
        <v>28.266644058081901</v>
      </c>
      <c r="G67" s="12">
        <v>0.25786675961121802</v>
      </c>
      <c r="H67" s="12">
        <v>296529.84942421102</v>
      </c>
      <c r="I67" s="12">
        <v>148264.92471210551</v>
      </c>
      <c r="J67" s="12">
        <v>1482649.2471210551</v>
      </c>
      <c r="K67" s="12">
        <v>88958954.827263311</v>
      </c>
      <c r="L67" s="12">
        <v>0.1376975169300228</v>
      </c>
      <c r="M67" s="12">
        <v>404833528.06267011</v>
      </c>
      <c r="N67" s="17">
        <f t="shared" ref="N67:N73" si="5">LOG(M67,10)</f>
        <v>8.607276473321912</v>
      </c>
      <c r="O67" s="17"/>
      <c r="P67" s="12">
        <v>8.0073232834770405</v>
      </c>
      <c r="S67" s="17">
        <f t="shared" ref="S67:S73" si="6">N67-P67</f>
        <v>0.59995318984487156</v>
      </c>
      <c r="X67" s="12">
        <f t="shared" si="4"/>
        <v>303132982.2626701</v>
      </c>
      <c r="Y67" s="12"/>
      <c r="Z67" s="12"/>
    </row>
    <row r="68" spans="1:26">
      <c r="A68" s="12" t="s">
        <v>16</v>
      </c>
      <c r="B68" s="12" t="s">
        <v>91</v>
      </c>
      <c r="C68" s="12" t="s">
        <v>131</v>
      </c>
      <c r="D68" s="12" t="s">
        <v>136</v>
      </c>
      <c r="E68" s="12">
        <v>28.924532175756699</v>
      </c>
      <c r="F68" s="12">
        <v>28.77153982471</v>
      </c>
      <c r="G68" s="12">
        <v>0.20284828887340001</v>
      </c>
      <c r="H68" s="12">
        <v>189024.13852651999</v>
      </c>
      <c r="I68" s="12">
        <v>94512.069263259997</v>
      </c>
      <c r="J68" s="12">
        <v>945120.69263259997</v>
      </c>
      <c r="K68" s="12">
        <v>56707241.557955995</v>
      </c>
      <c r="L68" s="12">
        <v>0.14455198251639093</v>
      </c>
      <c r="M68" s="12">
        <v>259617542.99277765</v>
      </c>
      <c r="N68" s="17">
        <f t="shared" si="5"/>
        <v>8.4143340354609286</v>
      </c>
      <c r="O68" s="17">
        <f>AVERAGE(N68:N70)</f>
        <v>8.452179584035358</v>
      </c>
      <c r="P68" s="12">
        <v>8.0073232834770405</v>
      </c>
      <c r="Q68" s="12">
        <f>AVERAGE(P68:P70)</f>
        <v>8.0073232834770405</v>
      </c>
      <c r="S68" s="17">
        <f t="shared" si="6"/>
        <v>0.40701075198388814</v>
      </c>
      <c r="T68" s="15">
        <f>AVERAGE(S68:S70)</f>
        <v>0.4448563005583181</v>
      </c>
      <c r="X68" s="12">
        <f t="shared" si="4"/>
        <v>157916997.19277763</v>
      </c>
      <c r="Y68" s="12">
        <f>AVERAGE(X68:X70)</f>
        <v>182841307.02489355</v>
      </c>
      <c r="Z68" s="12"/>
    </row>
    <row r="69" spans="1:26">
      <c r="A69" s="12" t="s">
        <v>16</v>
      </c>
      <c r="B69" s="12" t="s">
        <v>91</v>
      </c>
      <c r="C69" s="12" t="s">
        <v>131</v>
      </c>
      <c r="D69" s="12" t="s">
        <v>136</v>
      </c>
      <c r="E69" s="12">
        <v>28.848641935927599</v>
      </c>
      <c r="F69" s="12">
        <v>28.77153982471</v>
      </c>
      <c r="G69" s="12">
        <v>0.20284828887340001</v>
      </c>
      <c r="H69" s="12">
        <v>197374.095183053</v>
      </c>
      <c r="I69" s="12">
        <v>98687.047591526498</v>
      </c>
      <c r="J69" s="12">
        <v>986870.47591526504</v>
      </c>
      <c r="K69" s="12">
        <v>59212228.554915905</v>
      </c>
      <c r="L69" s="12">
        <v>0.14455198251639093</v>
      </c>
      <c r="M69" s="12">
        <v>271085894.32697064</v>
      </c>
      <c r="N69" s="17">
        <f t="shared" si="5"/>
        <v>8.4331069201059812</v>
      </c>
      <c r="O69" s="17"/>
      <c r="P69" s="12">
        <v>8.0073232834770405</v>
      </c>
      <c r="S69" s="17">
        <f t="shared" si="6"/>
        <v>0.4257836366289407</v>
      </c>
      <c r="X69" s="12">
        <f t="shared" si="4"/>
        <v>169385348.52697062</v>
      </c>
      <c r="Y69" s="12"/>
      <c r="Z69" s="12"/>
    </row>
    <row r="70" spans="1:26">
      <c r="A70" s="12" t="s">
        <v>16</v>
      </c>
      <c r="B70" s="12" t="s">
        <v>91</v>
      </c>
      <c r="C70" s="12" t="s">
        <v>131</v>
      </c>
      <c r="D70" s="12" t="s">
        <v>136</v>
      </c>
      <c r="E70" s="12">
        <v>28.5414453624456</v>
      </c>
      <c r="F70" s="12">
        <v>28.77153982471</v>
      </c>
      <c r="G70" s="12">
        <v>0.20284828887340001</v>
      </c>
      <c r="H70" s="12">
        <v>235115.37417240601</v>
      </c>
      <c r="I70" s="12">
        <v>117557.687086203</v>
      </c>
      <c r="J70" s="12">
        <v>1175576.87086203</v>
      </c>
      <c r="K70" s="12">
        <v>70534612.251721799</v>
      </c>
      <c r="L70" s="12">
        <v>0.14455198251639093</v>
      </c>
      <c r="M70" s="12">
        <v>322922121.15493244</v>
      </c>
      <c r="N70" s="17">
        <f t="shared" si="5"/>
        <v>8.5090977965391659</v>
      </c>
      <c r="O70" s="17"/>
      <c r="P70" s="12">
        <v>8.0073232834770405</v>
      </c>
      <c r="S70" s="17">
        <f t="shared" si="6"/>
        <v>0.50177451306212539</v>
      </c>
      <c r="X70" s="12">
        <f t="shared" si="4"/>
        <v>221221575.35493243</v>
      </c>
      <c r="Y70" s="12"/>
      <c r="Z70" s="12"/>
    </row>
    <row r="71" spans="1:26">
      <c r="A71" s="12" t="s">
        <v>18</v>
      </c>
      <c r="B71" s="12" t="s">
        <v>93</v>
      </c>
      <c r="C71" s="12" t="s">
        <v>131</v>
      </c>
      <c r="D71" s="12" t="s">
        <v>136</v>
      </c>
      <c r="E71" s="12">
        <v>27.390527616247802</v>
      </c>
      <c r="F71" s="12">
        <v>27.000107362746199</v>
      </c>
      <c r="G71" s="12">
        <v>0.41099568425153499</v>
      </c>
      <c r="H71" s="12">
        <v>452879.09892616799</v>
      </c>
      <c r="I71" s="12">
        <v>226439.549463084</v>
      </c>
      <c r="J71" s="12">
        <v>2264395.4946308401</v>
      </c>
      <c r="K71" s="12">
        <v>135863729.6778504</v>
      </c>
      <c r="L71" s="12">
        <v>0.14382022471910089</v>
      </c>
      <c r="M71" s="12">
        <v>621614727.24517608</v>
      </c>
      <c r="N71" s="17">
        <f t="shared" si="5"/>
        <v>8.7935212951840196</v>
      </c>
      <c r="O71" s="17">
        <f>AVERAGE(N71:N73)</f>
        <v>8.8900991212468838</v>
      </c>
      <c r="P71" s="12">
        <v>8.0073232834770405</v>
      </c>
      <c r="Q71" s="12">
        <f>AVERAGE(P71:P73)</f>
        <v>8.0073232834770405</v>
      </c>
      <c r="S71" s="17">
        <f t="shared" si="6"/>
        <v>0.78619801170697912</v>
      </c>
      <c r="T71" s="15">
        <f>AVERAGE(S71:S73)</f>
        <v>0.88277583776984281</v>
      </c>
      <c r="X71" s="12">
        <f t="shared" si="4"/>
        <v>519914181.44517606</v>
      </c>
      <c r="Y71" s="12">
        <f>AVERAGE(X71:X73)</f>
        <v>689126491.38246882</v>
      </c>
      <c r="Z71" s="12"/>
    </row>
    <row r="72" spans="1:26">
      <c r="A72" s="12" t="s">
        <v>18</v>
      </c>
      <c r="B72" s="12" t="s">
        <v>93</v>
      </c>
      <c r="C72" s="12" t="s">
        <v>131</v>
      </c>
      <c r="D72" s="12" t="s">
        <v>136</v>
      </c>
      <c r="E72" s="12">
        <v>26.571238357039</v>
      </c>
      <c r="F72" s="12">
        <v>27.000107362746199</v>
      </c>
      <c r="G72" s="12">
        <v>0.41099568425153499</v>
      </c>
      <c r="H72" s="12">
        <v>722185.81720248098</v>
      </c>
      <c r="I72" s="12">
        <v>361092.90860124049</v>
      </c>
      <c r="J72" s="12">
        <v>3610929.0860124049</v>
      </c>
      <c r="K72" s="12">
        <v>216655745.16074428</v>
      </c>
      <c r="L72" s="12">
        <v>0.14382022471910089</v>
      </c>
      <c r="M72" s="12">
        <v>991260892.46578717</v>
      </c>
      <c r="N72" s="17">
        <f t="shared" si="5"/>
        <v>8.9961879725948091</v>
      </c>
      <c r="O72" s="17"/>
      <c r="P72" s="12">
        <v>8.0073232834770405</v>
      </c>
      <c r="S72" s="17">
        <f t="shared" si="6"/>
        <v>0.98886468911776859</v>
      </c>
      <c r="X72" s="12">
        <f t="shared" si="4"/>
        <v>889560346.66578722</v>
      </c>
      <c r="Y72" s="12"/>
      <c r="Z72" s="12"/>
    </row>
    <row r="73" spans="1:26">
      <c r="A73" s="12" t="s">
        <v>18</v>
      </c>
      <c r="B73" s="12" t="s">
        <v>93</v>
      </c>
      <c r="C73" s="12" t="s">
        <v>131</v>
      </c>
      <c r="D73" s="12" t="s">
        <v>136</v>
      </c>
      <c r="E73" s="12">
        <v>27.038556114951898</v>
      </c>
      <c r="F73" s="12">
        <v>27.000107362746199</v>
      </c>
      <c r="G73" s="12">
        <v>0.41099568425153499</v>
      </c>
      <c r="H73" s="12">
        <v>553412.64549315197</v>
      </c>
      <c r="I73" s="12">
        <v>276706.32274657598</v>
      </c>
      <c r="J73" s="12">
        <v>2767063.22746576</v>
      </c>
      <c r="K73" s="12">
        <v>166023793.64794558</v>
      </c>
      <c r="L73" s="12">
        <v>0.14382022471910089</v>
      </c>
      <c r="M73" s="12">
        <v>759605491.83644307</v>
      </c>
      <c r="N73" s="17">
        <f t="shared" si="5"/>
        <v>8.8805880959618211</v>
      </c>
      <c r="O73" s="17"/>
      <c r="P73" s="12">
        <v>8.0073232834770405</v>
      </c>
      <c r="S73" s="17">
        <f t="shared" si="6"/>
        <v>0.87326481248478061</v>
      </c>
      <c r="X73" s="12">
        <f t="shared" si="4"/>
        <v>657904946.03644311</v>
      </c>
      <c r="Y73" s="12"/>
      <c r="Z73" s="12"/>
    </row>
    <row r="74" spans="1:26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X74" s="12"/>
      <c r="Y74" s="12"/>
      <c r="Z74" s="12"/>
    </row>
  </sheetData>
  <sortState xmlns:xlrd2="http://schemas.microsoft.com/office/spreadsheetml/2017/richdata2" ref="A2:Z74">
    <sortCondition ref="D2:D74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6392-C4F5-412D-A61C-2E97A589B459}">
  <dimension ref="A1:X77"/>
  <sheetViews>
    <sheetView workbookViewId="0">
      <pane xSplit="1" topLeftCell="Q1" activePane="topRight" state="frozen"/>
      <selection pane="topRight" activeCell="Q63" sqref="Q63"/>
    </sheetView>
  </sheetViews>
  <sheetFormatPr defaultRowHeight="15"/>
  <cols>
    <col min="12" max="12" width="25.140625" bestFit="1" customWidth="1"/>
    <col min="13" max="18" width="25.140625" style="12" customWidth="1"/>
    <col min="19" max="21" width="25.140625" style="15" customWidth="1"/>
    <col min="22" max="22" width="25.140625" style="17" customWidth="1"/>
    <col min="23" max="23" width="31" bestFit="1" customWidth="1"/>
  </cols>
  <sheetData>
    <row r="1" spans="1:24">
      <c r="A1" s="12" t="s">
        <v>3</v>
      </c>
      <c r="B1" s="12" t="s">
        <v>133</v>
      </c>
      <c r="C1" s="12" t="s">
        <v>135</v>
      </c>
      <c r="D1" s="12" t="s">
        <v>5</v>
      </c>
      <c r="E1" s="12" t="s">
        <v>6</v>
      </c>
      <c r="F1" s="12" t="s">
        <v>7</v>
      </c>
      <c r="G1" s="12" t="s">
        <v>8</v>
      </c>
      <c r="H1" s="12" t="s">
        <v>128</v>
      </c>
      <c r="I1" s="12" t="s">
        <v>129</v>
      </c>
      <c r="J1" s="12" t="s">
        <v>172</v>
      </c>
      <c r="K1" s="12" t="s">
        <v>124</v>
      </c>
      <c r="L1" s="12" t="s">
        <v>130</v>
      </c>
      <c r="M1" s="12" t="s">
        <v>169</v>
      </c>
      <c r="N1" s="12" t="s">
        <v>179</v>
      </c>
      <c r="O1" s="12" t="s">
        <v>173</v>
      </c>
      <c r="P1" s="12" t="s">
        <v>180</v>
      </c>
      <c r="Q1" s="12" t="s">
        <v>174</v>
      </c>
      <c r="R1" s="12" t="s">
        <v>167</v>
      </c>
      <c r="S1" s="15" t="s">
        <v>134</v>
      </c>
      <c r="T1" s="15" t="s">
        <v>171</v>
      </c>
      <c r="U1" s="15" t="s">
        <v>170</v>
      </c>
      <c r="W1" s="12" t="s">
        <v>132</v>
      </c>
      <c r="X1" s="12" t="s">
        <v>134</v>
      </c>
    </row>
    <row r="2" spans="1:24" s="17" customFormat="1">
      <c r="A2" s="17" t="s">
        <v>47</v>
      </c>
      <c r="B2" s="17" t="s">
        <v>105</v>
      </c>
      <c r="C2" s="17" t="s">
        <v>141</v>
      </c>
      <c r="D2" s="17">
        <v>26.901678489065901</v>
      </c>
      <c r="E2" s="17">
        <v>26.7014339082573</v>
      </c>
      <c r="F2" s="17">
        <v>0.32420284597885701</v>
      </c>
      <c r="G2" s="17">
        <v>338703.23328407801</v>
      </c>
      <c r="H2" s="17">
        <v>169351.61664203901</v>
      </c>
      <c r="I2" s="17">
        <v>1693516.1664203901</v>
      </c>
      <c r="J2" s="17">
        <v>101610969.98522341</v>
      </c>
      <c r="K2" s="17">
        <v>0.25818483215913768</v>
      </c>
      <c r="L2" s="17">
        <v>511381524.86554193</v>
      </c>
      <c r="M2" s="17">
        <f>LOG(L2,10)</f>
        <v>8.708745033831331</v>
      </c>
      <c r="N2" s="17">
        <f>AVERAGE(M2:M4)</f>
        <v>8.760334066367184</v>
      </c>
      <c r="O2" s="17">
        <v>8.1761328672024209</v>
      </c>
      <c r="P2" s="17">
        <f>AVERAGE(O2:O4)</f>
        <v>8.1761328672024209</v>
      </c>
      <c r="Q2" s="13">
        <f>TTEST(N2:N10,P2:P10,2,1)</f>
        <v>4.3609721555139657E-3</v>
      </c>
      <c r="R2" s="17">
        <f>M2-O2</f>
        <v>0.53261216662891009</v>
      </c>
      <c r="S2" s="15">
        <f>AVERAGE(R2:R4)</f>
        <v>0.5842011991647631</v>
      </c>
      <c r="T2" s="15">
        <f>AVERAGE(S2,S5,S8)</f>
        <v>0.52114598228769693</v>
      </c>
      <c r="U2" s="15">
        <f>_xlfn.STDEV.S(S2,S5,S8)/SQRT(COUNT(S2,S5,S8))</f>
        <v>3.4528295138920549E-2</v>
      </c>
      <c r="W2" s="17">
        <f t="shared" ref="W2:W33" si="0">L2-150014371.6</f>
        <v>361367153.26554191</v>
      </c>
      <c r="X2" s="17">
        <f>AVERAGE(W2:W4)</f>
        <v>433252134.73922735</v>
      </c>
    </row>
    <row r="3" spans="1:24">
      <c r="A3" s="12" t="s">
        <v>47</v>
      </c>
      <c r="B3" s="12" t="s">
        <v>105</v>
      </c>
      <c r="C3" s="12" t="s">
        <v>141</v>
      </c>
      <c r="D3" s="12">
        <v>26.8752350856928</v>
      </c>
      <c r="E3" s="12">
        <v>26.7014339082573</v>
      </c>
      <c r="F3" s="12">
        <v>0.32420284597885701</v>
      </c>
      <c r="G3" s="12">
        <v>344058.23672290501</v>
      </c>
      <c r="H3" s="12">
        <v>172029.11836145251</v>
      </c>
      <c r="I3" s="12">
        <v>1720291.183614525</v>
      </c>
      <c r="J3" s="12">
        <v>103217471.0168715</v>
      </c>
      <c r="K3" s="12">
        <v>0.25818483215913768</v>
      </c>
      <c r="L3" s="12">
        <v>519466625.78901243</v>
      </c>
      <c r="M3" s="17">
        <f t="shared" ref="M3:M66" si="1">LOG(L3,10)</f>
        <v>8.7155576506395551</v>
      </c>
      <c r="N3" s="17"/>
      <c r="O3" s="12">
        <v>8.1761328672024209</v>
      </c>
      <c r="R3" s="17">
        <f t="shared" ref="R3:R66" si="2">M3-O3</f>
        <v>0.53942478343713418</v>
      </c>
      <c r="W3" s="12">
        <f t="shared" si="0"/>
        <v>369452254.18901241</v>
      </c>
      <c r="X3" s="12"/>
    </row>
    <row r="4" spans="1:24">
      <c r="A4" s="12" t="s">
        <v>47</v>
      </c>
      <c r="B4" s="12" t="s">
        <v>105</v>
      </c>
      <c r="C4" s="12" t="s">
        <v>141</v>
      </c>
      <c r="D4" s="12">
        <v>26.327388150013199</v>
      </c>
      <c r="E4" s="12">
        <v>26.7014339082573</v>
      </c>
      <c r="F4" s="12">
        <v>0.32420284597885701</v>
      </c>
      <c r="G4" s="12">
        <v>476182.9303525</v>
      </c>
      <c r="H4" s="12">
        <v>238091.46517625</v>
      </c>
      <c r="I4" s="12">
        <v>2380914.6517624999</v>
      </c>
      <c r="J4" s="12">
        <v>142854879.10574999</v>
      </c>
      <c r="K4" s="12">
        <v>0.25818483215913768</v>
      </c>
      <c r="L4" s="12">
        <v>718951368.36312783</v>
      </c>
      <c r="M4" s="17">
        <f t="shared" si="1"/>
        <v>8.856699514630666</v>
      </c>
      <c r="N4" s="17"/>
      <c r="O4" s="12">
        <v>8.1761328672024209</v>
      </c>
      <c r="R4" s="17">
        <f t="shared" si="2"/>
        <v>0.68056664742824502</v>
      </c>
      <c r="W4" s="12">
        <f t="shared" si="0"/>
        <v>568936996.7631278</v>
      </c>
      <c r="X4" s="12"/>
    </row>
    <row r="5" spans="1:24">
      <c r="A5" s="12" t="s">
        <v>51</v>
      </c>
      <c r="B5" s="12" t="s">
        <v>105</v>
      </c>
      <c r="C5" s="12" t="s">
        <v>141</v>
      </c>
      <c r="D5" s="12">
        <v>27.055290981735801</v>
      </c>
      <c r="E5" s="12">
        <v>26.965473876076501</v>
      </c>
      <c r="F5" s="12">
        <v>7.8559311221524694E-2</v>
      </c>
      <c r="G5" s="12">
        <v>309203.31382301799</v>
      </c>
      <c r="H5" s="12">
        <v>154601.656911509</v>
      </c>
      <c r="I5" s="12">
        <v>1546016.56911509</v>
      </c>
      <c r="J5" s="12">
        <v>92760994.146905392</v>
      </c>
      <c r="K5" s="12">
        <v>0.25190533493782596</v>
      </c>
      <c r="L5" s="12">
        <v>464511933.78658921</v>
      </c>
      <c r="M5" s="17">
        <f t="shared" si="1"/>
        <v>8.6669968759423348</v>
      </c>
      <c r="N5" s="17">
        <f>AVERAGE(M5:M7)</f>
        <v>8.6901364663743248</v>
      </c>
      <c r="O5" s="12">
        <v>8.1761328672024209</v>
      </c>
      <c r="P5" s="12">
        <f>AVERAGE(O5:O7)</f>
        <v>8.1761328672024209</v>
      </c>
      <c r="R5" s="17">
        <f t="shared" si="2"/>
        <v>0.49086400873991387</v>
      </c>
      <c r="S5" s="15">
        <f>AVERAGE(R5:R7)</f>
        <v>0.51400359917190441</v>
      </c>
      <c r="W5" s="12">
        <f t="shared" si="0"/>
        <v>314497562.18658924</v>
      </c>
      <c r="X5" s="12">
        <f>AVERAGE(W5:W7)</f>
        <v>340270213.19577521</v>
      </c>
    </row>
    <row r="6" spans="1:24">
      <c r="A6" s="12" t="s">
        <v>51</v>
      </c>
      <c r="B6" s="12" t="s">
        <v>105</v>
      </c>
      <c r="C6" s="12" t="s">
        <v>141</v>
      </c>
      <c r="D6" s="12">
        <v>26.9095548269894</v>
      </c>
      <c r="E6" s="12">
        <v>26.965473876076501</v>
      </c>
      <c r="F6" s="12">
        <v>7.8559311221524694E-2</v>
      </c>
      <c r="G6" s="12">
        <v>337124.37995258003</v>
      </c>
      <c r="H6" s="12">
        <v>168562.18997629001</v>
      </c>
      <c r="I6" s="12">
        <v>1685621.8997629001</v>
      </c>
      <c r="J6" s="12">
        <v>101137313.98577401</v>
      </c>
      <c r="K6" s="12">
        <v>0.25190533493782596</v>
      </c>
      <c r="L6" s="12">
        <v>506457371.76028991</v>
      </c>
      <c r="M6" s="17">
        <f t="shared" si="1"/>
        <v>8.7045428969058136</v>
      </c>
      <c r="N6" s="17"/>
      <c r="O6" s="12">
        <v>8.1761328672024209</v>
      </c>
      <c r="R6" s="17">
        <f t="shared" si="2"/>
        <v>0.52841002970339268</v>
      </c>
      <c r="W6" s="12">
        <f t="shared" si="0"/>
        <v>356443000.16028988</v>
      </c>
      <c r="X6" s="12"/>
    </row>
    <row r="7" spans="1:24">
      <c r="A7" s="12" t="s">
        <v>51</v>
      </c>
      <c r="B7" s="12" t="s">
        <v>105</v>
      </c>
      <c r="C7" s="12" t="s">
        <v>141</v>
      </c>
      <c r="D7" s="12">
        <v>26.9315758195042</v>
      </c>
      <c r="E7" s="12">
        <v>26.965473876076501</v>
      </c>
      <c r="F7" s="12">
        <v>7.8559311221524694E-2</v>
      </c>
      <c r="G7" s="12">
        <v>332749.10043768899</v>
      </c>
      <c r="H7" s="12">
        <v>166374.5502188445</v>
      </c>
      <c r="I7" s="12">
        <v>1663745.5021884451</v>
      </c>
      <c r="J7" s="12">
        <v>99824730.131306708</v>
      </c>
      <c r="K7" s="12">
        <v>0.25190533493782596</v>
      </c>
      <c r="L7" s="12">
        <v>499884448.84044641</v>
      </c>
      <c r="M7" s="17">
        <f t="shared" si="1"/>
        <v>8.6988696262748277</v>
      </c>
      <c r="N7" s="17"/>
      <c r="O7" s="12">
        <v>8.1761328672024209</v>
      </c>
      <c r="R7" s="17">
        <f t="shared" si="2"/>
        <v>0.5227367590724068</v>
      </c>
      <c r="W7" s="12">
        <f t="shared" si="0"/>
        <v>349870077.24044645</v>
      </c>
      <c r="X7" s="12"/>
    </row>
    <row r="8" spans="1:24">
      <c r="A8" s="12" t="s">
        <v>54</v>
      </c>
      <c r="B8" s="12" t="s">
        <v>105</v>
      </c>
      <c r="C8" s="12" t="s">
        <v>141</v>
      </c>
      <c r="D8" s="12">
        <v>27.195113650947601</v>
      </c>
      <c r="E8" s="12">
        <v>27.1534184643949</v>
      </c>
      <c r="F8" s="12">
        <v>9.5583543649053707E-2</v>
      </c>
      <c r="G8" s="12">
        <v>284591.29421485099</v>
      </c>
      <c r="H8" s="12">
        <v>142295.6471074255</v>
      </c>
      <c r="I8" s="12">
        <v>1422956.471074255</v>
      </c>
      <c r="J8" s="12">
        <v>85377388.264455304</v>
      </c>
      <c r="K8" s="12">
        <v>0.25089605734767023</v>
      </c>
      <c r="L8" s="12">
        <v>427192953.4665935</v>
      </c>
      <c r="M8" s="17">
        <f t="shared" si="1"/>
        <v>8.6306240804067009</v>
      </c>
      <c r="N8" s="17">
        <f>AVERAGE(M8:M10)</f>
        <v>8.6413660157288437</v>
      </c>
      <c r="O8" s="12">
        <v>8.1761328672024209</v>
      </c>
      <c r="P8" s="12">
        <f>AVERAGE(O8:O10)</f>
        <v>8.1761328672024209</v>
      </c>
      <c r="R8" s="17">
        <f t="shared" si="2"/>
        <v>0.45449121320427999</v>
      </c>
      <c r="S8" s="15">
        <f>AVERAGE(R8:R10)</f>
        <v>0.46523314852642333</v>
      </c>
      <c r="W8" s="12">
        <f t="shared" si="0"/>
        <v>277178581.86659348</v>
      </c>
      <c r="X8" s="12">
        <f>AVERAGE(W8:W10)</f>
        <v>288350735.09111816</v>
      </c>
    </row>
    <row r="9" spans="1:24">
      <c r="A9" s="12" t="s">
        <v>54</v>
      </c>
      <c r="B9" s="12" t="s">
        <v>105</v>
      </c>
      <c r="C9" s="12" t="s">
        <v>141</v>
      </c>
      <c r="D9" s="12">
        <v>27.2210714212878</v>
      </c>
      <c r="E9" s="12">
        <v>27.1534184643949</v>
      </c>
      <c r="F9" s="12">
        <v>9.5583543649053707E-2</v>
      </c>
      <c r="G9" s="12">
        <v>280242.57030613499</v>
      </c>
      <c r="H9" s="12">
        <v>140121.2851530675</v>
      </c>
      <c r="I9" s="12">
        <v>1401212.8515306748</v>
      </c>
      <c r="J9" s="12">
        <v>84072771.091840491</v>
      </c>
      <c r="K9" s="12">
        <v>0.25089605734767023</v>
      </c>
      <c r="L9" s="12">
        <v>420665191.55630577</v>
      </c>
      <c r="M9" s="17">
        <f t="shared" si="1"/>
        <v>8.623936577288104</v>
      </c>
      <c r="N9" s="17"/>
      <c r="O9" s="12">
        <v>8.1761328672024209</v>
      </c>
      <c r="R9" s="17">
        <f t="shared" si="2"/>
        <v>0.44780371008568309</v>
      </c>
      <c r="W9" s="12">
        <f t="shared" si="0"/>
        <v>270650819.95630574</v>
      </c>
      <c r="X9" s="12"/>
    </row>
    <row r="10" spans="1:24">
      <c r="A10" s="12" t="s">
        <v>54</v>
      </c>
      <c r="B10" s="12" t="s">
        <v>105</v>
      </c>
      <c r="C10" s="12" t="s">
        <v>141</v>
      </c>
      <c r="D10" s="12">
        <v>27.044070320949299</v>
      </c>
      <c r="E10" s="12">
        <v>27.1534184643949</v>
      </c>
      <c r="F10" s="12">
        <v>9.5583543649053707E-2</v>
      </c>
      <c r="G10" s="12">
        <v>311268.318622438</v>
      </c>
      <c r="H10" s="12">
        <v>155634.159311219</v>
      </c>
      <c r="I10" s="12">
        <v>1556341.59311219</v>
      </c>
      <c r="J10" s="12">
        <v>93380495.586731404</v>
      </c>
      <c r="K10" s="12">
        <v>0.25089605734767023</v>
      </c>
      <c r="L10" s="12">
        <v>467237175.05045527</v>
      </c>
      <c r="M10" s="17">
        <f t="shared" si="1"/>
        <v>8.6695373894917278</v>
      </c>
      <c r="N10" s="17"/>
      <c r="O10" s="12">
        <v>8.1761328672024209</v>
      </c>
      <c r="R10" s="17">
        <f t="shared" si="2"/>
        <v>0.49340452228930687</v>
      </c>
      <c r="W10" s="12">
        <f t="shared" si="0"/>
        <v>317222803.45045531</v>
      </c>
      <c r="X10" s="12"/>
    </row>
    <row r="11" spans="1:24" s="17" customFormat="1">
      <c r="A11" s="17" t="s">
        <v>44</v>
      </c>
      <c r="B11" s="17" t="s">
        <v>105</v>
      </c>
      <c r="C11" s="17" t="s">
        <v>139</v>
      </c>
      <c r="D11" s="17">
        <v>27.127905899942999</v>
      </c>
      <c r="E11" s="17">
        <v>27.203586785073998</v>
      </c>
      <c r="F11" s="17">
        <v>0.124534378846824</v>
      </c>
      <c r="G11" s="17">
        <v>296166.78481604502</v>
      </c>
      <c r="H11" s="17">
        <v>148083.39240802251</v>
      </c>
      <c r="I11" s="17">
        <v>1480833.9240802252</v>
      </c>
      <c r="J11" s="17">
        <v>88850035.444813505</v>
      </c>
      <c r="K11" s="17">
        <v>0.24246079613992752</v>
      </c>
      <c r="L11" s="17">
        <v>441570743.10329503</v>
      </c>
      <c r="M11" s="17">
        <f t="shared" si="1"/>
        <v>8.6450002908766717</v>
      </c>
      <c r="N11" s="17">
        <f>AVERAGE(M11:M13)</f>
        <v>8.6255026164347512</v>
      </c>
      <c r="O11" s="17">
        <v>8.1761328672024209</v>
      </c>
      <c r="P11" s="17">
        <f>AVERAGE(O11:O13)</f>
        <v>8.1761328672024209</v>
      </c>
      <c r="Q11" s="13">
        <f>TTEST(N11:N19,P11:P19,2,1)</f>
        <v>1.5940046774213647E-2</v>
      </c>
      <c r="R11" s="17">
        <f t="shared" si="2"/>
        <v>0.46886742367425072</v>
      </c>
      <c r="S11" s="15">
        <f>AVERAGE(R11:R13)</f>
        <v>0.44936974923232914</v>
      </c>
      <c r="T11" s="15">
        <f>AVERAGE(S11,S14,S17)</f>
        <v>0.56914771874929393</v>
      </c>
      <c r="U11" s="15">
        <f>_xlfn.STDEV.S(S11,S14,S17)/SQRT(COUNT(S11,S14,S17))</f>
        <v>7.2729505483015502E-2</v>
      </c>
      <c r="W11" s="17">
        <f t="shared" si="0"/>
        <v>291556371.50329506</v>
      </c>
      <c r="X11" s="17">
        <f>AVERAGE(W11:W13)</f>
        <v>272927963.04725188</v>
      </c>
    </row>
    <row r="12" spans="1:24">
      <c r="A12" s="12" t="s">
        <v>44</v>
      </c>
      <c r="B12" s="12" t="s">
        <v>105</v>
      </c>
      <c r="C12" s="12" t="s">
        <v>139</v>
      </c>
      <c r="D12" s="12">
        <v>27.347319220887801</v>
      </c>
      <c r="E12" s="12">
        <v>27.203586785073998</v>
      </c>
      <c r="F12" s="12">
        <v>0.124534378846824</v>
      </c>
      <c r="G12" s="12">
        <v>260021.26906738101</v>
      </c>
      <c r="H12" s="12">
        <v>130010.63453369051</v>
      </c>
      <c r="I12" s="12">
        <v>1300106.345336905</v>
      </c>
      <c r="J12" s="12">
        <v>78006380.720214292</v>
      </c>
      <c r="K12" s="12">
        <v>0.24246079613992752</v>
      </c>
      <c r="L12" s="12">
        <v>387679479.57452691</v>
      </c>
      <c r="M12" s="17">
        <f t="shared" si="1"/>
        <v>8.5884728137918245</v>
      </c>
      <c r="N12" s="17"/>
      <c r="O12" s="12">
        <v>8.1761328672024209</v>
      </c>
      <c r="R12" s="17">
        <f t="shared" si="2"/>
        <v>0.41233994658940354</v>
      </c>
      <c r="W12" s="12">
        <f t="shared" si="0"/>
        <v>237665107.97452691</v>
      </c>
      <c r="X12" s="12"/>
    </row>
    <row r="13" spans="1:24">
      <c r="A13" s="12" t="s">
        <v>44</v>
      </c>
      <c r="B13" s="12" t="s">
        <v>105</v>
      </c>
      <c r="C13" s="12" t="s">
        <v>139</v>
      </c>
      <c r="D13" s="12">
        <v>27.135535234391099</v>
      </c>
      <c r="E13" s="12">
        <v>27.203586785073998</v>
      </c>
      <c r="F13" s="12">
        <v>0.124534378846824</v>
      </c>
      <c r="G13" s="12">
        <v>294829.41073446698</v>
      </c>
      <c r="H13" s="12">
        <v>147414.70536723349</v>
      </c>
      <c r="I13" s="12">
        <v>1474147.0536723349</v>
      </c>
      <c r="J13" s="12">
        <v>88448823.220340088</v>
      </c>
      <c r="K13" s="12">
        <v>0.24246079613992752</v>
      </c>
      <c r="L13" s="12">
        <v>439576781.26393378</v>
      </c>
      <c r="M13" s="17">
        <f t="shared" si="1"/>
        <v>8.6430347446357541</v>
      </c>
      <c r="N13" s="17"/>
      <c r="O13" s="12">
        <v>8.1761328672024209</v>
      </c>
      <c r="R13" s="17">
        <f t="shared" si="2"/>
        <v>0.46690187743333311</v>
      </c>
      <c r="W13" s="12">
        <f t="shared" si="0"/>
        <v>289562409.66393375</v>
      </c>
      <c r="X13" s="12"/>
    </row>
    <row r="14" spans="1:24">
      <c r="A14" s="12" t="s">
        <v>62</v>
      </c>
      <c r="B14" s="12" t="s">
        <v>105</v>
      </c>
      <c r="C14" s="12" t="s">
        <v>139</v>
      </c>
      <c r="D14" s="12">
        <v>26.6537457034357</v>
      </c>
      <c r="E14" s="12">
        <v>26.230367152082898</v>
      </c>
      <c r="F14" s="12">
        <v>0.48808065061182199</v>
      </c>
      <c r="G14" s="12">
        <v>392368.64278153802</v>
      </c>
      <c r="H14" s="12">
        <v>196184.32139076901</v>
      </c>
      <c r="I14" s="12">
        <v>1961843.21390769</v>
      </c>
      <c r="J14" s="12">
        <v>117710592.83446141</v>
      </c>
      <c r="K14" s="12">
        <v>0.24363788068418882</v>
      </c>
      <c r="L14" s="12">
        <v>585557408.8269161</v>
      </c>
      <c r="M14" s="17">
        <f t="shared" si="1"/>
        <v>8.7675694803041999</v>
      </c>
      <c r="N14" s="17">
        <f>AVERAGE(M14:M16)</f>
        <v>8.8766445412747697</v>
      </c>
      <c r="O14" s="12">
        <v>8.1761328672024209</v>
      </c>
      <c r="P14" s="12">
        <f>AVERAGE(O14:O16)</f>
        <v>8.1761328672024209</v>
      </c>
      <c r="R14" s="17">
        <f t="shared" si="2"/>
        <v>0.59143661310177897</v>
      </c>
      <c r="S14" s="15">
        <f>AVERAGE(R14:R16)</f>
        <v>0.70051167407234993</v>
      </c>
      <c r="W14" s="12">
        <f t="shared" si="0"/>
        <v>435543037.22691607</v>
      </c>
      <c r="X14" s="12">
        <f>AVERAGE(W14:W16)</f>
        <v>624565159.69687629</v>
      </c>
    </row>
    <row r="15" spans="1:24">
      <c r="A15" s="12" t="s">
        <v>62</v>
      </c>
      <c r="B15" s="12" t="s">
        <v>105</v>
      </c>
      <c r="C15" s="12" t="s">
        <v>139</v>
      </c>
      <c r="D15" s="12">
        <v>26.340835715349499</v>
      </c>
      <c r="E15" s="12">
        <v>26.230367152082898</v>
      </c>
      <c r="F15" s="12">
        <v>0.48808065061182199</v>
      </c>
      <c r="G15" s="12">
        <v>472399.38721791602</v>
      </c>
      <c r="H15" s="12">
        <v>236199.69360895801</v>
      </c>
      <c r="I15" s="12">
        <v>2361996.9360895799</v>
      </c>
      <c r="J15" s="12">
        <v>141719816.16537479</v>
      </c>
      <c r="K15" s="12">
        <v>0.24363788068418882</v>
      </c>
      <c r="L15" s="12">
        <v>704992527.30743814</v>
      </c>
      <c r="M15" s="17">
        <f t="shared" si="1"/>
        <v>8.848184513634882</v>
      </c>
      <c r="N15" s="17"/>
      <c r="O15" s="12">
        <v>8.1761328672024209</v>
      </c>
      <c r="R15" s="17">
        <f t="shared" si="2"/>
        <v>0.67205164643246107</v>
      </c>
      <c r="W15" s="12">
        <f t="shared" si="0"/>
        <v>554978155.70743811</v>
      </c>
      <c r="X15" s="12"/>
    </row>
    <row r="16" spans="1:24">
      <c r="A16" s="12" t="s">
        <v>62</v>
      </c>
      <c r="B16" s="12" t="s">
        <v>105</v>
      </c>
      <c r="C16" s="12" t="s">
        <v>139</v>
      </c>
      <c r="D16" s="12">
        <v>25.6965200374635</v>
      </c>
      <c r="E16" s="12">
        <v>26.230367152082898</v>
      </c>
      <c r="F16" s="12">
        <v>0.48808065061182199</v>
      </c>
      <c r="G16" s="12">
        <v>692316.11669512198</v>
      </c>
      <c r="H16" s="12">
        <v>346158.05834756099</v>
      </c>
      <c r="I16" s="12">
        <v>3461580.5834756098</v>
      </c>
      <c r="J16" s="12">
        <v>207694835.00853658</v>
      </c>
      <c r="K16" s="12">
        <v>0.24363788068418882</v>
      </c>
      <c r="L16" s="12">
        <v>1033188657.7562747</v>
      </c>
      <c r="M16" s="17">
        <f t="shared" si="1"/>
        <v>9.0141796298852306</v>
      </c>
      <c r="N16" s="17"/>
      <c r="O16" s="12">
        <v>8.1761328672024209</v>
      </c>
      <c r="R16" s="17">
        <f t="shared" si="2"/>
        <v>0.83804676268280964</v>
      </c>
      <c r="W16" s="12">
        <f t="shared" si="0"/>
        <v>883174286.15627468</v>
      </c>
      <c r="X16" s="12"/>
    </row>
    <row r="17" spans="1:24">
      <c r="A17" s="12" t="s">
        <v>66</v>
      </c>
      <c r="B17" s="12" t="s">
        <v>105</v>
      </c>
      <c r="C17" s="12" t="s">
        <v>139</v>
      </c>
      <c r="D17" s="12">
        <v>27.183106395504399</v>
      </c>
      <c r="E17" s="12">
        <v>26.770095680585101</v>
      </c>
      <c r="F17" s="12">
        <v>0.373888973896572</v>
      </c>
      <c r="G17" s="12">
        <v>286625.64244056499</v>
      </c>
      <c r="H17" s="12">
        <v>143312.82122028249</v>
      </c>
      <c r="I17" s="12">
        <v>1433128.2122028249</v>
      </c>
      <c r="J17" s="12">
        <v>85987692.732169494</v>
      </c>
      <c r="K17" s="12">
        <v>0.23252097483020367</v>
      </c>
      <c r="L17" s="12">
        <v>423926539.47861427</v>
      </c>
      <c r="M17" s="17">
        <f t="shared" si="1"/>
        <v>8.6272906059721421</v>
      </c>
      <c r="N17" s="17">
        <f>AVERAGE(M17:M19)</f>
        <v>8.7336946001456237</v>
      </c>
      <c r="O17" s="12">
        <v>8.1761328672024209</v>
      </c>
      <c r="P17" s="12">
        <f>AVERAGE(O17:O19)</f>
        <v>8.1761328672024209</v>
      </c>
      <c r="R17" s="17">
        <f t="shared" si="2"/>
        <v>0.45115773876972121</v>
      </c>
      <c r="S17" s="15">
        <f>AVERAGE(R17:R19)</f>
        <v>0.55756173294320277</v>
      </c>
      <c r="W17" s="12">
        <f t="shared" si="0"/>
        <v>273912167.87861431</v>
      </c>
      <c r="X17" s="12">
        <f>AVERAGE(W17:W19)</f>
        <v>400282845.00954753</v>
      </c>
    </row>
    <row r="18" spans="1:24">
      <c r="A18" s="12" t="s">
        <v>66</v>
      </c>
      <c r="B18" s="12" t="s">
        <v>105</v>
      </c>
      <c r="C18" s="12" t="s">
        <v>139</v>
      </c>
      <c r="D18" s="12">
        <v>26.454688638919901</v>
      </c>
      <c r="E18" s="12">
        <v>26.770095680585101</v>
      </c>
      <c r="F18" s="12">
        <v>0.373888973896572</v>
      </c>
      <c r="G18" s="12">
        <v>441547.453913673</v>
      </c>
      <c r="H18" s="12">
        <v>220773.7269568365</v>
      </c>
      <c r="I18" s="12">
        <v>2207737.2695683651</v>
      </c>
      <c r="J18" s="12">
        <v>132464236.1741019</v>
      </c>
      <c r="K18" s="12">
        <v>0.23252097483020367</v>
      </c>
      <c r="L18" s="12">
        <v>653059797.99776959</v>
      </c>
      <c r="M18" s="17">
        <f t="shared" si="1"/>
        <v>8.8149529496540069</v>
      </c>
      <c r="N18" s="17"/>
      <c r="O18" s="12">
        <v>8.1761328672024209</v>
      </c>
      <c r="R18" s="17">
        <f t="shared" si="2"/>
        <v>0.63882008245158595</v>
      </c>
      <c r="W18" s="12">
        <f t="shared" si="0"/>
        <v>503045426.39776957</v>
      </c>
      <c r="X18" s="12"/>
    </row>
    <row r="19" spans="1:24">
      <c r="A19" s="12" t="s">
        <v>66</v>
      </c>
      <c r="B19" s="12" t="s">
        <v>105</v>
      </c>
      <c r="C19" s="12" t="s">
        <v>139</v>
      </c>
      <c r="D19" s="12">
        <v>26.672492007331002</v>
      </c>
      <c r="E19" s="12">
        <v>26.770095680585101</v>
      </c>
      <c r="F19" s="12">
        <v>0.373888973896572</v>
      </c>
      <c r="G19" s="12">
        <v>388029.44268441497</v>
      </c>
      <c r="H19" s="12">
        <v>194014.72134220749</v>
      </c>
      <c r="I19" s="12">
        <v>1940147.2134220749</v>
      </c>
      <c r="J19" s="12">
        <v>116408832.80532449</v>
      </c>
      <c r="K19" s="12">
        <v>0.23252097483020367</v>
      </c>
      <c r="L19" s="12">
        <v>573905312.35225892</v>
      </c>
      <c r="M19" s="17">
        <f t="shared" si="1"/>
        <v>8.7588402448107221</v>
      </c>
      <c r="N19" s="17"/>
      <c r="O19" s="12">
        <v>8.1761328672024209</v>
      </c>
      <c r="R19" s="17">
        <f t="shared" si="2"/>
        <v>0.58270737760830116</v>
      </c>
      <c r="W19" s="12">
        <f t="shared" si="0"/>
        <v>423890940.7522589</v>
      </c>
      <c r="X19" s="12"/>
    </row>
    <row r="20" spans="1:24" s="17" customFormat="1">
      <c r="A20" s="17" t="s">
        <v>46</v>
      </c>
      <c r="B20" s="17" t="s">
        <v>105</v>
      </c>
      <c r="C20" s="17" t="s">
        <v>140</v>
      </c>
      <c r="D20" s="17">
        <v>26.890473524801099</v>
      </c>
      <c r="E20" s="17">
        <v>27.387135083498201</v>
      </c>
      <c r="F20" s="17">
        <v>0.45114173615985698</v>
      </c>
      <c r="G20" s="17">
        <v>340962.077531708</v>
      </c>
      <c r="H20" s="17">
        <v>170481.038765854</v>
      </c>
      <c r="I20" s="17">
        <v>1704810.3876585399</v>
      </c>
      <c r="J20" s="17">
        <v>102288623.25951239</v>
      </c>
      <c r="K20" s="17">
        <v>0.23830645161290331</v>
      </c>
      <c r="L20" s="17">
        <v>506658648.43542343</v>
      </c>
      <c r="M20" s="17">
        <f t="shared" si="1"/>
        <v>8.7047154602623369</v>
      </c>
      <c r="N20" s="17">
        <f>AVERAGE(M20:M22)</f>
        <v>8.5767604903576942</v>
      </c>
      <c r="O20" s="17">
        <v>8.1761328672024209</v>
      </c>
      <c r="P20" s="17">
        <f>AVERAGE(O20:O22)</f>
        <v>8.1761328672024209</v>
      </c>
      <c r="Q20" s="17">
        <f>TTEST(N20:N28,P20:P28,2,1)</f>
        <v>6.941225727770961E-2</v>
      </c>
      <c r="R20" s="17">
        <f t="shared" si="2"/>
        <v>0.52858259305991595</v>
      </c>
      <c r="S20" s="15">
        <f>AVERAGE(R20:R22)</f>
        <v>0.40062762315527262</v>
      </c>
      <c r="T20" s="15">
        <f>AVERAGE(S20,S23,S26)</f>
        <v>0.27092919754555705</v>
      </c>
      <c r="U20" s="15">
        <f>_xlfn.STDEV.S(S20,S23,S26)/SQRT(COUNT(S20,S23,S26))</f>
        <v>7.5360945937723758E-2</v>
      </c>
      <c r="W20" s="17">
        <f t="shared" si="0"/>
        <v>356644276.83542347</v>
      </c>
      <c r="X20" s="17">
        <f>AVERAGE(W20:W22)</f>
        <v>236695854.79580936</v>
      </c>
    </row>
    <row r="21" spans="1:24">
      <c r="A21" s="12" t="s">
        <v>46</v>
      </c>
      <c r="B21" s="12" t="s">
        <v>105</v>
      </c>
      <c r="C21" s="12" t="s">
        <v>140</v>
      </c>
      <c r="D21" s="12">
        <v>27.7715700074925</v>
      </c>
      <c r="E21" s="12">
        <v>27.387135083498201</v>
      </c>
      <c r="F21" s="12">
        <v>0.45114173615985698</v>
      </c>
      <c r="G21" s="12">
        <v>202166.456293272</v>
      </c>
      <c r="H21" s="12">
        <v>101083.228146636</v>
      </c>
      <c r="I21" s="12">
        <v>1010832.28146636</v>
      </c>
      <c r="J21" s="12">
        <v>60649936.887981601</v>
      </c>
      <c r="K21" s="12">
        <v>0.23830645161290331</v>
      </c>
      <c r="L21" s="12">
        <v>300412832.55321205</v>
      </c>
      <c r="M21" s="17">
        <f t="shared" si="1"/>
        <v>8.477718480222995</v>
      </c>
      <c r="N21" s="17"/>
      <c r="O21" s="12">
        <v>8.1761328672024209</v>
      </c>
      <c r="R21" s="17">
        <f t="shared" si="2"/>
        <v>0.30158561302057407</v>
      </c>
      <c r="W21" s="12">
        <f t="shared" si="0"/>
        <v>150398460.95321205</v>
      </c>
      <c r="X21" s="12"/>
    </row>
    <row r="22" spans="1:24">
      <c r="A22" s="12" t="s">
        <v>46</v>
      </c>
      <c r="B22" s="12" t="s">
        <v>105</v>
      </c>
      <c r="C22" s="12" t="s">
        <v>140</v>
      </c>
      <c r="D22" s="12">
        <v>27.499361718200898</v>
      </c>
      <c r="E22" s="12">
        <v>27.387135083498201</v>
      </c>
      <c r="F22" s="12">
        <v>0.45114173615985698</v>
      </c>
      <c r="G22" s="12">
        <v>237595.46606235899</v>
      </c>
      <c r="H22" s="12">
        <v>118797.73303117949</v>
      </c>
      <c r="I22" s="12">
        <v>1187977.330311795</v>
      </c>
      <c r="J22" s="12">
        <v>71278639.818707705</v>
      </c>
      <c r="K22" s="12">
        <v>0.23830645161290331</v>
      </c>
      <c r="L22" s="12">
        <v>353059198.19879252</v>
      </c>
      <c r="M22" s="17">
        <f t="shared" si="1"/>
        <v>8.5478475305877488</v>
      </c>
      <c r="N22" s="17"/>
      <c r="O22" s="12">
        <v>8.1761328672024209</v>
      </c>
      <c r="R22" s="17">
        <f t="shared" si="2"/>
        <v>0.37171466338532788</v>
      </c>
      <c r="W22" s="12">
        <f t="shared" si="0"/>
        <v>203044826.59879252</v>
      </c>
      <c r="X22" s="12"/>
    </row>
    <row r="23" spans="1:24">
      <c r="A23" s="12" t="s">
        <v>49</v>
      </c>
      <c r="B23" s="12" t="s">
        <v>105</v>
      </c>
      <c r="C23" s="12" t="s">
        <v>140</v>
      </c>
      <c r="D23" s="12">
        <v>27.4222764894016</v>
      </c>
      <c r="E23" s="12">
        <v>27.885890310177601</v>
      </c>
      <c r="F23" s="12">
        <v>0.58533091819176197</v>
      </c>
      <c r="G23" s="12">
        <v>248712.50665497701</v>
      </c>
      <c r="H23" s="12">
        <v>124356.25332748851</v>
      </c>
      <c r="I23" s="12">
        <v>1243562.533274885</v>
      </c>
      <c r="J23" s="12">
        <v>74613751.996493101</v>
      </c>
      <c r="K23" s="12">
        <v>0.23956594323873112</v>
      </c>
      <c r="L23" s="12">
        <v>369954663.48845494</v>
      </c>
      <c r="M23" s="17">
        <f t="shared" si="1"/>
        <v>8.5681485062205809</v>
      </c>
      <c r="N23" s="17">
        <f>AVERAGE(M23:M25)</f>
        <v>8.4487076285323841</v>
      </c>
      <c r="O23" s="12">
        <v>8.1761328672024209</v>
      </c>
      <c r="P23" s="12">
        <f>AVERAGE(O23:O25)</f>
        <v>8.1761328672024209</v>
      </c>
      <c r="R23" s="17">
        <f t="shared" si="2"/>
        <v>0.39201563901815994</v>
      </c>
      <c r="S23" s="15">
        <f>AVERAGE(R23:R25)</f>
        <v>0.27257476132996494</v>
      </c>
      <c r="W23" s="12">
        <f t="shared" si="0"/>
        <v>219940291.88845494</v>
      </c>
      <c r="X23" s="12">
        <f>AVERAGE(W23:W25)</f>
        <v>141809037.34335676</v>
      </c>
    </row>
    <row r="24" spans="1:24">
      <c r="A24" s="12" t="s">
        <v>49</v>
      </c>
      <c r="B24" s="12" t="s">
        <v>105</v>
      </c>
      <c r="C24" s="12" t="s">
        <v>140</v>
      </c>
      <c r="D24" s="12">
        <v>28.543618519258601</v>
      </c>
      <c r="E24" s="12">
        <v>27.885890310177601</v>
      </c>
      <c r="F24" s="12">
        <v>0.58533091819176197</v>
      </c>
      <c r="G24" s="12">
        <v>127881.039783506</v>
      </c>
      <c r="H24" s="12">
        <v>63940.519891753</v>
      </c>
      <c r="I24" s="12">
        <v>639405.19891753001</v>
      </c>
      <c r="J24" s="12">
        <v>38364311.935051799</v>
      </c>
      <c r="K24" s="12">
        <v>0.23956594323873112</v>
      </c>
      <c r="L24" s="12">
        <v>190220378.04190958</v>
      </c>
      <c r="M24" s="17">
        <f t="shared" si="1"/>
        <v>8.2792570404514922</v>
      </c>
      <c r="N24" s="17"/>
      <c r="O24" s="12">
        <v>8.1761328672024209</v>
      </c>
      <c r="R24" s="17">
        <f t="shared" si="2"/>
        <v>0.1031241732490713</v>
      </c>
      <c r="W24" s="12">
        <f t="shared" si="0"/>
        <v>40206006.441909581</v>
      </c>
      <c r="X24" s="12"/>
    </row>
    <row r="25" spans="1:24">
      <c r="A25" s="12" t="s">
        <v>49</v>
      </c>
      <c r="B25" s="12" t="s">
        <v>105</v>
      </c>
      <c r="C25" s="12" t="s">
        <v>140</v>
      </c>
      <c r="D25" s="12">
        <v>27.691775921872502</v>
      </c>
      <c r="E25" s="12">
        <v>27.885890310177601</v>
      </c>
      <c r="F25" s="12">
        <v>0.58533091819176197</v>
      </c>
      <c r="G25" s="12">
        <v>211966.12345064399</v>
      </c>
      <c r="H25" s="12">
        <v>105983.061725322</v>
      </c>
      <c r="I25" s="12">
        <v>1059830.6172532199</v>
      </c>
      <c r="J25" s="12">
        <v>63589837.035193197</v>
      </c>
      <c r="K25" s="12">
        <v>0.23956594323873112</v>
      </c>
      <c r="L25" s="12">
        <v>315295185.2997058</v>
      </c>
      <c r="M25" s="17">
        <f t="shared" si="1"/>
        <v>8.4987173389250845</v>
      </c>
      <c r="N25" s="17"/>
      <c r="O25" s="12">
        <v>8.1761328672024209</v>
      </c>
      <c r="R25" s="17">
        <f t="shared" si="2"/>
        <v>0.32258447172266358</v>
      </c>
      <c r="W25" s="12">
        <f t="shared" si="0"/>
        <v>165280813.69970581</v>
      </c>
      <c r="X25" s="12"/>
    </row>
    <row r="26" spans="1:24">
      <c r="A26" s="12" t="s">
        <v>68</v>
      </c>
      <c r="B26" s="12" t="s">
        <v>105</v>
      </c>
      <c r="C26" s="12" t="s">
        <v>140</v>
      </c>
      <c r="D26" s="12">
        <v>28.424817382964999</v>
      </c>
      <c r="E26" s="12">
        <v>28.405697462361299</v>
      </c>
      <c r="F26" s="12">
        <v>4.6346098469788703E-2</v>
      </c>
      <c r="G26" s="12">
        <v>137218.57601151001</v>
      </c>
      <c r="H26" s="12">
        <v>68609.288005755006</v>
      </c>
      <c r="I26" s="12">
        <v>686092.88005755004</v>
      </c>
      <c r="J26" s="12">
        <v>41165572.803452998</v>
      </c>
      <c r="K26" s="12">
        <v>0.24221867517956913</v>
      </c>
      <c r="L26" s="12">
        <v>204546573.24365395</v>
      </c>
      <c r="M26" s="17">
        <f t="shared" si="1"/>
        <v>8.3107922081861982</v>
      </c>
      <c r="N26" s="17">
        <f>AVERAGE(M26:M28)</f>
        <v>8.3157180753538551</v>
      </c>
      <c r="O26" s="12">
        <v>8.1761328672024209</v>
      </c>
      <c r="P26" s="12">
        <f>AVERAGE(O26:O28)</f>
        <v>8.1761328672024209</v>
      </c>
      <c r="R26" s="17">
        <f t="shared" si="2"/>
        <v>0.1346593409837773</v>
      </c>
      <c r="S26" s="15">
        <f>AVERAGE(R26:R28)</f>
        <v>0.13958520815143358</v>
      </c>
      <c r="W26" s="12">
        <f t="shared" si="0"/>
        <v>54532201.643653959</v>
      </c>
      <c r="X26" s="12">
        <f>AVERAGE(W26:W28)</f>
        <v>56917796.327878028</v>
      </c>
    </row>
    <row r="27" spans="1:24">
      <c r="A27" s="12" t="s">
        <v>68</v>
      </c>
      <c r="B27" s="12" t="s">
        <v>105</v>
      </c>
      <c r="C27" s="12" t="s">
        <v>140</v>
      </c>
      <c r="D27" s="12">
        <v>28.439424709412801</v>
      </c>
      <c r="E27" s="12">
        <v>28.405697462361299</v>
      </c>
      <c r="F27" s="12">
        <v>4.6346098469788703E-2</v>
      </c>
      <c r="G27" s="12">
        <v>136034.67427123099</v>
      </c>
      <c r="H27" s="12">
        <v>68017.337135615497</v>
      </c>
      <c r="I27" s="12">
        <v>680173.37135615502</v>
      </c>
      <c r="J27" s="12">
        <v>40810402.281369299</v>
      </c>
      <c r="K27" s="12">
        <v>0.24221867517956913</v>
      </c>
      <c r="L27" s="12">
        <v>202781775.42203134</v>
      </c>
      <c r="M27" s="17">
        <f t="shared" si="1"/>
        <v>8.3070289211282571</v>
      </c>
      <c r="N27" s="17"/>
      <c r="O27" s="12">
        <v>8.1761328672024209</v>
      </c>
      <c r="R27" s="17">
        <f t="shared" si="2"/>
        <v>0.13089605392583614</v>
      </c>
      <c r="W27" s="12">
        <f t="shared" si="0"/>
        <v>52767403.822031349</v>
      </c>
      <c r="X27" s="12"/>
    </row>
    <row r="28" spans="1:24">
      <c r="A28" s="12" t="s">
        <v>68</v>
      </c>
      <c r="B28" s="12" t="s">
        <v>105</v>
      </c>
      <c r="C28" s="12" t="s">
        <v>140</v>
      </c>
      <c r="D28" s="12">
        <v>28.352850294706101</v>
      </c>
      <c r="E28" s="12">
        <v>28.405697462361299</v>
      </c>
      <c r="F28" s="12">
        <v>4.6346098469788703E-2</v>
      </c>
      <c r="G28" s="12">
        <v>143203.554107929</v>
      </c>
      <c r="H28" s="12">
        <v>71601.777053964499</v>
      </c>
      <c r="I28" s="12">
        <v>716017.77053964499</v>
      </c>
      <c r="J28" s="12">
        <v>42961066.232378699</v>
      </c>
      <c r="K28" s="12">
        <v>0.24221867517956913</v>
      </c>
      <c r="L28" s="12">
        <v>213468155.11794877</v>
      </c>
      <c r="M28" s="17">
        <f t="shared" si="1"/>
        <v>8.3293330967471082</v>
      </c>
      <c r="N28" s="17"/>
      <c r="O28" s="12">
        <v>8.1761328672024209</v>
      </c>
      <c r="R28" s="17">
        <f t="shared" si="2"/>
        <v>0.15320022954468726</v>
      </c>
      <c r="W28" s="12">
        <f t="shared" si="0"/>
        <v>63453783.517948776</v>
      </c>
      <c r="X28" s="12"/>
    </row>
    <row r="29" spans="1:24" s="17" customFormat="1">
      <c r="A29" s="17" t="s">
        <v>57</v>
      </c>
      <c r="B29" s="17" t="s">
        <v>105</v>
      </c>
      <c r="C29" s="17" t="s">
        <v>143</v>
      </c>
      <c r="D29" s="17">
        <v>27.0157675211079</v>
      </c>
      <c r="E29" s="17">
        <v>26.9631846732686</v>
      </c>
      <c r="F29" s="17">
        <v>0.12213978266584199</v>
      </c>
      <c r="G29" s="17">
        <v>316538.52409924398</v>
      </c>
      <c r="H29" s="17">
        <v>158269.26204962199</v>
      </c>
      <c r="I29" s="17">
        <v>1582692.62049622</v>
      </c>
      <c r="J29" s="17">
        <v>94961557.229773194</v>
      </c>
      <c r="K29" s="17">
        <v>0.23913043478260843</v>
      </c>
      <c r="L29" s="17">
        <v>470679022.79104966</v>
      </c>
      <c r="M29" s="17">
        <f t="shared" si="1"/>
        <v>8.6727248431141124</v>
      </c>
      <c r="N29" s="17">
        <f>AVERAGE(M29:M31)</f>
        <v>8.6862717677652288</v>
      </c>
      <c r="O29" s="17">
        <v>8.1761328672024209</v>
      </c>
      <c r="P29" s="17">
        <f>AVERAGE(O29:O31)</f>
        <v>8.1761328672024209</v>
      </c>
      <c r="Q29" s="13">
        <f>TTEST(N29:N37,P29:P37,2,1)</f>
        <v>2.6603897984627502E-2</v>
      </c>
      <c r="R29" s="17">
        <f t="shared" si="2"/>
        <v>0.49659197591169146</v>
      </c>
      <c r="S29" s="15">
        <f>AVERAGE(R29:R31)</f>
        <v>0.51013890056280908</v>
      </c>
      <c r="T29" s="15">
        <f>AVERAGE(S29,S32,S35)</f>
        <v>0.40535545911752974</v>
      </c>
      <c r="U29" s="15">
        <f>_xlfn.STDEV.S(S29,S32,S35)/SQRT(COUNT(S29,S32,S35))</f>
        <v>6.7470075410795236E-2</v>
      </c>
      <c r="W29" s="17">
        <f t="shared" si="0"/>
        <v>320664651.1910497</v>
      </c>
      <c r="X29" s="17">
        <f>AVERAGE(W29:W31)</f>
        <v>336438821.58886832</v>
      </c>
    </row>
    <row r="30" spans="1:24">
      <c r="A30" s="12" t="s">
        <v>57</v>
      </c>
      <c r="B30" s="12" t="s">
        <v>105</v>
      </c>
      <c r="C30" s="12" t="s">
        <v>143</v>
      </c>
      <c r="D30" s="12">
        <v>27.050226428932401</v>
      </c>
      <c r="E30" s="12">
        <v>26.9631846732686</v>
      </c>
      <c r="F30" s="12">
        <v>0.12213978266584199</v>
      </c>
      <c r="G30" s="12">
        <v>310133.671825825</v>
      </c>
      <c r="H30" s="12">
        <v>155066.8359129125</v>
      </c>
      <c r="I30" s="12">
        <v>1550668.359129125</v>
      </c>
      <c r="J30" s="12">
        <v>93040101.547747508</v>
      </c>
      <c r="K30" s="12">
        <v>0.23913043478260843</v>
      </c>
      <c r="L30" s="12">
        <v>461155285.93231362</v>
      </c>
      <c r="M30" s="17">
        <f t="shared" si="1"/>
        <v>8.663847191046175</v>
      </c>
      <c r="N30" s="17"/>
      <c r="O30" s="12">
        <v>8.1761328672024209</v>
      </c>
      <c r="R30" s="17">
        <f t="shared" si="2"/>
        <v>0.48771432384375402</v>
      </c>
      <c r="W30" s="12">
        <f t="shared" si="0"/>
        <v>311140914.33231366</v>
      </c>
      <c r="X30" s="12"/>
    </row>
    <row r="31" spans="1:24">
      <c r="A31" s="12" t="s">
        <v>57</v>
      </c>
      <c r="B31" s="12" t="s">
        <v>105</v>
      </c>
      <c r="C31" s="12" t="s">
        <v>143</v>
      </c>
      <c r="D31" s="12">
        <v>26.823560069765499</v>
      </c>
      <c r="E31" s="12">
        <v>26.9631846732686</v>
      </c>
      <c r="F31" s="12">
        <v>0.12213978266584199</v>
      </c>
      <c r="G31" s="12">
        <v>354768.45699984097</v>
      </c>
      <c r="H31" s="12">
        <v>177384.22849992049</v>
      </c>
      <c r="I31" s="12">
        <v>1773842.2849992048</v>
      </c>
      <c r="J31" s="12">
        <v>106430537.09995228</v>
      </c>
      <c r="K31" s="12">
        <v>0.23913043478260843</v>
      </c>
      <c r="L31" s="12">
        <v>527525270.84324163</v>
      </c>
      <c r="M31" s="17">
        <f t="shared" si="1"/>
        <v>8.7222432691354026</v>
      </c>
      <c r="N31" s="17"/>
      <c r="O31" s="12">
        <v>8.1761328672024209</v>
      </c>
      <c r="R31" s="17">
        <f t="shared" si="2"/>
        <v>0.54611040193298166</v>
      </c>
      <c r="W31" s="12">
        <f t="shared" si="0"/>
        <v>377510899.24324167</v>
      </c>
      <c r="X31" s="12"/>
    </row>
    <row r="32" spans="1:24">
      <c r="A32" s="12" t="s">
        <v>60</v>
      </c>
      <c r="B32" s="12" t="s">
        <v>105</v>
      </c>
      <c r="C32" s="12" t="s">
        <v>143</v>
      </c>
      <c r="D32" s="12">
        <v>27.460319497600999</v>
      </c>
      <c r="E32" s="12">
        <v>27.862407195155601</v>
      </c>
      <c r="F32" s="12">
        <v>0.36189644880273297</v>
      </c>
      <c r="G32" s="12">
        <v>243162.500306086</v>
      </c>
      <c r="H32" s="12">
        <v>121581.250153043</v>
      </c>
      <c r="I32" s="12">
        <v>1215812.50153043</v>
      </c>
      <c r="J32" s="12">
        <v>72948750.091825798</v>
      </c>
      <c r="K32" s="12">
        <v>0.24158004158004134</v>
      </c>
      <c r="L32" s="12">
        <v>362286848.6888845</v>
      </c>
      <c r="M32" s="17">
        <f t="shared" si="1"/>
        <v>8.5590525690731436</v>
      </c>
      <c r="N32" s="17">
        <f>AVERAGE(M32:M34)</f>
        <v>8.4554626730187916</v>
      </c>
      <c r="O32" s="12">
        <v>8.1761328672024209</v>
      </c>
      <c r="P32" s="12">
        <f>AVERAGE(O32:O34)</f>
        <v>8.1761328672024209</v>
      </c>
      <c r="R32" s="17">
        <f t="shared" si="2"/>
        <v>0.38291970187072266</v>
      </c>
      <c r="S32" s="15">
        <f>AVERAGE(R32:R34)</f>
        <v>0.27932980581637007</v>
      </c>
      <c r="W32" s="12">
        <f t="shared" si="0"/>
        <v>212272477.0888845</v>
      </c>
      <c r="X32" s="12">
        <f>AVERAGE(W32:W34)</f>
        <v>139915934.53647029</v>
      </c>
    </row>
    <row r="33" spans="1:24">
      <c r="A33" s="12" t="s">
        <v>60</v>
      </c>
      <c r="B33" s="12" t="s">
        <v>105</v>
      </c>
      <c r="C33" s="12" t="s">
        <v>143</v>
      </c>
      <c r="D33" s="12">
        <v>28.162006369828902</v>
      </c>
      <c r="E33" s="12">
        <v>27.862407195155601</v>
      </c>
      <c r="F33" s="12">
        <v>0.36189644880273297</v>
      </c>
      <c r="G33" s="12">
        <v>160369.190581242</v>
      </c>
      <c r="H33" s="12">
        <v>80184.595290621</v>
      </c>
      <c r="I33" s="12">
        <v>801845.95290620998</v>
      </c>
      <c r="J33" s="12">
        <v>48110757.174372599</v>
      </c>
      <c r="K33" s="12">
        <v>0.24158004158004134</v>
      </c>
      <c r="L33" s="12">
        <v>238933423.57201922</v>
      </c>
      <c r="M33" s="17">
        <f t="shared" si="1"/>
        <v>8.3782769059557047</v>
      </c>
      <c r="N33" s="17"/>
      <c r="O33" s="12">
        <v>8.1761328672024209</v>
      </c>
      <c r="R33" s="17">
        <f t="shared" si="2"/>
        <v>0.20214403875328379</v>
      </c>
      <c r="W33" s="12">
        <f t="shared" si="0"/>
        <v>88919051.972019225</v>
      </c>
      <c r="X33" s="12"/>
    </row>
    <row r="34" spans="1:24">
      <c r="A34" s="12" t="s">
        <v>60</v>
      </c>
      <c r="B34" s="12" t="s">
        <v>105</v>
      </c>
      <c r="C34" s="12" t="s">
        <v>143</v>
      </c>
      <c r="D34" s="12">
        <v>27.9648957180368</v>
      </c>
      <c r="E34" s="12">
        <v>27.862407195155601</v>
      </c>
      <c r="F34" s="12">
        <v>0.36189644880273297</v>
      </c>
      <c r="G34" s="12">
        <v>180261.33176690101</v>
      </c>
      <c r="H34" s="12">
        <v>90130.665883450507</v>
      </c>
      <c r="I34" s="12">
        <v>901306.65883450513</v>
      </c>
      <c r="J34" s="12">
        <v>54078399.530070305</v>
      </c>
      <c r="K34" s="12">
        <v>0.24158004158004134</v>
      </c>
      <c r="L34" s="12">
        <v>268570646.14850712</v>
      </c>
      <c r="M34" s="17">
        <f t="shared" si="1"/>
        <v>8.4290585440275247</v>
      </c>
      <c r="N34" s="17"/>
      <c r="O34" s="12">
        <v>8.1761328672024209</v>
      </c>
      <c r="R34" s="17">
        <f t="shared" si="2"/>
        <v>0.25292567682510381</v>
      </c>
      <c r="W34" s="12">
        <f t="shared" ref="W34:W65" si="3">L34-150014371.6</f>
        <v>118556274.54850712</v>
      </c>
      <c r="X34" s="12"/>
    </row>
    <row r="35" spans="1:24">
      <c r="A35" s="12" t="s">
        <v>64</v>
      </c>
      <c r="B35" s="12" t="s">
        <v>105</v>
      </c>
      <c r="C35" s="12" t="s">
        <v>143</v>
      </c>
      <c r="D35" s="12">
        <v>27.460557715959499</v>
      </c>
      <c r="E35" s="12">
        <v>27.300263375520299</v>
      </c>
      <c r="F35" s="12">
        <v>0.141434818950152</v>
      </c>
      <c r="G35" s="12">
        <v>243128.140283327</v>
      </c>
      <c r="H35" s="12">
        <v>121564.0701416635</v>
      </c>
      <c r="I35" s="12">
        <v>1215640.701416635</v>
      </c>
      <c r="J35" s="12">
        <v>72938442.084998101</v>
      </c>
      <c r="K35" s="12">
        <v>0.24858299595141695</v>
      </c>
      <c r="L35" s="12">
        <v>364278794.15406334</v>
      </c>
      <c r="M35" s="17">
        <f t="shared" si="1"/>
        <v>8.5614338902923439</v>
      </c>
      <c r="N35" s="17">
        <f>AVERAGE(M35:M37)</f>
        <v>8.6027305381758303</v>
      </c>
      <c r="O35" s="12">
        <v>8.1761328672024209</v>
      </c>
      <c r="P35" s="12">
        <f>AVERAGE(O35:O37)</f>
        <v>8.1761328672024209</v>
      </c>
      <c r="R35" s="17">
        <f t="shared" si="2"/>
        <v>0.38530102308992298</v>
      </c>
      <c r="S35" s="15">
        <f>AVERAGE(R35:R37)</f>
        <v>0.42659767097341</v>
      </c>
      <c r="W35" s="12">
        <f t="shared" si="3"/>
        <v>214264422.55406335</v>
      </c>
      <c r="X35" s="12">
        <f>AVERAGE(W35:W37)</f>
        <v>251531572.5235084</v>
      </c>
    </row>
    <row r="36" spans="1:24">
      <c r="A36" s="12" t="s">
        <v>64</v>
      </c>
      <c r="B36" s="12" t="s">
        <v>105</v>
      </c>
      <c r="C36" s="12" t="s">
        <v>143</v>
      </c>
      <c r="D36" s="12">
        <v>27.247192049310598</v>
      </c>
      <c r="E36" s="12">
        <v>27.300263375520299</v>
      </c>
      <c r="F36" s="12">
        <v>0.141434818950152</v>
      </c>
      <c r="G36" s="12">
        <v>275933.63833758398</v>
      </c>
      <c r="H36" s="12">
        <v>137966.81916879199</v>
      </c>
      <c r="I36" s="12">
        <v>1379668.1916879199</v>
      </c>
      <c r="J36" s="12">
        <v>82780091.501275197</v>
      </c>
      <c r="K36" s="12">
        <v>0.24858299595141695</v>
      </c>
      <c r="L36" s="12">
        <v>413431258.60717845</v>
      </c>
      <c r="M36" s="17">
        <f t="shared" si="1"/>
        <v>8.6164033095612069</v>
      </c>
      <c r="N36" s="17"/>
      <c r="O36" s="12">
        <v>8.1761328672024209</v>
      </c>
      <c r="R36" s="17">
        <f t="shared" si="2"/>
        <v>0.44027044235878598</v>
      </c>
      <c r="W36" s="12">
        <f t="shared" si="3"/>
        <v>263416887.00717846</v>
      </c>
      <c r="X36" s="12"/>
    </row>
    <row r="37" spans="1:24">
      <c r="A37" s="12" t="s">
        <v>64</v>
      </c>
      <c r="B37" s="12" t="s">
        <v>105</v>
      </c>
      <c r="C37" s="12" t="s">
        <v>143</v>
      </c>
      <c r="D37" s="12">
        <v>27.193040361290901</v>
      </c>
      <c r="E37" s="12">
        <v>27.300263375520299</v>
      </c>
      <c r="F37" s="12">
        <v>0.141434818950152</v>
      </c>
      <c r="G37" s="12">
        <v>284941.53038125002</v>
      </c>
      <c r="H37" s="12">
        <v>142470.76519062501</v>
      </c>
      <c r="I37" s="12">
        <v>1424707.65190625</v>
      </c>
      <c r="J37" s="12">
        <v>85482459.114374995</v>
      </c>
      <c r="K37" s="12">
        <v>0.24858299595141695</v>
      </c>
      <c r="L37" s="12">
        <v>426927779.60928333</v>
      </c>
      <c r="M37" s="17">
        <f t="shared" si="1"/>
        <v>8.6303544146739419</v>
      </c>
      <c r="N37" s="17"/>
      <c r="O37" s="12">
        <v>8.1761328672024209</v>
      </c>
      <c r="R37" s="17">
        <f t="shared" si="2"/>
        <v>0.45422154747152099</v>
      </c>
      <c r="W37" s="12">
        <f t="shared" si="3"/>
        <v>276913408.0092833</v>
      </c>
      <c r="X37" s="12"/>
    </row>
    <row r="38" spans="1:24" s="17" customFormat="1">
      <c r="A38" s="17" t="s">
        <v>78</v>
      </c>
      <c r="B38" s="17" t="s">
        <v>105</v>
      </c>
      <c r="C38" s="17" t="s">
        <v>142</v>
      </c>
      <c r="D38" s="17">
        <v>27.9180655351641</v>
      </c>
      <c r="E38" s="17">
        <v>27.8538764307851</v>
      </c>
      <c r="F38" s="17">
        <v>0.24750379362758701</v>
      </c>
      <c r="G38" s="17">
        <v>185339.266647843</v>
      </c>
      <c r="H38" s="17">
        <v>92669.633323921502</v>
      </c>
      <c r="I38" s="17">
        <v>926696.33323921496</v>
      </c>
      <c r="J38" s="17">
        <v>55601779.994352899</v>
      </c>
      <c r="K38" s="17">
        <v>0.2475991649269311</v>
      </c>
      <c r="L38" s="17">
        <v>277474937.15762252</v>
      </c>
      <c r="M38" s="17">
        <f t="shared" si="1"/>
        <v>8.4432237617083974</v>
      </c>
      <c r="N38" s="17">
        <f>AVERAGE(M38:M40)</f>
        <v>8.4597608074595811</v>
      </c>
      <c r="O38" s="17">
        <v>8.1761328672024209</v>
      </c>
      <c r="P38" s="17">
        <f>AVERAGE(O38:O40)</f>
        <v>8.1761328672024209</v>
      </c>
      <c r="Q38" s="17">
        <f>TTEST(N38:N46,P38:P46,2,1)</f>
        <v>6.2674051924442531E-2</v>
      </c>
      <c r="R38" s="17">
        <f t="shared" si="2"/>
        <v>0.26709089450597645</v>
      </c>
      <c r="S38" s="15">
        <f>AVERAGE(R38:R40)</f>
        <v>0.28362794025715904</v>
      </c>
      <c r="T38" s="15">
        <f>AVERAGE(S38,S41,S44)</f>
        <v>0.20611129381821455</v>
      </c>
      <c r="U38" s="15">
        <f>_xlfn.STDEV.S(S38,S41,S44)/SQRT(COUNT(S38,S41,S44))</f>
        <v>5.4180297584669926E-2</v>
      </c>
      <c r="W38" s="17">
        <f t="shared" si="3"/>
        <v>127460565.55762252</v>
      </c>
      <c r="X38" s="17">
        <f>AVERAGE(W38:W40)</f>
        <v>140341780.55546099</v>
      </c>
    </row>
    <row r="39" spans="1:24">
      <c r="A39" s="12" t="s">
        <v>78</v>
      </c>
      <c r="B39" s="12" t="s">
        <v>105</v>
      </c>
      <c r="C39" s="12" t="s">
        <v>142</v>
      </c>
      <c r="D39" s="12">
        <v>27.580601558048201</v>
      </c>
      <c r="E39" s="12">
        <v>27.8538764307851</v>
      </c>
      <c r="F39" s="12">
        <v>0.24750379362758701</v>
      </c>
      <c r="G39" s="12">
        <v>226416.629140084</v>
      </c>
      <c r="H39" s="12">
        <v>113208.314570042</v>
      </c>
      <c r="I39" s="12">
        <v>1132083.14570042</v>
      </c>
      <c r="J39" s="12">
        <v>67924988.742025197</v>
      </c>
      <c r="K39" s="12">
        <v>0.2475991649269311</v>
      </c>
      <c r="L39" s="12">
        <v>338972636.92888737</v>
      </c>
      <c r="M39" s="17">
        <f t="shared" si="1"/>
        <v>8.5301646418301509</v>
      </c>
      <c r="N39" s="17"/>
      <c r="O39" s="12">
        <v>8.1761328672024209</v>
      </c>
      <c r="R39" s="17">
        <f t="shared" si="2"/>
        <v>0.35403177462772994</v>
      </c>
      <c r="W39" s="12">
        <f t="shared" si="3"/>
        <v>188958265.32888737</v>
      </c>
      <c r="X39" s="12"/>
    </row>
    <row r="40" spans="1:24">
      <c r="A40" s="12" t="s">
        <v>78</v>
      </c>
      <c r="B40" s="12" t="s">
        <v>105</v>
      </c>
      <c r="C40" s="12" t="s">
        <v>142</v>
      </c>
      <c r="D40" s="12">
        <v>28.062962199142898</v>
      </c>
      <c r="E40" s="12">
        <v>27.8538764307851</v>
      </c>
      <c r="F40" s="12">
        <v>0.24750379362758701</v>
      </c>
      <c r="G40" s="12">
        <v>170073.91044728801</v>
      </c>
      <c r="H40" s="12">
        <v>85036.955223644007</v>
      </c>
      <c r="I40" s="12">
        <v>850369.55223644013</v>
      </c>
      <c r="J40" s="12">
        <v>51022173.134186409</v>
      </c>
      <c r="K40" s="12">
        <v>0.2475991649269311</v>
      </c>
      <c r="L40" s="12">
        <v>254620882.37987307</v>
      </c>
      <c r="M40" s="17">
        <f t="shared" si="1"/>
        <v>8.4058940188401916</v>
      </c>
      <c r="N40" s="17"/>
      <c r="O40" s="12">
        <v>8.1761328672024209</v>
      </c>
      <c r="R40" s="17">
        <f t="shared" si="2"/>
        <v>0.22976115163777067</v>
      </c>
      <c r="W40" s="12">
        <f t="shared" si="3"/>
        <v>104606510.77987307</v>
      </c>
      <c r="X40" s="12"/>
    </row>
    <row r="41" spans="1:24">
      <c r="A41" s="12" t="s">
        <v>72</v>
      </c>
      <c r="B41" s="12" t="s">
        <v>105</v>
      </c>
      <c r="C41" s="12" t="s">
        <v>142</v>
      </c>
      <c r="D41" s="12">
        <v>28.0147715460167</v>
      </c>
      <c r="E41" s="12">
        <v>28.054056595377599</v>
      </c>
      <c r="F41" s="12">
        <v>0.13088538922408699</v>
      </c>
      <c r="G41" s="12">
        <v>175006.049135607</v>
      </c>
      <c r="H41" s="12">
        <v>87503.024567803499</v>
      </c>
      <c r="I41" s="12">
        <v>875030.24567803496</v>
      </c>
      <c r="J41" s="12">
        <v>52501814.740682095</v>
      </c>
      <c r="K41" s="12">
        <v>0.25010386373078536</v>
      </c>
      <c r="L41" s="12">
        <v>262530885.84081835</v>
      </c>
      <c r="M41" s="17">
        <f t="shared" si="1"/>
        <v>8.4191804039750284</v>
      </c>
      <c r="N41" s="17">
        <f>AVERAGE(M41:M43)</f>
        <v>8.4090593925525638</v>
      </c>
      <c r="O41" s="12">
        <v>8.1761328672024209</v>
      </c>
      <c r="P41" s="12">
        <f>AVERAGE(O41:O43)</f>
        <v>8.1761328672024209</v>
      </c>
      <c r="R41" s="17">
        <f t="shared" si="2"/>
        <v>0.24304753677260749</v>
      </c>
      <c r="S41" s="15">
        <f>AVERAGE(R41:R43)</f>
        <v>0.23292652535014291</v>
      </c>
      <c r="W41" s="12">
        <f t="shared" si="3"/>
        <v>112516514.24081835</v>
      </c>
      <c r="X41" s="12">
        <f>AVERAGE(W41:W43)</f>
        <v>106979297.89396839</v>
      </c>
    </row>
    <row r="42" spans="1:24">
      <c r="A42" s="12" t="s">
        <v>72</v>
      </c>
      <c r="B42" s="12" t="s">
        <v>105</v>
      </c>
      <c r="C42" s="12" t="s">
        <v>142</v>
      </c>
      <c r="D42" s="12">
        <v>27.947312812315101</v>
      </c>
      <c r="E42" s="12">
        <v>28.054056595377599</v>
      </c>
      <c r="F42" s="12">
        <v>0.13088538922408699</v>
      </c>
      <c r="G42" s="12">
        <v>182151.378031228</v>
      </c>
      <c r="H42" s="12">
        <v>91075.689015614</v>
      </c>
      <c r="I42" s="12">
        <v>910756.89015613997</v>
      </c>
      <c r="J42" s="12">
        <v>54645413.409368396</v>
      </c>
      <c r="K42" s="12">
        <v>0.25010386373078536</v>
      </c>
      <c r="L42" s="12">
        <v>273249769.75286996</v>
      </c>
      <c r="M42" s="17">
        <f t="shared" si="1"/>
        <v>8.4365598046744381</v>
      </c>
      <c r="N42" s="17"/>
      <c r="O42" s="12">
        <v>8.1761328672024209</v>
      </c>
      <c r="R42" s="17">
        <f t="shared" si="2"/>
        <v>0.26042693747201717</v>
      </c>
      <c r="W42" s="12">
        <f t="shared" si="3"/>
        <v>123235398.15286997</v>
      </c>
      <c r="X42" s="12"/>
    </row>
    <row r="43" spans="1:24">
      <c r="A43" s="12" t="s">
        <v>72</v>
      </c>
      <c r="B43" s="12" t="s">
        <v>105</v>
      </c>
      <c r="C43" s="12" t="s">
        <v>142</v>
      </c>
      <c r="D43" s="12">
        <v>28.2000854278009</v>
      </c>
      <c r="E43" s="12">
        <v>28.054056595377599</v>
      </c>
      <c r="F43" s="12">
        <v>0.13088538922408699</v>
      </c>
      <c r="G43" s="12">
        <v>156787.20765535001</v>
      </c>
      <c r="H43" s="12">
        <v>78393.603827675004</v>
      </c>
      <c r="I43" s="12">
        <v>783936.03827675001</v>
      </c>
      <c r="J43" s="12">
        <v>47036162.296604998</v>
      </c>
      <c r="K43" s="12">
        <v>0.25010386373078536</v>
      </c>
      <c r="L43" s="12">
        <v>235200352.88821679</v>
      </c>
      <c r="M43" s="17">
        <f t="shared" si="1"/>
        <v>8.371437969008225</v>
      </c>
      <c r="N43" s="17"/>
      <c r="O43" s="12">
        <v>8.1761328672024209</v>
      </c>
      <c r="R43" s="17">
        <f t="shared" si="2"/>
        <v>0.19530510180580407</v>
      </c>
      <c r="W43" s="12">
        <f t="shared" si="3"/>
        <v>85185981.288216799</v>
      </c>
      <c r="X43" s="12"/>
    </row>
    <row r="44" spans="1:24">
      <c r="A44" s="12" t="s">
        <v>70</v>
      </c>
      <c r="B44" s="12" t="s">
        <v>105</v>
      </c>
      <c r="C44" s="12" t="s">
        <v>142</v>
      </c>
      <c r="D44" s="12">
        <v>28.431988714358901</v>
      </c>
      <c r="E44" s="12">
        <v>28.558945102732601</v>
      </c>
      <c r="F44" s="12">
        <v>0.35805749460476399</v>
      </c>
      <c r="G44" s="12">
        <v>136636.06846940701</v>
      </c>
      <c r="H44" s="12">
        <v>68318.034234703504</v>
      </c>
      <c r="I44" s="12">
        <v>683180.34234703507</v>
      </c>
      <c r="J44" s="12">
        <v>40990820.540822104</v>
      </c>
      <c r="K44" s="12">
        <v>0.24702013974517054</v>
      </c>
      <c r="L44" s="12">
        <v>204465515.03634074</v>
      </c>
      <c r="M44" s="17">
        <f t="shared" si="1"/>
        <v>8.3106200708160873</v>
      </c>
      <c r="N44" s="17">
        <f>AVERAGE(M44:M46)</f>
        <v>8.2779122830497638</v>
      </c>
      <c r="O44" s="12">
        <v>8.1761328672024209</v>
      </c>
      <c r="P44" s="12">
        <f>AVERAGE(O44:O46)</f>
        <v>8.1761328672024209</v>
      </c>
      <c r="R44" s="17">
        <f t="shared" si="2"/>
        <v>0.1344872036136664</v>
      </c>
      <c r="S44" s="15">
        <f>AVERAGE(R44:R46)</f>
        <v>0.10177941584734167</v>
      </c>
      <c r="W44" s="12">
        <f t="shared" si="3"/>
        <v>54451143.436340749</v>
      </c>
      <c r="X44" s="12">
        <f>AVERAGE(W44:W46)</f>
        <v>42386228.441927075</v>
      </c>
    </row>
    <row r="45" spans="1:24">
      <c r="A45" s="12" t="s">
        <v>70</v>
      </c>
      <c r="B45" s="12" t="s">
        <v>105</v>
      </c>
      <c r="C45" s="12" t="s">
        <v>142</v>
      </c>
      <c r="D45" s="12">
        <v>28.963182340865401</v>
      </c>
      <c r="E45" s="12">
        <v>28.558945102732601</v>
      </c>
      <c r="F45" s="12">
        <v>0.35805749460476399</v>
      </c>
      <c r="G45" s="12">
        <v>99704.299609330104</v>
      </c>
      <c r="H45" s="12">
        <v>49852.149804665052</v>
      </c>
      <c r="I45" s="12">
        <v>498521.49804665055</v>
      </c>
      <c r="J45" s="12">
        <v>29911289.882799033</v>
      </c>
      <c r="K45" s="12">
        <v>0.24702013974517054</v>
      </c>
      <c r="L45" s="12">
        <v>149199923.55842543</v>
      </c>
      <c r="M45" s="17">
        <f t="shared" si="1"/>
        <v>8.1737686006288577</v>
      </c>
      <c r="N45" s="17"/>
      <c r="O45" s="12">
        <v>8.1761328672024209</v>
      </c>
      <c r="R45" s="17">
        <f t="shared" si="2"/>
        <v>-2.3642665735632562E-3</v>
      </c>
      <c r="W45" s="12">
        <f t="shared" si="3"/>
        <v>-814448.04157456756</v>
      </c>
      <c r="X45" s="12"/>
    </row>
    <row r="46" spans="1:24">
      <c r="A46" s="12" t="s">
        <v>70</v>
      </c>
      <c r="B46" s="12" t="s">
        <v>105</v>
      </c>
      <c r="C46" s="12" t="s">
        <v>142</v>
      </c>
      <c r="D46" s="12">
        <v>28.281664252973499</v>
      </c>
      <c r="E46" s="12">
        <v>28.558945102732601</v>
      </c>
      <c r="F46" s="12">
        <v>0.35805749460476399</v>
      </c>
      <c r="G46" s="12">
        <v>149380.34706794101</v>
      </c>
      <c r="H46" s="12">
        <v>74690.173533970505</v>
      </c>
      <c r="I46" s="12">
        <v>746901.73533970502</v>
      </c>
      <c r="J46" s="12">
        <v>44814104.120382302</v>
      </c>
      <c r="K46" s="12">
        <v>0.24702013974517054</v>
      </c>
      <c r="L46" s="12">
        <v>223536361.53101504</v>
      </c>
      <c r="M46" s="17">
        <f t="shared" si="1"/>
        <v>8.3493481777043428</v>
      </c>
      <c r="N46" s="17"/>
      <c r="O46" s="12">
        <v>8.1761328672024209</v>
      </c>
      <c r="R46" s="17">
        <f t="shared" si="2"/>
        <v>0.17321531050192185</v>
      </c>
      <c r="W46" s="12">
        <f t="shared" si="3"/>
        <v>73521989.931015044</v>
      </c>
      <c r="X46" s="12"/>
    </row>
    <row r="47" spans="1:24" s="17" customFormat="1">
      <c r="A47" s="17" t="s">
        <v>85</v>
      </c>
      <c r="B47" s="17" t="s">
        <v>105</v>
      </c>
      <c r="C47" s="17" t="s">
        <v>137</v>
      </c>
      <c r="D47" s="17">
        <v>28.216556620315199</v>
      </c>
      <c r="E47" s="17">
        <v>28.071825167536598</v>
      </c>
      <c r="F47" s="17">
        <v>0.39374227294053998</v>
      </c>
      <c r="G47" s="17">
        <v>155262.705792658</v>
      </c>
      <c r="H47" s="17">
        <v>77631.352896329001</v>
      </c>
      <c r="I47" s="17">
        <v>776313.52896329004</v>
      </c>
      <c r="J47" s="17">
        <v>46578811.737797402</v>
      </c>
      <c r="K47" s="17">
        <v>0.23051815585475335</v>
      </c>
      <c r="L47" s="17">
        <v>229264294.08600077</v>
      </c>
      <c r="M47" s="17">
        <f t="shared" si="1"/>
        <v>8.3603364224190386</v>
      </c>
      <c r="N47" s="17">
        <f>AVERAGE(M47:M49)</f>
        <v>8.3976236019082577</v>
      </c>
      <c r="O47" s="17">
        <v>8.1761328672024209</v>
      </c>
      <c r="P47" s="17">
        <f>AVERAGE(O47:O49)</f>
        <v>8.1761328672024209</v>
      </c>
      <c r="Q47" s="13">
        <f>TTEST(N47:N55,P47:P55,2,1)</f>
        <v>4.9660670940765213E-2</v>
      </c>
      <c r="R47" s="17">
        <f t="shared" si="2"/>
        <v>0.18420355521661769</v>
      </c>
      <c r="S47" s="15">
        <f>AVERAGE(R47:R49)</f>
        <v>0.22149073470583738</v>
      </c>
      <c r="T47" s="15">
        <f>AVERAGE(S47,S50,S53)</f>
        <v>0.40277453618591802</v>
      </c>
      <c r="U47" s="15">
        <f>_xlfn.STDEV.S(S47,S50,S53)/SQRT(COUNT(S47,S50,S53))</f>
        <v>9.3267360543808103E-2</v>
      </c>
      <c r="W47" s="17">
        <f t="shared" si="3"/>
        <v>79249922.486000776</v>
      </c>
      <c r="X47" s="17">
        <f>AVERAGE(W47:W49)</f>
        <v>104536786.05975448</v>
      </c>
    </row>
    <row r="48" spans="1:24">
      <c r="A48" s="12" t="s">
        <v>85</v>
      </c>
      <c r="B48" s="12" t="s">
        <v>105</v>
      </c>
      <c r="C48" s="12" t="s">
        <v>137</v>
      </c>
      <c r="D48" s="12">
        <v>28.372718844823702</v>
      </c>
      <c r="E48" s="12">
        <v>28.071825167536598</v>
      </c>
      <c r="F48" s="12">
        <v>0.39374227294053998</v>
      </c>
      <c r="G48" s="12">
        <v>141525.618003854</v>
      </c>
      <c r="H48" s="12">
        <v>70762.809001927002</v>
      </c>
      <c r="I48" s="12">
        <v>707628.09001927008</v>
      </c>
      <c r="J48" s="12">
        <v>42457685.401156202</v>
      </c>
      <c r="K48" s="12">
        <v>0.23051815585475335</v>
      </c>
      <c r="L48" s="12">
        <v>208979810.96676803</v>
      </c>
      <c r="M48" s="17">
        <f t="shared" si="1"/>
        <v>8.3201043319998522</v>
      </c>
      <c r="N48" s="17"/>
      <c r="O48" s="12">
        <v>8.1761328672024209</v>
      </c>
      <c r="R48" s="17">
        <f t="shared" si="2"/>
        <v>0.14397146479743128</v>
      </c>
      <c r="W48" s="12">
        <f t="shared" si="3"/>
        <v>58965439.366768032</v>
      </c>
      <c r="X48" s="12"/>
    </row>
    <row r="49" spans="1:24">
      <c r="A49" s="12" t="s">
        <v>85</v>
      </c>
      <c r="B49" s="12" t="s">
        <v>105</v>
      </c>
      <c r="C49" s="12" t="s">
        <v>137</v>
      </c>
      <c r="D49" s="12">
        <v>27.626200037471001</v>
      </c>
      <c r="E49" s="12">
        <v>28.071825167536598</v>
      </c>
      <c r="F49" s="12">
        <v>0.39374227294053998</v>
      </c>
      <c r="G49" s="12">
        <v>220374.215513881</v>
      </c>
      <c r="H49" s="12">
        <v>110187.1077569405</v>
      </c>
      <c r="I49" s="12">
        <v>1101871.0775694051</v>
      </c>
      <c r="J49" s="12">
        <v>66112264.654164307</v>
      </c>
      <c r="K49" s="12">
        <v>0.23051815585475335</v>
      </c>
      <c r="L49" s="12">
        <v>325409367.9264946</v>
      </c>
      <c r="M49" s="17">
        <f t="shared" si="1"/>
        <v>8.5124300513058841</v>
      </c>
      <c r="N49" s="17"/>
      <c r="O49" s="12">
        <v>8.1761328672024209</v>
      </c>
      <c r="R49" s="17">
        <f t="shared" si="2"/>
        <v>0.33629718410346321</v>
      </c>
      <c r="W49" s="12">
        <f t="shared" si="3"/>
        <v>175394996.3264946</v>
      </c>
      <c r="X49" s="12"/>
    </row>
    <row r="50" spans="1:24">
      <c r="A50" s="12" t="s">
        <v>83</v>
      </c>
      <c r="B50" s="12" t="s">
        <v>105</v>
      </c>
      <c r="C50" s="12" t="s">
        <v>137</v>
      </c>
      <c r="D50" s="12">
        <v>26.8232368270167</v>
      </c>
      <c r="E50" s="12">
        <v>26.879341009308099</v>
      </c>
      <c r="F50" s="12">
        <v>0.31198331651414601</v>
      </c>
      <c r="G50" s="12">
        <v>354836.49126999901</v>
      </c>
      <c r="H50" s="12">
        <v>177418.2456349995</v>
      </c>
      <c r="I50" s="12">
        <v>1774182.456349995</v>
      </c>
      <c r="J50" s="12">
        <v>106450947.3809997</v>
      </c>
      <c r="K50" s="12">
        <v>0.23837902264600702</v>
      </c>
      <c r="L50" s="12">
        <v>527306480.7096957</v>
      </c>
      <c r="M50" s="17">
        <f t="shared" si="1"/>
        <v>8.7220631089365543</v>
      </c>
      <c r="N50" s="17">
        <f>AVERAGE(M50:M52)</f>
        <v>8.7076089825180354</v>
      </c>
      <c r="O50" s="12">
        <v>8.1761328672024209</v>
      </c>
      <c r="P50" s="12">
        <f>AVERAGE(O50:O52)</f>
        <v>8.1761328672024209</v>
      </c>
      <c r="R50" s="17">
        <f t="shared" si="2"/>
        <v>0.5459302417341334</v>
      </c>
      <c r="S50" s="15">
        <f>AVERAGE(R50:R52)</f>
        <v>0.53147611531561445</v>
      </c>
      <c r="W50" s="12">
        <f t="shared" si="3"/>
        <v>377292109.10969567</v>
      </c>
      <c r="X50" s="12">
        <f>AVERAGE(W50:W52)</f>
        <v>365777181.95385242</v>
      </c>
    </row>
    <row r="51" spans="1:24">
      <c r="A51" s="12" t="s">
        <v>83</v>
      </c>
      <c r="B51" s="12" t="s">
        <v>105</v>
      </c>
      <c r="C51" s="12" t="s">
        <v>137</v>
      </c>
      <c r="D51" s="12">
        <v>27.2155697224261</v>
      </c>
      <c r="E51" s="12">
        <v>26.879341009308099</v>
      </c>
      <c r="F51" s="12">
        <v>0.31198331651414601</v>
      </c>
      <c r="G51" s="12">
        <v>281158.689786017</v>
      </c>
      <c r="H51" s="12">
        <v>140579.3448930085</v>
      </c>
      <c r="I51" s="12">
        <v>1405793.4489300849</v>
      </c>
      <c r="J51" s="12">
        <v>84347606.935805097</v>
      </c>
      <c r="K51" s="12">
        <v>0.23837902264600702</v>
      </c>
      <c r="L51" s="12">
        <v>417817228.15876746</v>
      </c>
      <c r="M51" s="17">
        <f t="shared" si="1"/>
        <v>8.6209863435907383</v>
      </c>
      <c r="N51" s="17"/>
      <c r="O51" s="12">
        <v>8.1761328672024209</v>
      </c>
      <c r="R51" s="17">
        <f t="shared" si="2"/>
        <v>0.4448534763883174</v>
      </c>
      <c r="W51" s="12">
        <f t="shared" si="3"/>
        <v>267802856.55876747</v>
      </c>
      <c r="X51" s="12"/>
    </row>
    <row r="52" spans="1:24">
      <c r="A52" s="12" t="s">
        <v>83</v>
      </c>
      <c r="B52" s="12" t="s">
        <v>105</v>
      </c>
      <c r="C52" s="12" t="s">
        <v>137</v>
      </c>
      <c r="D52" s="12">
        <v>26.599216478481601</v>
      </c>
      <c r="E52" s="12">
        <v>26.879341009308099</v>
      </c>
      <c r="F52" s="12">
        <v>0.31198331651414601</v>
      </c>
      <c r="G52" s="12">
        <v>405268.32575746399</v>
      </c>
      <c r="H52" s="12">
        <v>202634.16287873199</v>
      </c>
      <c r="I52" s="12">
        <v>2026341.6287873199</v>
      </c>
      <c r="J52" s="12">
        <v>121580497.72723919</v>
      </c>
      <c r="K52" s="12">
        <v>0.23837902264600702</v>
      </c>
      <c r="L52" s="12">
        <v>602250951.79309416</v>
      </c>
      <c r="M52" s="17">
        <f t="shared" si="1"/>
        <v>8.7797774950268135</v>
      </c>
      <c r="N52" s="17"/>
      <c r="O52" s="12">
        <v>8.1761328672024209</v>
      </c>
      <c r="R52" s="17">
        <f t="shared" si="2"/>
        <v>0.60364462782439254</v>
      </c>
      <c r="W52" s="12">
        <f t="shared" si="3"/>
        <v>452236580.19309413</v>
      </c>
      <c r="X52" s="12"/>
    </row>
    <row r="53" spans="1:24">
      <c r="A53" s="12" t="s">
        <v>81</v>
      </c>
      <c r="B53" s="12" t="s">
        <v>105</v>
      </c>
      <c r="C53" s="12" t="s">
        <v>137</v>
      </c>
      <c r="D53" s="12">
        <v>26.969059993147098</v>
      </c>
      <c r="E53" s="12">
        <v>27.184033592816998</v>
      </c>
      <c r="F53" s="12">
        <v>0.19217353150483199</v>
      </c>
      <c r="G53" s="12">
        <v>325431.68768163997</v>
      </c>
      <c r="H53" s="12">
        <v>162715.84384081999</v>
      </c>
      <c r="I53" s="12">
        <v>1627158.4384081999</v>
      </c>
      <c r="J53" s="12">
        <v>97629506.304491997</v>
      </c>
      <c r="K53" s="12">
        <v>0.24518021793797148</v>
      </c>
      <c r="L53" s="12">
        <v>486265319.74961561</v>
      </c>
      <c r="M53" s="17">
        <f t="shared" si="1"/>
        <v>8.6868732969618669</v>
      </c>
      <c r="N53" s="17">
        <f>AVERAGE(M53:M55)</f>
        <v>8.6314896257387232</v>
      </c>
      <c r="O53" s="12">
        <v>8.1761328672024209</v>
      </c>
      <c r="P53" s="12">
        <f>AVERAGE(O53:O55)</f>
        <v>8.1761328672024209</v>
      </c>
      <c r="R53" s="17">
        <f t="shared" si="2"/>
        <v>0.510740429759446</v>
      </c>
      <c r="S53" s="15">
        <f>AVERAGE(R53:R55)</f>
        <v>0.45535675853630231</v>
      </c>
      <c r="W53" s="12">
        <f t="shared" si="3"/>
        <v>336250948.14961565</v>
      </c>
      <c r="X53" s="12">
        <f>AVERAGE(W53:W55)</f>
        <v>279916884.70968956</v>
      </c>
    </row>
    <row r="54" spans="1:24">
      <c r="A54" s="12" t="s">
        <v>81</v>
      </c>
      <c r="B54" s="12" t="s">
        <v>105</v>
      </c>
      <c r="C54" s="12" t="s">
        <v>137</v>
      </c>
      <c r="D54" s="12">
        <v>27.3391694198694</v>
      </c>
      <c r="E54" s="12">
        <v>27.184033592816998</v>
      </c>
      <c r="F54" s="12">
        <v>0.19217353150483199</v>
      </c>
      <c r="G54" s="12">
        <v>261281.40797085801</v>
      </c>
      <c r="H54" s="12">
        <v>130640.70398542901</v>
      </c>
      <c r="I54" s="12">
        <v>1306407.03985429</v>
      </c>
      <c r="J54" s="12">
        <v>78384422.391257405</v>
      </c>
      <c r="K54" s="12">
        <v>0.24518021793797148</v>
      </c>
      <c r="L54" s="12">
        <v>390410928.62435162</v>
      </c>
      <c r="M54" s="17">
        <f t="shared" si="1"/>
        <v>8.5915219662047448</v>
      </c>
      <c r="N54" s="17"/>
      <c r="O54" s="12">
        <v>8.1761328672024209</v>
      </c>
      <c r="R54" s="17">
        <f t="shared" si="2"/>
        <v>0.4153890990023239</v>
      </c>
      <c r="W54" s="12">
        <f t="shared" si="3"/>
        <v>240396557.02435163</v>
      </c>
      <c r="X54" s="12"/>
    </row>
    <row r="55" spans="1:24">
      <c r="A55" s="12" t="s">
        <v>81</v>
      </c>
      <c r="B55" s="12" t="s">
        <v>105</v>
      </c>
      <c r="C55" s="12" t="s">
        <v>137</v>
      </c>
      <c r="D55" s="12">
        <v>27.243871365434501</v>
      </c>
      <c r="E55" s="12">
        <v>27.184033592816998</v>
      </c>
      <c r="F55" s="12">
        <v>0.19217353150483199</v>
      </c>
      <c r="G55" s="12">
        <v>276477.73029408499</v>
      </c>
      <c r="H55" s="12">
        <v>138238.8651470425</v>
      </c>
      <c r="I55" s="12">
        <v>1382388.6514704251</v>
      </c>
      <c r="J55" s="12">
        <v>82943319.088225499</v>
      </c>
      <c r="K55" s="12">
        <v>0.24518021793797148</v>
      </c>
      <c r="L55" s="12">
        <v>413117520.55510134</v>
      </c>
      <c r="M55" s="17">
        <f t="shared" si="1"/>
        <v>8.616073614049558</v>
      </c>
      <c r="N55" s="17"/>
      <c r="O55" s="12">
        <v>8.1761328672024209</v>
      </c>
      <c r="R55" s="17">
        <f t="shared" si="2"/>
        <v>0.43994074684713702</v>
      </c>
      <c r="W55" s="12">
        <f t="shared" si="3"/>
        <v>263103148.95510134</v>
      </c>
      <c r="X55" s="12"/>
    </row>
    <row r="56" spans="1:24" s="17" customFormat="1">
      <c r="A56" s="17" t="s">
        <v>95</v>
      </c>
      <c r="B56" s="17" t="s">
        <v>105</v>
      </c>
      <c r="C56" s="17" t="s">
        <v>138</v>
      </c>
      <c r="D56" s="17">
        <v>27.605136292767799</v>
      </c>
      <c r="E56" s="17">
        <v>27.342772144484002</v>
      </c>
      <c r="F56" s="17">
        <v>0.23203037952045</v>
      </c>
      <c r="G56" s="17">
        <v>223145.14079437</v>
      </c>
      <c r="H56" s="17">
        <v>111572.570397185</v>
      </c>
      <c r="I56" s="17">
        <v>1115725.70397185</v>
      </c>
      <c r="J56" s="17">
        <v>66943542.238311</v>
      </c>
      <c r="K56" s="17">
        <v>0.24978050921861281</v>
      </c>
      <c r="L56" s="17">
        <v>334658937.22997612</v>
      </c>
      <c r="M56" s="17">
        <f t="shared" si="1"/>
        <v>8.5246024275401293</v>
      </c>
      <c r="N56" s="17">
        <f>AVERAGE(M56:M58)</f>
        <v>8.5921953308157075</v>
      </c>
      <c r="O56" s="17">
        <v>8.1761328672024209</v>
      </c>
      <c r="P56" s="17">
        <f>AVERAGE(O56:O58)</f>
        <v>8.1761328672024209</v>
      </c>
      <c r="Q56" s="13">
        <f>TTEST(N56:N64,P56:P64,2,1)</f>
        <v>1.6686640494972607E-2</v>
      </c>
      <c r="R56" s="17">
        <f t="shared" si="2"/>
        <v>0.34846956033770837</v>
      </c>
      <c r="S56" s="15">
        <f>AVERAGE(R56:R58)</f>
        <v>0.41606246361328775</v>
      </c>
      <c r="T56" s="15">
        <f>AVERAGE(S56,S59,S62)</f>
        <v>0.33640444637177797</v>
      </c>
      <c r="U56" s="15">
        <f>_xlfn.STDEV.S(S56,S59,S62)/SQRT(COUNT(S56,S59,S62))</f>
        <v>4.4008332505008164E-2</v>
      </c>
      <c r="W56" s="17">
        <f t="shared" si="3"/>
        <v>184644565.62997612</v>
      </c>
      <c r="X56" s="17">
        <f>AVERAGE(W56:W58)</f>
        <v>243422021.60147724</v>
      </c>
    </row>
    <row r="57" spans="1:24">
      <c r="A57" s="12" t="s">
        <v>95</v>
      </c>
      <c r="B57" s="12" t="s">
        <v>105</v>
      </c>
      <c r="C57" s="12" t="s">
        <v>138</v>
      </c>
      <c r="D57" s="12">
        <v>27.164559364501201</v>
      </c>
      <c r="E57" s="12">
        <v>27.342772144484002</v>
      </c>
      <c r="F57" s="12">
        <v>0.23203037952045</v>
      </c>
      <c r="G57" s="12">
        <v>289796.619257649</v>
      </c>
      <c r="H57" s="12">
        <v>144898.3096288245</v>
      </c>
      <c r="I57" s="12">
        <v>1448983.0962882449</v>
      </c>
      <c r="J57" s="12">
        <v>86938985.777294695</v>
      </c>
      <c r="K57" s="12">
        <v>0.24978050921861281</v>
      </c>
      <c r="L57" s="12">
        <v>434618599.66278833</v>
      </c>
      <c r="M57" s="17">
        <f t="shared" si="1"/>
        <v>8.6381083081742585</v>
      </c>
      <c r="N57" s="17"/>
      <c r="O57" s="12">
        <v>8.1761328672024209</v>
      </c>
      <c r="R57" s="17">
        <f t="shared" si="2"/>
        <v>0.46197544097183751</v>
      </c>
      <c r="W57" s="12">
        <f t="shared" si="3"/>
        <v>284604228.06278837</v>
      </c>
      <c r="X57" s="12"/>
    </row>
    <row r="58" spans="1:24">
      <c r="A58" s="12" t="s">
        <v>95</v>
      </c>
      <c r="B58" s="12" t="s">
        <v>105</v>
      </c>
      <c r="C58" s="12" t="s">
        <v>138</v>
      </c>
      <c r="D58" s="12">
        <v>27.258620776183001</v>
      </c>
      <c r="E58" s="12">
        <v>27.342772144484002</v>
      </c>
      <c r="F58" s="12">
        <v>0.23203037952045</v>
      </c>
      <c r="G58" s="12">
        <v>274069.21967485599</v>
      </c>
      <c r="H58" s="12">
        <v>137034.609837428</v>
      </c>
      <c r="I58" s="12">
        <v>1370346.0983742799</v>
      </c>
      <c r="J58" s="12">
        <v>82220765.90245679</v>
      </c>
      <c r="K58" s="12">
        <v>0.24978050921861281</v>
      </c>
      <c r="L58" s="12">
        <v>411031642.71166718</v>
      </c>
      <c r="M58" s="17">
        <f t="shared" si="1"/>
        <v>8.6138752567327384</v>
      </c>
      <c r="N58" s="17"/>
      <c r="O58" s="12">
        <v>8.1761328672024209</v>
      </c>
      <c r="R58" s="17">
        <f t="shared" si="2"/>
        <v>0.43774238953031741</v>
      </c>
      <c r="W58" s="12">
        <f t="shared" si="3"/>
        <v>261017271.11166719</v>
      </c>
      <c r="X58" s="12"/>
    </row>
    <row r="59" spans="1:24">
      <c r="A59" s="12" t="s">
        <v>99</v>
      </c>
      <c r="B59" s="12" t="s">
        <v>105</v>
      </c>
      <c r="C59" s="12" t="s">
        <v>138</v>
      </c>
      <c r="D59" s="12">
        <v>28.043615546086301</v>
      </c>
      <c r="E59" s="12">
        <v>27.679936960869199</v>
      </c>
      <c r="F59" s="12">
        <v>0.32600084066940599</v>
      </c>
      <c r="G59" s="12">
        <v>172037.04634712299</v>
      </c>
      <c r="H59" s="12">
        <v>86018.523173561494</v>
      </c>
      <c r="I59" s="12">
        <v>860185.23173561494</v>
      </c>
      <c r="J59" s="12">
        <v>51611113.904136896</v>
      </c>
      <c r="K59" s="12">
        <v>0.2491999999999997</v>
      </c>
      <c r="L59" s="12">
        <v>257890413.95619118</v>
      </c>
      <c r="M59" s="17">
        <f t="shared" si="1"/>
        <v>8.4114351992790652</v>
      </c>
      <c r="N59" s="17">
        <f>AVERAGE(M59:M61)</f>
        <v>8.5051297516589432</v>
      </c>
      <c r="O59" s="12">
        <v>8.1761328672024209</v>
      </c>
      <c r="P59" s="12">
        <f>AVERAGE(O59:O61)</f>
        <v>8.1761328672024209</v>
      </c>
      <c r="R59" s="17">
        <f t="shared" si="2"/>
        <v>0.2353023320766443</v>
      </c>
      <c r="S59" s="15">
        <f>AVERAGE(R59:R61)</f>
        <v>0.32899688445652348</v>
      </c>
      <c r="W59" s="12">
        <f t="shared" si="3"/>
        <v>107876042.35619119</v>
      </c>
      <c r="X59" s="12">
        <f>AVERAGE(W59:W61)</f>
        <v>173866694.13032913</v>
      </c>
    </row>
    <row r="60" spans="1:24">
      <c r="A60" s="12" t="s">
        <v>99</v>
      </c>
      <c r="B60" s="12" t="s">
        <v>105</v>
      </c>
      <c r="C60" s="12" t="s">
        <v>138</v>
      </c>
      <c r="D60" s="12">
        <v>27.582240184909601</v>
      </c>
      <c r="E60" s="12">
        <v>27.679936960869199</v>
      </c>
      <c r="F60" s="12">
        <v>0.32600084066940599</v>
      </c>
      <c r="G60" s="12">
        <v>226196.64588295901</v>
      </c>
      <c r="H60" s="12">
        <v>113098.32294147951</v>
      </c>
      <c r="I60" s="12">
        <v>1130983.2294147951</v>
      </c>
      <c r="J60" s="12">
        <v>67858993.764887705</v>
      </c>
      <c r="K60" s="12">
        <v>0.2491999999999997</v>
      </c>
      <c r="L60" s="12">
        <v>339077820.0443908</v>
      </c>
      <c r="M60" s="17">
        <f t="shared" si="1"/>
        <v>8.5302993823838928</v>
      </c>
      <c r="N60" s="17"/>
      <c r="O60" s="12">
        <v>8.1761328672024209</v>
      </c>
      <c r="R60" s="17">
        <f t="shared" si="2"/>
        <v>0.35416651518147191</v>
      </c>
      <c r="W60" s="12">
        <f t="shared" si="3"/>
        <v>189063448.4443908</v>
      </c>
      <c r="X60" s="12"/>
    </row>
    <row r="61" spans="1:24">
      <c r="A61" s="12" t="s">
        <v>99</v>
      </c>
      <c r="B61" s="12" t="s">
        <v>105</v>
      </c>
      <c r="C61" s="12" t="s">
        <v>138</v>
      </c>
      <c r="D61" s="12">
        <v>27.413955151611599</v>
      </c>
      <c r="E61" s="12">
        <v>27.679936960869199</v>
      </c>
      <c r="F61" s="12">
        <v>0.32600084066940599</v>
      </c>
      <c r="G61" s="12">
        <v>249943.272487996</v>
      </c>
      <c r="H61" s="12">
        <v>124971.636243998</v>
      </c>
      <c r="I61" s="12">
        <v>1249716.36243998</v>
      </c>
      <c r="J61" s="12">
        <v>74982981.746398807</v>
      </c>
      <c r="K61" s="12">
        <v>0.2491999999999997</v>
      </c>
      <c r="L61" s="12">
        <v>374674963.19040543</v>
      </c>
      <c r="M61" s="17">
        <f t="shared" si="1"/>
        <v>8.5736546733138752</v>
      </c>
      <c r="N61" s="17"/>
      <c r="O61" s="12">
        <v>8.1761328672024209</v>
      </c>
      <c r="R61" s="17">
        <f t="shared" si="2"/>
        <v>0.39752180611145427</v>
      </c>
      <c r="W61" s="12">
        <f t="shared" si="3"/>
        <v>224660591.59040543</v>
      </c>
      <c r="X61" s="12"/>
    </row>
    <row r="62" spans="1:24">
      <c r="A62" s="12" t="s">
        <v>102</v>
      </c>
      <c r="B62" s="12" t="s">
        <v>105</v>
      </c>
      <c r="C62" s="12" t="s">
        <v>138</v>
      </c>
      <c r="D62" s="12">
        <v>27.609758122685299</v>
      </c>
      <c r="E62" s="12">
        <v>27.947854724424001</v>
      </c>
      <c r="F62" s="12">
        <v>0.30750230840749498</v>
      </c>
      <c r="G62" s="12">
        <v>222534.17278791501</v>
      </c>
      <c r="H62" s="12">
        <v>111267.08639395751</v>
      </c>
      <c r="I62" s="12">
        <v>1112670.8639395752</v>
      </c>
      <c r="J62" s="12">
        <v>66760251.836374506</v>
      </c>
      <c r="K62" s="12">
        <v>0.26128364389233921</v>
      </c>
      <c r="L62" s="12">
        <v>336814454.8134107</v>
      </c>
      <c r="M62" s="17">
        <f t="shared" si="1"/>
        <v>8.5273907215182074</v>
      </c>
      <c r="N62" s="17">
        <f>AVERAGE(M62:M64)</f>
        <v>8.4402868582479424</v>
      </c>
      <c r="O62" s="12">
        <v>8.1761328672024209</v>
      </c>
      <c r="P62" s="12">
        <f>AVERAGE(O62:O64)</f>
        <v>8.1761328672024209</v>
      </c>
      <c r="R62" s="17">
        <f t="shared" si="2"/>
        <v>0.35125785431578649</v>
      </c>
      <c r="S62" s="15">
        <f>AVERAGE(R62:R64)</f>
        <v>0.26415399104552267</v>
      </c>
      <c r="W62" s="12">
        <f t="shared" si="3"/>
        <v>186800083.21341071</v>
      </c>
      <c r="X62" s="12">
        <f>AVERAGE(W62:W64)</f>
        <v>128720119.75549369</v>
      </c>
    </row>
    <row r="63" spans="1:24">
      <c r="A63" s="12" t="s">
        <v>102</v>
      </c>
      <c r="B63" s="12" t="s">
        <v>105</v>
      </c>
      <c r="C63" s="12" t="s">
        <v>138</v>
      </c>
      <c r="D63" s="12">
        <v>28.022957905167601</v>
      </c>
      <c r="E63" s="12">
        <v>27.947854724424001</v>
      </c>
      <c r="F63" s="12">
        <v>0.30750230840749498</v>
      </c>
      <c r="G63" s="12">
        <v>174158.23226263901</v>
      </c>
      <c r="H63" s="12">
        <v>87079.116131319504</v>
      </c>
      <c r="I63" s="12">
        <v>870791.16131319501</v>
      </c>
      <c r="J63" s="12">
        <v>52247469.678791702</v>
      </c>
      <c r="K63" s="12">
        <v>0.26128364389233921</v>
      </c>
      <c r="L63" s="12">
        <v>263595515.76248363</v>
      </c>
      <c r="M63" s="17">
        <f t="shared" si="1"/>
        <v>8.4209380178484743</v>
      </c>
      <c r="N63" s="17"/>
      <c r="O63" s="12">
        <v>8.1761328672024209</v>
      </c>
      <c r="R63" s="17">
        <f t="shared" si="2"/>
        <v>0.24480515064605335</v>
      </c>
      <c r="W63" s="12">
        <f t="shared" si="3"/>
        <v>113581144.16248363</v>
      </c>
      <c r="X63" s="12"/>
    </row>
    <row r="64" spans="1:24">
      <c r="A64" s="12" t="s">
        <v>102</v>
      </c>
      <c r="B64" s="12" t="s">
        <v>105</v>
      </c>
      <c r="C64" s="12" t="s">
        <v>138</v>
      </c>
      <c r="D64" s="12">
        <v>28.210848145419298</v>
      </c>
      <c r="E64" s="12">
        <v>27.947854724424001</v>
      </c>
      <c r="F64" s="12">
        <v>0.30750230840749498</v>
      </c>
      <c r="G64" s="12">
        <v>155789.37156100001</v>
      </c>
      <c r="H64" s="12">
        <v>77894.685780500004</v>
      </c>
      <c r="I64" s="12">
        <v>778946.85780500004</v>
      </c>
      <c r="J64" s="12">
        <v>46736811.4683</v>
      </c>
      <c r="K64" s="12">
        <v>0.26128364389233921</v>
      </c>
      <c r="L64" s="12">
        <v>235793503.49058676</v>
      </c>
      <c r="M64" s="17">
        <f t="shared" si="1"/>
        <v>8.3725318353771492</v>
      </c>
      <c r="N64" s="17"/>
      <c r="O64" s="12">
        <v>8.1761328672024209</v>
      </c>
      <c r="R64" s="17">
        <f t="shared" si="2"/>
        <v>0.19639896817472824</v>
      </c>
      <c r="W64" s="12">
        <f t="shared" si="3"/>
        <v>85779131.890586764</v>
      </c>
      <c r="X64" s="12"/>
    </row>
    <row r="65" spans="1:24" s="17" customFormat="1">
      <c r="A65" s="17" t="s">
        <v>89</v>
      </c>
      <c r="B65" s="17" t="s">
        <v>105</v>
      </c>
      <c r="C65" s="17" t="s">
        <v>136</v>
      </c>
      <c r="D65" s="17">
        <v>27.652455897222101</v>
      </c>
      <c r="E65" s="17">
        <v>27.434819359124699</v>
      </c>
      <c r="F65" s="17">
        <v>0.21243030000718099</v>
      </c>
      <c r="G65" s="17">
        <v>216968.39651652801</v>
      </c>
      <c r="H65" s="17">
        <v>108484.198258264</v>
      </c>
      <c r="I65" s="17">
        <v>1084841.9825826401</v>
      </c>
      <c r="J65" s="17">
        <v>65090518.954958409</v>
      </c>
      <c r="K65" s="17">
        <v>0.23618501841997541</v>
      </c>
      <c r="L65" s="17">
        <v>321855697.49320406</v>
      </c>
      <c r="M65" s="17">
        <f t="shared" si="1"/>
        <v>8.5076612014188733</v>
      </c>
      <c r="N65" s="17">
        <f>AVERAGE(M65:M67)</f>
        <v>8.5637309257507752</v>
      </c>
      <c r="O65" s="17">
        <v>8.1761328672024209</v>
      </c>
      <c r="P65" s="17">
        <f>AVERAGE(O65:O67)</f>
        <v>8.1761328672024209</v>
      </c>
      <c r="Q65" s="13">
        <f>TTEST(N65:N73,P65:P73,2,1)</f>
        <v>1.7842371977501624E-2</v>
      </c>
      <c r="R65" s="17">
        <f t="shared" si="2"/>
        <v>0.33152833421645234</v>
      </c>
      <c r="S65" s="15">
        <f>AVERAGE(R65:R67)</f>
        <v>0.38759805854835427</v>
      </c>
      <c r="T65" s="15">
        <f>AVERAGE(S65,S68,S71)</f>
        <v>0.36604132131054617</v>
      </c>
      <c r="U65" s="15">
        <f>_xlfn.STDEV.S(S65,S68,S71)/SQRT(COUNT(S65,S68,S71))</f>
        <v>4.9559773314874128E-2</v>
      </c>
      <c r="W65" s="17">
        <f t="shared" si="3"/>
        <v>171841325.89320406</v>
      </c>
      <c r="X65" s="17">
        <f>AVERAGE(W65:W67)</f>
        <v>218131096.84752735</v>
      </c>
    </row>
    <row r="66" spans="1:24">
      <c r="A66" s="12" t="s">
        <v>89</v>
      </c>
      <c r="B66" s="12" t="s">
        <v>105</v>
      </c>
      <c r="C66" s="12" t="s">
        <v>136</v>
      </c>
      <c r="D66" s="12">
        <v>27.4239928515915</v>
      </c>
      <c r="E66" s="12">
        <v>27.434819359124699</v>
      </c>
      <c r="F66" s="12">
        <v>0.21243030000718099</v>
      </c>
      <c r="G66" s="12">
        <v>248459.40336559399</v>
      </c>
      <c r="H66" s="12">
        <v>124229.70168279699</v>
      </c>
      <c r="I66" s="12">
        <v>1242297.0168279698</v>
      </c>
      <c r="J66" s="12">
        <v>74537821.009678185</v>
      </c>
      <c r="K66" s="12">
        <v>0.23618501841997541</v>
      </c>
      <c r="L66" s="12">
        <v>368570150.55133539</v>
      </c>
      <c r="M66" s="17">
        <f t="shared" si="1"/>
        <v>8.5665201600318195</v>
      </c>
      <c r="N66" s="17"/>
      <c r="O66" s="12">
        <v>8.1761328672024209</v>
      </c>
      <c r="R66" s="17">
        <f t="shared" si="2"/>
        <v>0.39038729282939855</v>
      </c>
      <c r="W66" s="12">
        <f t="shared" ref="W66:W73" si="4">L66-150014371.6</f>
        <v>218555778.9513354</v>
      </c>
      <c r="X66" s="12"/>
    </row>
    <row r="67" spans="1:24">
      <c r="A67" s="12" t="s">
        <v>89</v>
      </c>
      <c r="B67" s="12" t="s">
        <v>105</v>
      </c>
      <c r="C67" s="12" t="s">
        <v>136</v>
      </c>
      <c r="D67" s="12">
        <v>27.228009328560699</v>
      </c>
      <c r="E67" s="12">
        <v>27.434819359124699</v>
      </c>
      <c r="F67" s="12">
        <v>0.21243030000718099</v>
      </c>
      <c r="G67" s="12">
        <v>279091.55394015397</v>
      </c>
      <c r="H67" s="12">
        <v>139545.77697007699</v>
      </c>
      <c r="I67" s="12">
        <v>1395457.7697007698</v>
      </c>
      <c r="J67" s="12">
        <v>83727466.18204619</v>
      </c>
      <c r="K67" s="12">
        <v>0.23618501841997541</v>
      </c>
      <c r="L67" s="12">
        <v>414010557.29804254</v>
      </c>
      <c r="M67" s="17">
        <f t="shared" ref="M67:M73" si="5">LOG(L67,10)</f>
        <v>8.6170114158016329</v>
      </c>
      <c r="N67" s="17"/>
      <c r="O67" s="12">
        <v>8.1761328672024209</v>
      </c>
      <c r="R67" s="17">
        <f t="shared" ref="R67:R73" si="6">M67-O67</f>
        <v>0.44087854859921194</v>
      </c>
      <c r="W67" s="12">
        <f t="shared" si="4"/>
        <v>263996185.69804254</v>
      </c>
      <c r="X67" s="12"/>
    </row>
    <row r="68" spans="1:24">
      <c r="A68" s="12" t="s">
        <v>91</v>
      </c>
      <c r="B68" s="12" t="s">
        <v>105</v>
      </c>
      <c r="C68" s="12" t="s">
        <v>136</v>
      </c>
      <c r="D68" s="12">
        <v>27.827918243114599</v>
      </c>
      <c r="E68" s="12">
        <v>27.902257759862099</v>
      </c>
      <c r="F68" s="12">
        <v>6.7802561500795194E-2</v>
      </c>
      <c r="G68" s="12">
        <v>195520.40882482499</v>
      </c>
      <c r="H68" s="12">
        <v>97760.204412412495</v>
      </c>
      <c r="I68" s="12">
        <v>977602.04412412492</v>
      </c>
      <c r="J68" s="12">
        <v>58656122.647447497</v>
      </c>
      <c r="K68" s="12">
        <v>0.24850179784258883</v>
      </c>
      <c r="L68" s="12">
        <v>292929098.31925434</v>
      </c>
      <c r="M68" s="17">
        <f t="shared" si="5"/>
        <v>8.4667625147741195</v>
      </c>
      <c r="N68" s="17">
        <f>AVERAGE(M68:M70)</f>
        <v>8.4476104172107185</v>
      </c>
      <c r="O68" s="12">
        <v>8.1761328672024209</v>
      </c>
      <c r="P68" s="12">
        <f>AVERAGE(O68:O70)</f>
        <v>8.1761328672024209</v>
      </c>
      <c r="R68" s="17">
        <f t="shared" si="6"/>
        <v>0.29062964757169851</v>
      </c>
      <c r="S68" s="15">
        <f>AVERAGE(R68:R70)</f>
        <v>0.27147755000829754</v>
      </c>
      <c r="W68" s="12">
        <f t="shared" si="4"/>
        <v>142914726.71925434</v>
      </c>
      <c r="X68" s="12">
        <f>AVERAGE(W68:W70)</f>
        <v>130429287.634571</v>
      </c>
    </row>
    <row r="69" spans="1:24">
      <c r="A69" s="12" t="s">
        <v>91</v>
      </c>
      <c r="B69" s="12" t="s">
        <v>105</v>
      </c>
      <c r="C69" s="12" t="s">
        <v>136</v>
      </c>
      <c r="D69" s="12">
        <v>27.918157479839699</v>
      </c>
      <c r="E69" s="12">
        <v>27.902257759862099</v>
      </c>
      <c r="F69" s="12">
        <v>6.7802561500795194E-2</v>
      </c>
      <c r="G69" s="12">
        <v>185329.15796707899</v>
      </c>
      <c r="H69" s="12">
        <v>92664.578983539497</v>
      </c>
      <c r="I69" s="12">
        <v>926645.78983539494</v>
      </c>
      <c r="J69" s="12">
        <v>55598747.390123695</v>
      </c>
      <c r="K69" s="12">
        <v>0.24850179784258883</v>
      </c>
      <c r="L69" s="12">
        <v>277660544.29746151</v>
      </c>
      <c r="M69" s="17">
        <f t="shared" si="5"/>
        <v>8.4435141706710048</v>
      </c>
      <c r="N69" s="17"/>
      <c r="O69" s="12">
        <v>8.1761328672024209</v>
      </c>
      <c r="R69" s="17">
        <f t="shared" si="6"/>
        <v>0.26738130346858391</v>
      </c>
      <c r="W69" s="12">
        <f t="shared" si="4"/>
        <v>127646172.69746152</v>
      </c>
      <c r="X69" s="12"/>
    </row>
    <row r="70" spans="1:24">
      <c r="A70" s="12" t="s">
        <v>91</v>
      </c>
      <c r="B70" s="12" t="s">
        <v>105</v>
      </c>
      <c r="C70" s="12" t="s">
        <v>136</v>
      </c>
      <c r="D70" s="12">
        <v>27.960697556632098</v>
      </c>
      <c r="E70" s="12">
        <v>27.902257759862099</v>
      </c>
      <c r="F70" s="12">
        <v>6.7802561500795194E-2</v>
      </c>
      <c r="G70" s="12">
        <v>180710.81645940099</v>
      </c>
      <c r="H70" s="12">
        <v>90355.408229700493</v>
      </c>
      <c r="I70" s="12">
        <v>903554.08229700499</v>
      </c>
      <c r="J70" s="12">
        <v>54213244.9378203</v>
      </c>
      <c r="K70" s="12">
        <v>0.24850179784258883</v>
      </c>
      <c r="L70" s="12">
        <v>270741335.08699709</v>
      </c>
      <c r="M70" s="17">
        <f t="shared" si="5"/>
        <v>8.4325545661870311</v>
      </c>
      <c r="N70" s="17"/>
      <c r="O70" s="12">
        <v>8.1761328672024209</v>
      </c>
      <c r="R70" s="17">
        <f t="shared" si="6"/>
        <v>0.2564216989846102</v>
      </c>
      <c r="W70" s="12">
        <f t="shared" si="4"/>
        <v>120726963.4869971</v>
      </c>
      <c r="X70" s="12"/>
    </row>
    <row r="71" spans="1:24">
      <c r="A71" s="12" t="s">
        <v>93</v>
      </c>
      <c r="B71" s="12" t="s">
        <v>105</v>
      </c>
      <c r="C71" s="12" t="s">
        <v>136</v>
      </c>
      <c r="D71" s="12">
        <v>27.350159573296398</v>
      </c>
      <c r="E71" s="12">
        <v>27.237793614303001</v>
      </c>
      <c r="F71" s="12">
        <v>0.164305274640798</v>
      </c>
      <c r="G71" s="12">
        <v>259583.517638266</v>
      </c>
      <c r="H71" s="12">
        <v>129791.758819133</v>
      </c>
      <c r="I71" s="12">
        <v>1297917.58819133</v>
      </c>
      <c r="J71" s="12">
        <v>77875055.291479796</v>
      </c>
      <c r="K71" s="12">
        <v>0.23815213062524884</v>
      </c>
      <c r="L71" s="12">
        <v>385684662.52681905</v>
      </c>
      <c r="M71" s="17">
        <f t="shared" si="5"/>
        <v>8.5862323686757112</v>
      </c>
      <c r="N71" s="17">
        <f>AVERAGE(M71:M73)</f>
        <v>8.6151812225774069</v>
      </c>
      <c r="O71" s="12">
        <v>8.1761328672024209</v>
      </c>
      <c r="P71" s="12">
        <f>AVERAGE(O71:O73)</f>
        <v>8.1761328672024209</v>
      </c>
      <c r="R71" s="17">
        <f t="shared" si="6"/>
        <v>0.41009950147329022</v>
      </c>
      <c r="S71" s="15">
        <f>AVERAGE(R71:R73)</f>
        <v>0.4390483553749866</v>
      </c>
      <c r="W71" s="12">
        <f t="shared" si="4"/>
        <v>235670290.92681906</v>
      </c>
      <c r="X71" s="12">
        <f>AVERAGE(W71:W73)</f>
        <v>263584889.31057587</v>
      </c>
    </row>
    <row r="72" spans="1:24">
      <c r="A72" s="12" t="s">
        <v>93</v>
      </c>
      <c r="B72" s="12" t="s">
        <v>105</v>
      </c>
      <c r="C72" s="12" t="s">
        <v>136</v>
      </c>
      <c r="D72" s="12">
        <v>27.313998858298401</v>
      </c>
      <c r="E72" s="12">
        <v>27.237793614303001</v>
      </c>
      <c r="F72" s="12">
        <v>0.164305274640798</v>
      </c>
      <c r="G72" s="12">
        <v>265212.019239694</v>
      </c>
      <c r="H72" s="12">
        <v>132606.009619847</v>
      </c>
      <c r="I72" s="12">
        <v>1326060.0961984699</v>
      </c>
      <c r="J72" s="12">
        <v>79563605.771908194</v>
      </c>
      <c r="K72" s="12">
        <v>0.23815213062524884</v>
      </c>
      <c r="L72" s="12">
        <v>394047392.02686191</v>
      </c>
      <c r="M72" s="17">
        <f t="shared" si="5"/>
        <v>8.5955484575057763</v>
      </c>
      <c r="N72" s="17"/>
      <c r="O72" s="12">
        <v>8.1761328672024209</v>
      </c>
      <c r="R72" s="17">
        <f t="shared" si="6"/>
        <v>0.4194155903033554</v>
      </c>
      <c r="W72" s="12">
        <f t="shared" si="4"/>
        <v>244033020.42686191</v>
      </c>
      <c r="X72" s="12"/>
    </row>
    <row r="73" spans="1:24">
      <c r="A73" s="12" t="s">
        <v>93</v>
      </c>
      <c r="B73" s="12" t="s">
        <v>105</v>
      </c>
      <c r="C73" s="12" t="s">
        <v>136</v>
      </c>
      <c r="D73" s="12">
        <v>27.049222411314101</v>
      </c>
      <c r="E73" s="12">
        <v>27.237793614303001</v>
      </c>
      <c r="F73" s="12">
        <v>0.164305274640798</v>
      </c>
      <c r="G73" s="12">
        <v>310318.442011117</v>
      </c>
      <c r="H73" s="12">
        <v>155159.2210055585</v>
      </c>
      <c r="I73" s="12">
        <v>1551592.210055585</v>
      </c>
      <c r="J73" s="12">
        <v>93095532.603335097</v>
      </c>
      <c r="K73" s="12">
        <v>0.23815213062524884</v>
      </c>
      <c r="L73" s="12">
        <v>461065728.17804664</v>
      </c>
      <c r="M73" s="17">
        <f t="shared" si="5"/>
        <v>8.6637628415507351</v>
      </c>
      <c r="N73" s="17"/>
      <c r="O73" s="12">
        <v>8.1761328672024209</v>
      </c>
      <c r="R73" s="17">
        <f t="shared" si="6"/>
        <v>0.48762997434831412</v>
      </c>
      <c r="W73" s="12">
        <f t="shared" si="4"/>
        <v>311051356.57804668</v>
      </c>
      <c r="X73" s="12"/>
    </row>
    <row r="74" spans="1:2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W74" s="12"/>
      <c r="X74" s="12"/>
    </row>
    <row r="75" spans="1:24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W75" s="12"/>
      <c r="X75" s="12"/>
    </row>
    <row r="76" spans="1:24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W76" s="12"/>
      <c r="X76" s="12"/>
    </row>
    <row r="77" spans="1:24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W77" s="12"/>
      <c r="X77" s="12"/>
    </row>
  </sheetData>
  <sortState xmlns:xlrd2="http://schemas.microsoft.com/office/spreadsheetml/2017/richdata2" ref="A2:X77">
    <sortCondition ref="C2:C77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10EC2-D6AA-4BD1-90E0-2D3126300BC6}">
  <dimension ref="A1:AF83"/>
  <sheetViews>
    <sheetView topLeftCell="N1" workbookViewId="0">
      <selection activeCell="AB81" sqref="AB81"/>
    </sheetView>
  </sheetViews>
  <sheetFormatPr defaultRowHeight="15"/>
  <cols>
    <col min="11" max="11" width="33.85546875" bestFit="1" customWidth="1"/>
    <col min="12" max="14" width="28" style="12" customWidth="1"/>
    <col min="15" max="15" width="31.5703125" style="12" bestFit="1" customWidth="1"/>
    <col min="16" max="17" width="12" bestFit="1" customWidth="1"/>
    <col min="18" max="18" width="20.140625" bestFit="1" customWidth="1"/>
    <col min="19" max="19" width="12.7109375" bestFit="1" customWidth="1"/>
    <col min="20" max="20" width="12.7109375" style="12" customWidth="1"/>
    <col min="21" max="21" width="10.5703125" bestFit="1" customWidth="1"/>
    <col min="22" max="22" width="10.5703125" style="12" customWidth="1"/>
    <col min="23" max="23" width="13.5703125" style="12" bestFit="1" customWidth="1"/>
    <col min="24" max="24" width="14.28515625" style="12" bestFit="1" customWidth="1"/>
    <col min="25" max="25" width="13.85546875" style="12" bestFit="1" customWidth="1"/>
    <col min="26" max="26" width="14.85546875" style="12" bestFit="1" customWidth="1"/>
    <col min="27" max="28" width="10.5703125" style="12" customWidth="1"/>
    <col min="31" max="31" width="12" bestFit="1" customWidth="1"/>
  </cols>
  <sheetData>
    <row r="1" spans="1:32">
      <c r="A1" s="12" t="s">
        <v>2</v>
      </c>
      <c r="B1" s="12" t="s">
        <v>3</v>
      </c>
      <c r="C1" s="12" t="s">
        <v>133</v>
      </c>
      <c r="D1" s="12" t="s">
        <v>135</v>
      </c>
      <c r="E1" s="12" t="s">
        <v>5</v>
      </c>
      <c r="F1" s="12" t="s">
        <v>6</v>
      </c>
      <c r="G1" s="12" t="s">
        <v>7</v>
      </c>
      <c r="H1" s="12" t="s">
        <v>8</v>
      </c>
      <c r="I1" s="12" t="s">
        <v>127</v>
      </c>
      <c r="J1" s="12" t="s">
        <v>124</v>
      </c>
      <c r="K1" s="12" t="s">
        <v>159</v>
      </c>
      <c r="L1" s="12" t="s">
        <v>150</v>
      </c>
      <c r="M1" s="12" t="s">
        <v>153</v>
      </c>
      <c r="N1" s="12" t="s">
        <v>157</v>
      </c>
      <c r="O1" s="12" t="s">
        <v>151</v>
      </c>
      <c r="P1" t="s">
        <v>152</v>
      </c>
      <c r="Q1" t="s">
        <v>156</v>
      </c>
      <c r="R1" s="12" t="s">
        <v>158</v>
      </c>
      <c r="S1" t="s">
        <v>181</v>
      </c>
      <c r="T1" s="12" t="s">
        <v>186</v>
      </c>
      <c r="U1" t="s">
        <v>187</v>
      </c>
      <c r="V1" s="12" t="s">
        <v>170</v>
      </c>
      <c r="W1" s="12" t="s">
        <v>182</v>
      </c>
      <c r="X1" s="12" t="s">
        <v>183</v>
      </c>
      <c r="Y1" s="12" t="s">
        <v>184</v>
      </c>
      <c r="Z1" s="12" t="s">
        <v>185</v>
      </c>
      <c r="AA1" s="12" t="s">
        <v>174</v>
      </c>
      <c r="AC1" t="s">
        <v>154</v>
      </c>
    </row>
    <row r="2" spans="1:32">
      <c r="A2" s="3" t="s">
        <v>22</v>
      </c>
      <c r="B2" s="3" t="s">
        <v>47</v>
      </c>
      <c r="C2" s="3" t="s">
        <v>131</v>
      </c>
      <c r="D2" s="3" t="s">
        <v>141</v>
      </c>
      <c r="E2" s="3">
        <v>23.635548896903099</v>
      </c>
      <c r="F2" s="3">
        <v>24.009967663674299</v>
      </c>
      <c r="G2" s="3">
        <v>0.32522531601044802</v>
      </c>
      <c r="H2" s="3">
        <v>10333.1890407298</v>
      </c>
      <c r="I2" s="3">
        <v>619991.34244378796</v>
      </c>
      <c r="J2" s="3">
        <v>0.15715344699777628</v>
      </c>
      <c r="K2" s="3">
        <v>2869700.476070432</v>
      </c>
      <c r="L2" s="3">
        <f>LOG(K2,10)</f>
        <v>6.4578365697729527</v>
      </c>
      <c r="M2" s="3">
        <v>6.1804848090499753</v>
      </c>
      <c r="N2" s="3">
        <f>L2-M2</f>
        <v>0.2773517607229774</v>
      </c>
      <c r="O2" s="3">
        <v>4298694351.1932983</v>
      </c>
      <c r="P2">
        <f>LOG(O2,10)</f>
        <v>9.6333365667012849</v>
      </c>
      <c r="Q2">
        <v>9.5814939856360173</v>
      </c>
      <c r="R2">
        <f>P2-Q2</f>
        <v>5.1842581065267623E-2</v>
      </c>
      <c r="S2">
        <f>N2/R2</f>
        <v>5.3498833396007663</v>
      </c>
      <c r="T2" s="12">
        <f>AVERAGE(S2:S4)</f>
        <v>3.8678661075538527</v>
      </c>
      <c r="U2">
        <f>AVERAGE(S2:S9)</f>
        <v>14.142944266205959</v>
      </c>
      <c r="V2" s="12">
        <f>_xlfn.STDEV.S(T2,T5,T8)/SQRT(COUNT(T2,T5,T8))</f>
        <v>6.1353126515928871</v>
      </c>
      <c r="W2" s="12">
        <f>M2/Q2</f>
        <v>0.64504395852206087</v>
      </c>
      <c r="X2" s="12">
        <f>L2/P2</f>
        <v>0.67036343275861388</v>
      </c>
      <c r="Y2" s="12">
        <f>AVERAGE(W2:W4)</f>
        <v>0.64504395852206087</v>
      </c>
      <c r="Z2" s="12">
        <f>AVERAGE(X2:X4)</f>
        <v>0.66049203624879149</v>
      </c>
      <c r="AA2" s="12">
        <f>TTEST(Y2:Y10,Z2:Z10,2,1)</f>
        <v>6.585200948625769E-2</v>
      </c>
      <c r="AC2" s="12" t="s">
        <v>21</v>
      </c>
      <c r="AD2" s="12">
        <v>1576778.0134099852</v>
      </c>
      <c r="AE2" s="12">
        <f>AVERAGE(AD2:AD4)</f>
        <v>1515251.8016046761</v>
      </c>
      <c r="AF2">
        <f>LOG(AE2,10)</f>
        <v>6.1804848090499753</v>
      </c>
    </row>
    <row r="3" spans="1:32">
      <c r="A3" s="12" t="s">
        <v>22</v>
      </c>
      <c r="B3" s="12" t="s">
        <v>47</v>
      </c>
      <c r="C3" s="12" t="s">
        <v>131</v>
      </c>
      <c r="D3" s="12" t="s">
        <v>141</v>
      </c>
      <c r="E3" s="12">
        <v>24.222265819274899</v>
      </c>
      <c r="F3" s="12">
        <v>24.009967663674299</v>
      </c>
      <c r="G3" s="12">
        <v>0.32522531601044802</v>
      </c>
      <c r="H3" s="12">
        <v>7248.9413282976502</v>
      </c>
      <c r="I3" s="12">
        <v>434936.47969785903</v>
      </c>
      <c r="J3" s="12">
        <v>0.15715344699777628</v>
      </c>
      <c r="K3" s="12">
        <v>2013152.9868298238</v>
      </c>
      <c r="L3" s="3">
        <f t="shared" ref="L3:L66" si="0">LOG(K3,10)</f>
        <v>6.3038767797626587</v>
      </c>
      <c r="M3" s="3">
        <v>6.1804848090499753</v>
      </c>
      <c r="N3" s="3">
        <f t="shared" ref="N3:N66" si="1">L3-M3</f>
        <v>0.12339197071268337</v>
      </c>
      <c r="O3" s="3">
        <v>4333617295.4525652</v>
      </c>
      <c r="P3" s="12">
        <f t="shared" ref="P3:P66" si="2">LOG(O3,10)</f>
        <v>9.6368505558504722</v>
      </c>
      <c r="Q3">
        <v>9.5814939856360173</v>
      </c>
      <c r="R3" s="12">
        <f t="shared" ref="R3:R66" si="3">P3-Q3</f>
        <v>5.5356570214454948E-2</v>
      </c>
      <c r="S3" s="12">
        <f t="shared" ref="S3:S66" si="4">N3/R3</f>
        <v>2.2290393034585572</v>
      </c>
      <c r="W3" s="12">
        <f t="shared" ref="W3:W66" si="5">M3/Q3</f>
        <v>0.64504395852206087</v>
      </c>
      <c r="X3" s="12">
        <f t="shared" ref="X3:X66" si="6">L3/P3</f>
        <v>0.65414283880698076</v>
      </c>
      <c r="AC3" s="12" t="s">
        <v>21</v>
      </c>
      <c r="AD3" s="12">
        <v>1371859.9993131922</v>
      </c>
      <c r="AE3" s="12"/>
    </row>
    <row r="4" spans="1:32">
      <c r="A4" s="12" t="s">
        <v>22</v>
      </c>
      <c r="B4" s="12" t="s">
        <v>47</v>
      </c>
      <c r="C4" s="12" t="s">
        <v>131</v>
      </c>
      <c r="D4" s="12" t="s">
        <v>141</v>
      </c>
      <c r="E4" s="12">
        <v>24.1720882748448</v>
      </c>
      <c r="F4" s="12">
        <v>24.009967663674299</v>
      </c>
      <c r="G4" s="12">
        <v>0.32522531601044802</v>
      </c>
      <c r="H4" s="12">
        <v>7472.0818918055202</v>
      </c>
      <c r="I4" s="12">
        <v>448324.91350833123</v>
      </c>
      <c r="J4" s="12">
        <v>0.15715344699777628</v>
      </c>
      <c r="K4" s="12">
        <v>2075122.8761645816</v>
      </c>
      <c r="L4" s="3">
        <f t="shared" si="0"/>
        <v>6.3170438180891928</v>
      </c>
      <c r="M4" s="3">
        <v>6.1804848090499753</v>
      </c>
      <c r="N4" s="3">
        <f t="shared" si="1"/>
        <v>0.13655900903921747</v>
      </c>
      <c r="O4" s="3">
        <v>4125004472.2603865</v>
      </c>
      <c r="P4" s="12">
        <f t="shared" si="2"/>
        <v>9.6154244237409614</v>
      </c>
      <c r="Q4">
        <v>9.5814939856360173</v>
      </c>
      <c r="R4" s="12">
        <f t="shared" si="3"/>
        <v>3.3930438104944116E-2</v>
      </c>
      <c r="S4" s="12">
        <f t="shared" si="4"/>
        <v>4.0246756796022334</v>
      </c>
      <c r="W4" s="12">
        <f t="shared" si="5"/>
        <v>0.64504395852206087</v>
      </c>
      <c r="X4" s="12">
        <f t="shared" si="6"/>
        <v>0.65696983718077984</v>
      </c>
      <c r="AC4" s="12" t="s">
        <v>21</v>
      </c>
      <c r="AD4" s="12">
        <v>1597117.3920908505</v>
      </c>
      <c r="AE4" s="12"/>
    </row>
    <row r="5" spans="1:32">
      <c r="A5" s="12" t="s">
        <v>50</v>
      </c>
      <c r="B5" s="12" t="s">
        <v>51</v>
      </c>
      <c r="C5" s="12" t="s">
        <v>131</v>
      </c>
      <c r="D5" s="12" t="s">
        <v>141</v>
      </c>
      <c r="E5" s="12">
        <v>22.974485949150999</v>
      </c>
      <c r="F5" s="12">
        <v>23.003579403825299</v>
      </c>
      <c r="G5" s="12">
        <v>0.27047127457365999</v>
      </c>
      <c r="H5" s="12">
        <v>15406.473081845799</v>
      </c>
      <c r="I5" s="12">
        <v>924388.38491074799</v>
      </c>
      <c r="J5" s="12">
        <v>0.15615727002967367</v>
      </c>
      <c r="K5" s="12">
        <v>4274953.4061821979</v>
      </c>
      <c r="L5" s="3">
        <f t="shared" si="0"/>
        <v>6.6309313856026151</v>
      </c>
      <c r="M5" s="3">
        <v>6.1804848090499753</v>
      </c>
      <c r="N5" s="3">
        <f t="shared" si="1"/>
        <v>0.45044657655263975</v>
      </c>
      <c r="O5" s="3">
        <v>4342605505.239419</v>
      </c>
      <c r="P5" s="12">
        <f t="shared" si="2"/>
        <v>9.6377503785956282</v>
      </c>
      <c r="Q5">
        <v>9.5814939856360173</v>
      </c>
      <c r="R5" s="12">
        <f t="shared" si="3"/>
        <v>5.6256392959610935E-2</v>
      </c>
      <c r="S5" s="12">
        <f t="shared" si="4"/>
        <v>8.0070291189134046</v>
      </c>
      <c r="T5" s="12">
        <f>AVERAGE(S5:S7)</f>
        <v>25.068119209165459</v>
      </c>
      <c r="W5" s="12">
        <f t="shared" si="5"/>
        <v>0.64504395852206087</v>
      </c>
      <c r="X5" s="12">
        <f t="shared" si="6"/>
        <v>0.68801651060907076</v>
      </c>
      <c r="Y5" s="12">
        <f>AVERAGE(W5:W7)</f>
        <v>0.64504395852206087</v>
      </c>
      <c r="Z5" s="12">
        <f>AVERAGE(X5:X7)</f>
        <v>0.68849659775683536</v>
      </c>
    </row>
    <row r="6" spans="1:32">
      <c r="A6" s="12" t="s">
        <v>50</v>
      </c>
      <c r="B6" s="12" t="s">
        <v>51</v>
      </c>
      <c r="C6" s="12" t="s">
        <v>131</v>
      </c>
      <c r="D6" s="12" t="s">
        <v>141</v>
      </c>
      <c r="E6" s="12">
        <v>23.287421301079899</v>
      </c>
      <c r="F6" s="12">
        <v>23.003579403825299</v>
      </c>
      <c r="G6" s="12">
        <v>0.27047127457365999</v>
      </c>
      <c r="H6" s="12">
        <v>12752.231333895001</v>
      </c>
      <c r="I6" s="12">
        <v>765133.88003370003</v>
      </c>
      <c r="J6" s="12">
        <v>0.15615727002967367</v>
      </c>
      <c r="K6" s="12">
        <v>3538460.3917878973</v>
      </c>
      <c r="L6" s="3">
        <f t="shared" si="0"/>
        <v>6.5488143386372695</v>
      </c>
      <c r="M6" s="3">
        <v>6.1804848090499753</v>
      </c>
      <c r="N6" s="3">
        <f t="shared" si="1"/>
        <v>0.36832952958729415</v>
      </c>
      <c r="O6" s="3">
        <v>3871727132.9209313</v>
      </c>
      <c r="P6" s="12">
        <f t="shared" si="2"/>
        <v>9.5879047420137944</v>
      </c>
      <c r="Q6">
        <v>9.5814939856360173</v>
      </c>
      <c r="R6" s="12">
        <f t="shared" si="3"/>
        <v>6.4107563777771048E-3</v>
      </c>
      <c r="S6" s="12">
        <f t="shared" si="4"/>
        <v>57.454925422545912</v>
      </c>
      <c r="W6" s="12">
        <f t="shared" si="5"/>
        <v>0.64504395852206087</v>
      </c>
      <c r="X6" s="12">
        <f t="shared" si="6"/>
        <v>0.68302872367313383</v>
      </c>
      <c r="AC6" t="s">
        <v>155</v>
      </c>
    </row>
    <row r="7" spans="1:32">
      <c r="A7" s="12" t="s">
        <v>50</v>
      </c>
      <c r="B7" s="12" t="s">
        <v>51</v>
      </c>
      <c r="C7" s="12" t="s">
        <v>131</v>
      </c>
      <c r="D7" s="12" t="s">
        <v>141</v>
      </c>
      <c r="E7" s="12">
        <v>22.748830961245101</v>
      </c>
      <c r="F7" s="12">
        <v>23.003579403825299</v>
      </c>
      <c r="G7" s="12">
        <v>0.27047127457365999</v>
      </c>
      <c r="H7" s="12">
        <v>17657.008456700001</v>
      </c>
      <c r="I7" s="12">
        <v>1059420.507402</v>
      </c>
      <c r="J7" s="12">
        <v>0.15615727002967367</v>
      </c>
      <c r="K7" s="12">
        <v>4899426.8866053913</v>
      </c>
      <c r="L7" s="3">
        <f t="shared" si="0"/>
        <v>6.690145281142426</v>
      </c>
      <c r="M7" s="3">
        <v>6.1804848090499753</v>
      </c>
      <c r="N7" s="3">
        <f t="shared" si="1"/>
        <v>0.50966047209245069</v>
      </c>
      <c r="O7" s="3">
        <v>4303359376.3681784</v>
      </c>
      <c r="P7" s="12">
        <f t="shared" si="2"/>
        <v>9.6338076158144794</v>
      </c>
      <c r="Q7">
        <v>9.5814939856360173</v>
      </c>
      <c r="R7" s="12">
        <f t="shared" si="3"/>
        <v>5.2313630178462134E-2</v>
      </c>
      <c r="S7" s="12">
        <f t="shared" si="4"/>
        <v>9.7424030860370543</v>
      </c>
      <c r="W7" s="12">
        <f t="shared" si="5"/>
        <v>0.64504395852206087</v>
      </c>
      <c r="X7" s="12">
        <f t="shared" si="6"/>
        <v>0.69444455898830149</v>
      </c>
      <c r="AC7" s="12" t="s">
        <v>21</v>
      </c>
      <c r="AD7" s="12">
        <v>3437919386.5444236</v>
      </c>
      <c r="AE7" s="12">
        <f>AVERAGE(AD7:AD9)</f>
        <v>3814995110.1450772</v>
      </c>
      <c r="AF7">
        <f>LOG(AE7,10)</f>
        <v>9.5814939856360173</v>
      </c>
    </row>
    <row r="8" spans="1:32">
      <c r="A8" s="12" t="s">
        <v>53</v>
      </c>
      <c r="B8" s="12" t="s">
        <v>54</v>
      </c>
      <c r="C8" s="12" t="s">
        <v>131</v>
      </c>
      <c r="D8" s="12" t="s">
        <v>141</v>
      </c>
      <c r="E8" s="12">
        <v>23.197352784696498</v>
      </c>
      <c r="F8" s="12">
        <v>23.106688344288699</v>
      </c>
      <c r="G8" s="12">
        <v>0.23410661172792899</v>
      </c>
      <c r="H8" s="12">
        <v>13465.4530553229</v>
      </c>
      <c r="I8" s="12">
        <v>807927.18331937399</v>
      </c>
      <c r="J8" s="12">
        <v>0.15446265938069229</v>
      </c>
      <c r="K8" s="12">
        <v>3730887.0585633465</v>
      </c>
      <c r="L8" s="3">
        <f t="shared" si="0"/>
        <v>6.571812102274512</v>
      </c>
      <c r="M8" s="3">
        <v>6.1804848090499753</v>
      </c>
      <c r="N8" s="3">
        <f t="shared" si="1"/>
        <v>0.39132729322453663</v>
      </c>
      <c r="O8" s="3">
        <v>4127547686.9006138</v>
      </c>
      <c r="P8" s="12">
        <f t="shared" si="2"/>
        <v>9.6156920995091877</v>
      </c>
      <c r="Q8">
        <v>9.5814939856360173</v>
      </c>
      <c r="R8" s="12">
        <f t="shared" si="3"/>
        <v>3.4198113873170399E-2</v>
      </c>
      <c r="S8" s="12">
        <f t="shared" si="4"/>
        <v>11.442949592946599</v>
      </c>
      <c r="T8" s="12">
        <f>AVERAGE(S8:S9)</f>
        <v>13.167799089744868</v>
      </c>
      <c r="W8" s="12">
        <f t="shared" si="5"/>
        <v>0.64504395852206087</v>
      </c>
      <c r="X8" s="12">
        <f t="shared" si="6"/>
        <v>0.68344660314258143</v>
      </c>
      <c r="Y8" s="12">
        <f>AVERAGE(W8:W10)</f>
        <v>0.64504395852206087</v>
      </c>
      <c r="Z8" s="12">
        <f>AVERAGE(X8:X10)</f>
        <v>0.6867782862795333</v>
      </c>
      <c r="AC8" s="12" t="s">
        <v>21</v>
      </c>
      <c r="AD8" s="12">
        <v>3864496842.7944717</v>
      </c>
      <c r="AE8" s="12"/>
    </row>
    <row r="9" spans="1:32">
      <c r="A9" s="12" t="s">
        <v>53</v>
      </c>
      <c r="B9" s="12" t="s">
        <v>54</v>
      </c>
      <c r="C9" s="12" t="s">
        <v>131</v>
      </c>
      <c r="D9" s="12" t="s">
        <v>141</v>
      </c>
      <c r="E9" s="12">
        <v>22.840809360134699</v>
      </c>
      <c r="F9" s="12">
        <v>23.106688344288699</v>
      </c>
      <c r="G9" s="12">
        <v>0.23410661172792899</v>
      </c>
      <c r="H9" s="12">
        <v>16702.487947813101</v>
      </c>
      <c r="I9" s="12">
        <v>1002149.2768687861</v>
      </c>
      <c r="J9" s="12">
        <v>0.15446265938069229</v>
      </c>
      <c r="K9" s="12">
        <v>4627775.6770815058</v>
      </c>
      <c r="L9" s="3">
        <f t="shared" si="0"/>
        <v>6.6653722991632876</v>
      </c>
      <c r="M9" s="3">
        <v>6.1804848090499753</v>
      </c>
      <c r="N9" s="3">
        <f t="shared" si="1"/>
        <v>0.48488749011331223</v>
      </c>
      <c r="O9" s="3">
        <v>4111997426.6998196</v>
      </c>
      <c r="P9" s="12">
        <f t="shared" si="2"/>
        <v>9.6140528342045286</v>
      </c>
      <c r="Q9">
        <v>9.5814939856360173</v>
      </c>
      <c r="R9" s="12">
        <f t="shared" si="3"/>
        <v>3.2558848568511323E-2</v>
      </c>
      <c r="S9" s="12">
        <f t="shared" si="4"/>
        <v>14.892648586543139</v>
      </c>
      <c r="W9" s="12">
        <f t="shared" si="5"/>
        <v>0.64504395852206087</v>
      </c>
      <c r="X9" s="12">
        <f t="shared" si="6"/>
        <v>0.69329474406979208</v>
      </c>
      <c r="AC9" s="12" t="s">
        <v>21</v>
      </c>
      <c r="AD9" s="12">
        <v>4142569101.0963359</v>
      </c>
      <c r="AE9" s="12"/>
    </row>
    <row r="10" spans="1:32">
      <c r="A10" s="12" t="s">
        <v>53</v>
      </c>
      <c r="B10" s="12" t="s">
        <v>54</v>
      </c>
      <c r="C10" s="12" t="s">
        <v>131</v>
      </c>
      <c r="D10" s="12" t="s">
        <v>141</v>
      </c>
      <c r="E10" s="12">
        <v>23.281902888034999</v>
      </c>
      <c r="F10" s="12">
        <v>23.106688344288699</v>
      </c>
      <c r="G10" s="12">
        <v>0.23410661172792899</v>
      </c>
      <c r="H10" s="12">
        <v>12794.8224491374</v>
      </c>
      <c r="I10" s="12">
        <v>767689.34694824403</v>
      </c>
      <c r="J10" s="12">
        <v>0.15446265938069229</v>
      </c>
      <c r="K10" s="12">
        <v>3545074.740224387</v>
      </c>
      <c r="L10" s="3">
        <f t="shared" si="0"/>
        <v>6.549625395774334</v>
      </c>
      <c r="M10" s="3">
        <v>6.1804848090499753</v>
      </c>
      <c r="N10" s="3">
        <f t="shared" si="1"/>
        <v>0.36914058672435868</v>
      </c>
      <c r="O10" s="3">
        <v>3812146957.6028385</v>
      </c>
      <c r="P10" s="12">
        <f t="shared" si="2"/>
        <v>9.5811696342658124</v>
      </c>
      <c r="Q10">
        <v>9.5814939856360173</v>
      </c>
      <c r="R10" s="12">
        <f t="shared" si="3"/>
        <v>-3.2435137020492277E-4</v>
      </c>
      <c r="S10" s="12"/>
      <c r="W10" s="12">
        <f t="shared" si="5"/>
        <v>0.64504395852206087</v>
      </c>
      <c r="X10" s="12">
        <f t="shared" si="6"/>
        <v>0.68359351162622639</v>
      </c>
    </row>
    <row r="11" spans="1:32">
      <c r="A11" s="3" t="s">
        <v>14</v>
      </c>
      <c r="B11" s="3" t="s">
        <v>44</v>
      </c>
      <c r="C11" s="3" t="s">
        <v>131</v>
      </c>
      <c r="D11" s="3" t="s">
        <v>139</v>
      </c>
      <c r="E11" s="3">
        <v>24.073433021287101</v>
      </c>
      <c r="F11" s="3">
        <v>24.059326232957801</v>
      </c>
      <c r="G11" s="3">
        <v>2.8467197488096601E-2</v>
      </c>
      <c r="H11" s="3">
        <v>7931.0310033430196</v>
      </c>
      <c r="I11" s="3">
        <v>475861.8602005812</v>
      </c>
      <c r="J11" s="3">
        <v>0.14391273750879657</v>
      </c>
      <c r="K11" s="3">
        <v>2177377.7727123001</v>
      </c>
      <c r="L11" s="3">
        <f t="shared" si="0"/>
        <v>6.3379337852060109</v>
      </c>
      <c r="M11" s="3">
        <v>6.1804848090499753</v>
      </c>
      <c r="N11" s="3">
        <f t="shared" si="1"/>
        <v>0.15744897615603559</v>
      </c>
      <c r="O11" s="3">
        <v>2581329954.7756543</v>
      </c>
      <c r="P11" s="12">
        <f t="shared" si="2"/>
        <v>9.4118435211574099</v>
      </c>
      <c r="Q11">
        <v>9.5814939856360173</v>
      </c>
      <c r="R11" s="12">
        <f t="shared" si="3"/>
        <v>-0.16965046447860743</v>
      </c>
      <c r="S11" s="12">
        <f t="shared" si="4"/>
        <v>-0.92807866244238657</v>
      </c>
      <c r="T11" s="12">
        <f>AVERAGE(S11:S13)</f>
        <v>-0.96100484007631071</v>
      </c>
      <c r="U11" s="12">
        <f>AVERAGE(S11:S19)</f>
        <v>-7.9835074521437708</v>
      </c>
      <c r="V11" s="12">
        <f>_xlfn.STDEV.S(T11,T14,T17)/SQRT(COUNT(T11,T14,T17))</f>
        <v>4.8767388741704742</v>
      </c>
      <c r="W11" s="12">
        <f t="shared" si="5"/>
        <v>0.64504395852206087</v>
      </c>
      <c r="X11" s="12">
        <f t="shared" si="6"/>
        <v>0.67339982554518829</v>
      </c>
      <c r="Y11" s="12">
        <f>AVERAGE(W11:W13)</f>
        <v>0.64504395852206087</v>
      </c>
      <c r="Z11" s="12">
        <f>AVERAGE(X11:X13)</f>
        <v>0.67366310050682765</v>
      </c>
      <c r="AA11" s="13">
        <f>TTEST(Y11:Y19,Z11:Z19,2,1)</f>
        <v>2.0933013725950078E-2</v>
      </c>
    </row>
    <row r="12" spans="1:32">
      <c r="A12" s="12" t="s">
        <v>14</v>
      </c>
      <c r="B12" s="12" t="s">
        <v>44</v>
      </c>
      <c r="C12" s="12" t="s">
        <v>131</v>
      </c>
      <c r="D12" s="12" t="s">
        <v>139</v>
      </c>
      <c r="E12" s="12">
        <v>24.0779852915174</v>
      </c>
      <c r="F12" s="12">
        <v>24.059326232957801</v>
      </c>
      <c r="G12" s="12">
        <v>2.8467197488096601E-2</v>
      </c>
      <c r="H12" s="12">
        <v>7909.2461357312804</v>
      </c>
      <c r="I12" s="12">
        <v>474554.7681438768</v>
      </c>
      <c r="J12" s="12">
        <v>0.14391273750879657</v>
      </c>
      <c r="K12" s="12">
        <v>2171396.9757012576</v>
      </c>
      <c r="L12" s="3">
        <f t="shared" si="0"/>
        <v>6.3367392286115019</v>
      </c>
      <c r="M12" s="3">
        <v>6.1804848090499753</v>
      </c>
      <c r="N12" s="3">
        <f t="shared" si="1"/>
        <v>0.15625441956152653</v>
      </c>
      <c r="O12" s="3">
        <v>2655092798.5352631</v>
      </c>
      <c r="P12" s="12">
        <f t="shared" si="2"/>
        <v>9.4240797047724723</v>
      </c>
      <c r="Q12">
        <v>9.5814939856360173</v>
      </c>
      <c r="R12" s="12">
        <f t="shared" si="3"/>
        <v>-0.15741428086354503</v>
      </c>
      <c r="S12" s="12">
        <f t="shared" si="4"/>
        <v>-0.99263179112050237</v>
      </c>
      <c r="W12" s="12">
        <f t="shared" si="5"/>
        <v>0.64504395852206087</v>
      </c>
      <c r="X12" s="12">
        <f t="shared" si="6"/>
        <v>0.67239873039300568</v>
      </c>
    </row>
    <row r="13" spans="1:32">
      <c r="A13" s="12" t="s">
        <v>14</v>
      </c>
      <c r="B13" s="12" t="s">
        <v>44</v>
      </c>
      <c r="C13" s="12" t="s">
        <v>131</v>
      </c>
      <c r="D13" s="12" t="s">
        <v>139</v>
      </c>
      <c r="E13" s="12">
        <v>24.026560386068802</v>
      </c>
      <c r="F13" s="12">
        <v>24.059326232957801</v>
      </c>
      <c r="G13" s="12">
        <v>2.8467197488096601E-2</v>
      </c>
      <c r="H13" s="12">
        <v>8158.8593806982599</v>
      </c>
      <c r="I13" s="12">
        <v>489531.56284189562</v>
      </c>
      <c r="J13" s="12">
        <v>0.14391273750879657</v>
      </c>
      <c r="K13" s="12">
        <v>2239925.5605897293</v>
      </c>
      <c r="L13" s="3">
        <f t="shared" si="0"/>
        <v>6.3502335856724219</v>
      </c>
      <c r="M13" s="3">
        <v>6.1804848090499753</v>
      </c>
      <c r="N13" s="3">
        <f t="shared" si="1"/>
        <v>0.16974877662244658</v>
      </c>
      <c r="O13" s="3">
        <v>2541532756.2500343</v>
      </c>
      <c r="P13" s="12">
        <f t="shared" si="2"/>
        <v>9.4050957114288316</v>
      </c>
      <c r="Q13">
        <v>9.5814939856360173</v>
      </c>
      <c r="R13" s="12">
        <f t="shared" si="3"/>
        <v>-0.17639827420718568</v>
      </c>
      <c r="S13" s="12">
        <f t="shared" si="4"/>
        <v>-0.96230406666604329</v>
      </c>
      <c r="W13" s="12">
        <f t="shared" si="5"/>
        <v>0.64504395852206087</v>
      </c>
      <c r="X13" s="12">
        <f t="shared" si="6"/>
        <v>0.67519074558228909</v>
      </c>
    </row>
    <row r="14" spans="1:32">
      <c r="A14" s="12" t="s">
        <v>28</v>
      </c>
      <c r="B14" s="12" t="s">
        <v>62</v>
      </c>
      <c r="C14" s="12" t="s">
        <v>131</v>
      </c>
      <c r="D14" s="12" t="s">
        <v>139</v>
      </c>
      <c r="E14" s="12">
        <v>23.291662078632601</v>
      </c>
      <c r="F14" s="12">
        <v>23.131946685982498</v>
      </c>
      <c r="G14" s="12">
        <v>0.13834585453641601</v>
      </c>
      <c r="H14" s="12">
        <v>12719.597374492299</v>
      </c>
      <c r="I14" s="12">
        <v>763175.84246953798</v>
      </c>
      <c r="J14" s="12">
        <v>0.14701078079059138</v>
      </c>
      <c r="K14" s="12">
        <v>3501483.6758060083</v>
      </c>
      <c r="L14" s="3">
        <f t="shared" si="0"/>
        <v>6.5442521059734862</v>
      </c>
      <c r="M14" s="3">
        <v>6.1804848090499753</v>
      </c>
      <c r="N14" s="3">
        <f t="shared" si="1"/>
        <v>0.36376729692351084</v>
      </c>
      <c r="O14" s="3">
        <v>3450218822.2067294</v>
      </c>
      <c r="P14" s="12">
        <f t="shared" si="2"/>
        <v>9.5378466400771007</v>
      </c>
      <c r="Q14">
        <v>9.5814939856360173</v>
      </c>
      <c r="R14" s="12">
        <f t="shared" si="3"/>
        <v>-4.3647345558916584E-2</v>
      </c>
      <c r="S14" s="12">
        <f t="shared" si="4"/>
        <v>-8.3342364183976798</v>
      </c>
      <c r="T14" s="12">
        <f>AVERAGE(S14:S16)</f>
        <v>-17.356591998569602</v>
      </c>
      <c r="W14" s="12">
        <f t="shared" si="5"/>
        <v>0.64504395852206087</v>
      </c>
      <c r="X14" s="12">
        <f t="shared" si="6"/>
        <v>0.68613517840339111</v>
      </c>
      <c r="Y14" s="12">
        <f>AVERAGE(W14:W16)</f>
        <v>0.64504395852206087</v>
      </c>
      <c r="Z14" s="12">
        <f>AVERAGE(X14:X16)</f>
        <v>0.68948307475376314</v>
      </c>
    </row>
    <row r="15" spans="1:32">
      <c r="A15" s="12" t="s">
        <v>28</v>
      </c>
      <c r="B15" s="12" t="s">
        <v>62</v>
      </c>
      <c r="C15" s="12" t="s">
        <v>131</v>
      </c>
      <c r="D15" s="12" t="s">
        <v>139</v>
      </c>
      <c r="E15" s="12">
        <v>23.049292477474498</v>
      </c>
      <c r="F15" s="12">
        <v>23.131946685982498</v>
      </c>
      <c r="G15" s="12">
        <v>0.13834585453641601</v>
      </c>
      <c r="H15" s="12">
        <v>14725.611028728001</v>
      </c>
      <c r="I15" s="12">
        <v>883536.6617236801</v>
      </c>
      <c r="J15" s="12">
        <v>0.14701078079059138</v>
      </c>
      <c r="K15" s="12">
        <v>4053704.3048831634</v>
      </c>
      <c r="L15" s="3">
        <f t="shared" si="0"/>
        <v>6.607852066152458</v>
      </c>
      <c r="M15" s="3">
        <v>6.1804848090499753</v>
      </c>
      <c r="N15" s="3">
        <f t="shared" si="1"/>
        <v>0.42736725710248269</v>
      </c>
      <c r="O15" s="3">
        <v>3565488146.5725303</v>
      </c>
      <c r="P15" s="12">
        <f t="shared" si="2"/>
        <v>9.5521189969788693</v>
      </c>
      <c r="Q15">
        <v>9.5814939856360173</v>
      </c>
      <c r="R15" s="12">
        <f t="shared" si="3"/>
        <v>-2.9374988657147938E-2</v>
      </c>
      <c r="S15" s="12">
        <f t="shared" si="4"/>
        <v>-14.548678200033606</v>
      </c>
      <c r="W15" s="12">
        <f t="shared" si="5"/>
        <v>0.64504395852206087</v>
      </c>
      <c r="X15" s="12">
        <f t="shared" si="6"/>
        <v>0.69176818968046572</v>
      </c>
    </row>
    <row r="16" spans="1:32">
      <c r="A16" s="12" t="s">
        <v>28</v>
      </c>
      <c r="B16" s="12" t="s">
        <v>62</v>
      </c>
      <c r="C16" s="12" t="s">
        <v>131</v>
      </c>
      <c r="D16" s="12" t="s">
        <v>139</v>
      </c>
      <c r="E16" s="12">
        <v>23.054885501840499</v>
      </c>
      <c r="F16" s="12">
        <v>23.131946685982498</v>
      </c>
      <c r="G16" s="12">
        <v>0.13834585453641601</v>
      </c>
      <c r="H16" s="12">
        <v>14675.931119128199</v>
      </c>
      <c r="I16" s="12">
        <v>880555.86714769201</v>
      </c>
      <c r="J16" s="12">
        <v>0.14701078079059138</v>
      </c>
      <c r="K16" s="12">
        <v>4040028.2908272417</v>
      </c>
      <c r="L16" s="3">
        <f t="shared" si="0"/>
        <v>6.606384406325243</v>
      </c>
      <c r="M16" s="3">
        <v>6.1804848090499753</v>
      </c>
      <c r="N16" s="3">
        <f t="shared" si="1"/>
        <v>0.42589959727526772</v>
      </c>
      <c r="O16" s="3">
        <v>3688941916.6587043</v>
      </c>
      <c r="P16" s="12">
        <f t="shared" si="2"/>
        <v>9.5669018172020781</v>
      </c>
      <c r="Q16">
        <v>9.5814939856360173</v>
      </c>
      <c r="R16" s="12">
        <f t="shared" si="3"/>
        <v>-1.4592168433939179E-2</v>
      </c>
      <c r="S16" s="12">
        <f t="shared" si="4"/>
        <v>-29.186861377277527</v>
      </c>
      <c r="W16" s="12">
        <f t="shared" si="5"/>
        <v>0.64504395852206087</v>
      </c>
      <c r="X16" s="12">
        <f t="shared" si="6"/>
        <v>0.69054585617743236</v>
      </c>
    </row>
    <row r="17" spans="1:27">
      <c r="A17" s="12" t="s">
        <v>30</v>
      </c>
      <c r="B17" s="12" t="s">
        <v>66</v>
      </c>
      <c r="C17" s="12" t="s">
        <v>131</v>
      </c>
      <c r="D17" s="12" t="s">
        <v>139</v>
      </c>
      <c r="E17" s="12">
        <v>23.5444447190083</v>
      </c>
      <c r="F17" s="12">
        <v>23.509562609764298</v>
      </c>
      <c r="G17" s="12">
        <v>0.113322648740607</v>
      </c>
      <c r="H17" s="12">
        <v>10917.945679185699</v>
      </c>
      <c r="I17" s="12">
        <v>655076.74075114192</v>
      </c>
      <c r="J17" s="12">
        <v>0.13838612368024131</v>
      </c>
      <c r="K17" s="12">
        <v>2982921.0864671152</v>
      </c>
      <c r="L17" s="3">
        <f t="shared" si="0"/>
        <v>6.4746417642017517</v>
      </c>
      <c r="M17" s="3">
        <v>6.1804848090499753</v>
      </c>
      <c r="N17" s="3">
        <f t="shared" si="1"/>
        <v>0.29415695515177642</v>
      </c>
      <c r="O17" s="3">
        <v>3736974768.4918175</v>
      </c>
      <c r="P17" s="12">
        <f t="shared" si="2"/>
        <v>9.5725201655665852</v>
      </c>
      <c r="Q17">
        <v>9.5814939856360173</v>
      </c>
      <c r="R17" s="12">
        <f t="shared" si="3"/>
        <v>-8.9738200694320369E-3</v>
      </c>
      <c r="S17" s="12">
        <f t="shared" si="4"/>
        <v>-32.779457675307938</v>
      </c>
      <c r="T17" s="12">
        <f>AVERAGE(S17:S19)</f>
        <v>-5.6329255177853925</v>
      </c>
      <c r="W17" s="12">
        <f t="shared" si="5"/>
        <v>0.64504395852206087</v>
      </c>
      <c r="X17" s="12">
        <f t="shared" si="6"/>
        <v>0.67637797071368466</v>
      </c>
      <c r="Y17" s="12">
        <f>AVERAGE(W17:W19)</f>
        <v>0.64504395852206087</v>
      </c>
      <c r="Z17" s="12">
        <f>AVERAGE(X17:X19)</f>
        <v>0.67509104731506575</v>
      </c>
    </row>
    <row r="18" spans="1:27">
      <c r="A18" s="12" t="s">
        <v>30</v>
      </c>
      <c r="B18" s="12" t="s">
        <v>66</v>
      </c>
      <c r="C18" s="12" t="s">
        <v>131</v>
      </c>
      <c r="D18" s="12" t="s">
        <v>139</v>
      </c>
      <c r="E18" s="12">
        <v>23.3828995264182</v>
      </c>
      <c r="F18" s="12">
        <v>23.509562609764298</v>
      </c>
      <c r="G18" s="12">
        <v>0.113322648740607</v>
      </c>
      <c r="H18" s="12">
        <v>12037.376340041499</v>
      </c>
      <c r="I18" s="12">
        <v>722242.58040248998</v>
      </c>
      <c r="J18" s="12">
        <v>0.13838612368024131</v>
      </c>
      <c r="K18" s="12">
        <v>3288763.7258448224</v>
      </c>
      <c r="L18" s="3">
        <f t="shared" si="0"/>
        <v>6.5170326736505739</v>
      </c>
      <c r="M18" s="3">
        <v>6.1804848090499753</v>
      </c>
      <c r="N18" s="3">
        <f t="shared" si="1"/>
        <v>0.3365478646005986</v>
      </c>
      <c r="O18" s="3">
        <v>4205225295.0497217</v>
      </c>
      <c r="P18" s="12">
        <f t="shared" si="2"/>
        <v>9.6237892680948907</v>
      </c>
      <c r="Q18">
        <v>9.5814939856360173</v>
      </c>
      <c r="R18" s="12">
        <f t="shared" si="3"/>
        <v>4.2295282458873373E-2</v>
      </c>
      <c r="S18" s="12">
        <f t="shared" si="4"/>
        <v>7.9571017152526959</v>
      </c>
      <c r="W18" s="12">
        <f t="shared" si="5"/>
        <v>0.64504395852206087</v>
      </c>
      <c r="X18" s="12">
        <f t="shared" si="6"/>
        <v>0.67717948638547809</v>
      </c>
    </row>
    <row r="19" spans="1:27">
      <c r="A19" s="12" t="s">
        <v>30</v>
      </c>
      <c r="B19" s="12" t="s">
        <v>66</v>
      </c>
      <c r="C19" s="12" t="s">
        <v>131</v>
      </c>
      <c r="D19" s="12" t="s">
        <v>139</v>
      </c>
      <c r="E19" s="12">
        <v>23.601343583866299</v>
      </c>
      <c r="F19" s="12">
        <v>23.509562609764298</v>
      </c>
      <c r="G19" s="12">
        <v>0.113322648740607</v>
      </c>
      <c r="H19" s="12">
        <v>10548.9723992646</v>
      </c>
      <c r="I19" s="12">
        <v>632938.34395587596</v>
      </c>
      <c r="J19" s="12">
        <v>0.13838612368024131</v>
      </c>
      <c r="K19" s="12">
        <v>2882112.9116180837</v>
      </c>
      <c r="L19" s="3">
        <f t="shared" si="0"/>
        <v>6.4597109910276274</v>
      </c>
      <c r="M19" s="3">
        <v>6.1804848090499753</v>
      </c>
      <c r="N19" s="3">
        <f t="shared" si="1"/>
        <v>0.27922618197765203</v>
      </c>
      <c r="O19" s="3">
        <v>4137460781.5715289</v>
      </c>
      <c r="P19" s="12">
        <f t="shared" si="2"/>
        <v>9.6167338901849106</v>
      </c>
      <c r="Q19">
        <v>9.5814939856360173</v>
      </c>
      <c r="R19" s="12">
        <f t="shared" si="3"/>
        <v>3.5239904548893364E-2</v>
      </c>
      <c r="S19" s="12">
        <f t="shared" si="4"/>
        <v>7.9235794066990612</v>
      </c>
      <c r="W19" s="12">
        <f t="shared" si="5"/>
        <v>0.64504395852206087</v>
      </c>
      <c r="X19" s="12">
        <f t="shared" si="6"/>
        <v>0.67171568484603461</v>
      </c>
    </row>
    <row r="20" spans="1:27">
      <c r="A20" s="3" t="s">
        <v>45</v>
      </c>
      <c r="B20" s="3" t="s">
        <v>46</v>
      </c>
      <c r="C20" s="3" t="s">
        <v>131</v>
      </c>
      <c r="D20" s="3" t="s">
        <v>140</v>
      </c>
      <c r="E20" s="3">
        <v>24.2065561122159</v>
      </c>
      <c r="F20" s="3">
        <v>24.246109585298498</v>
      </c>
      <c r="G20" s="3">
        <v>8.7031183053416006E-2</v>
      </c>
      <c r="H20" s="3">
        <v>7318.07663123975</v>
      </c>
      <c r="I20" s="3">
        <v>439084.59787438501</v>
      </c>
      <c r="J20" s="3">
        <v>0.14762269938650335</v>
      </c>
      <c r="K20" s="3">
        <v>2015613.8058865562</v>
      </c>
      <c r="L20" s="3">
        <f t="shared" si="0"/>
        <v>6.3044073243809997</v>
      </c>
      <c r="M20" s="3">
        <v>6.1804848090499753</v>
      </c>
      <c r="N20" s="3">
        <f t="shared" si="1"/>
        <v>0.12392251533102439</v>
      </c>
      <c r="O20" s="3">
        <v>148841588.89656356</v>
      </c>
      <c r="P20" s="12">
        <f t="shared" si="2"/>
        <v>8.1727242975046064</v>
      </c>
      <c r="Q20">
        <v>9.5814939856360173</v>
      </c>
      <c r="R20" s="12">
        <f t="shared" si="3"/>
        <v>-1.4087696881314109</v>
      </c>
      <c r="S20" s="12">
        <f t="shared" si="4"/>
        <v>-8.7965063682904007E-2</v>
      </c>
      <c r="T20" s="12">
        <f>AVERAGE(S20:S22)</f>
        <v>-7.9480959091354372E-2</v>
      </c>
      <c r="U20" s="12">
        <f>AVERAGE(S20:S28)</f>
        <v>-2.9679756386060328E-2</v>
      </c>
      <c r="V20" s="12">
        <f>_xlfn.STDEV.S(T20,T23,T26)/SQRT(COUNT(T20,T23,T26))</f>
        <v>2.6891829558565793E-2</v>
      </c>
      <c r="W20" s="12">
        <f t="shared" si="5"/>
        <v>0.64504395852206087</v>
      </c>
      <c r="X20" s="12">
        <f t="shared" si="6"/>
        <v>0.77139606022265261</v>
      </c>
      <c r="Y20" s="12">
        <f>AVERAGE(W20:W22)</f>
        <v>0.64504395852206087</v>
      </c>
      <c r="Z20" s="12">
        <f>AVERAGE(X20:X22)</f>
        <v>0.77222881843107161</v>
      </c>
      <c r="AA20" s="13">
        <f>TTEST(Y20:Y28,Z20:Z28,2,1)</f>
        <v>3.1133387181019618E-2</v>
      </c>
    </row>
    <row r="21" spans="1:27">
      <c r="A21" s="12" t="s">
        <v>45</v>
      </c>
      <c r="B21" s="12" t="s">
        <v>46</v>
      </c>
      <c r="C21" s="12" t="s">
        <v>131</v>
      </c>
      <c r="D21" s="12" t="s">
        <v>140</v>
      </c>
      <c r="E21" s="12">
        <v>24.185879641499898</v>
      </c>
      <c r="F21" s="12">
        <v>24.246109585298498</v>
      </c>
      <c r="G21" s="12">
        <v>8.7031183053416006E-2</v>
      </c>
      <c r="H21" s="12">
        <v>7410.0756971635101</v>
      </c>
      <c r="I21" s="12">
        <v>444604.54182981059</v>
      </c>
      <c r="J21" s="12">
        <v>0.14762269938650335</v>
      </c>
      <c r="K21" s="12">
        <v>2040953.0578169068</v>
      </c>
      <c r="L21" s="3">
        <f t="shared" si="0"/>
        <v>6.3098330160019431</v>
      </c>
      <c r="M21" s="3">
        <v>6.1804848090499753</v>
      </c>
      <c r="N21" s="3">
        <f t="shared" si="1"/>
        <v>0.1293482069519678</v>
      </c>
      <c r="O21" s="3">
        <v>141071363.99248341</v>
      </c>
      <c r="P21" s="12">
        <f t="shared" si="2"/>
        <v>8.1494388654751244</v>
      </c>
      <c r="Q21">
        <v>9.5814939856360173</v>
      </c>
      <c r="R21" s="12">
        <f t="shared" si="3"/>
        <v>-1.4320551201608929</v>
      </c>
      <c r="S21" s="12">
        <f t="shared" si="4"/>
        <v>-9.0323483454628054E-2</v>
      </c>
      <c r="W21" s="12">
        <f t="shared" si="5"/>
        <v>0.64504395852206087</v>
      </c>
      <c r="X21" s="12">
        <f t="shared" si="6"/>
        <v>0.77426594887819566</v>
      </c>
    </row>
    <row r="22" spans="1:27">
      <c r="A22" s="12" t="s">
        <v>45</v>
      </c>
      <c r="B22" s="12" t="s">
        <v>46</v>
      </c>
      <c r="C22" s="12" t="s">
        <v>131</v>
      </c>
      <c r="D22" s="12" t="s">
        <v>140</v>
      </c>
      <c r="E22" s="12">
        <v>24.3458930021797</v>
      </c>
      <c r="F22" s="12">
        <v>24.246109585298498</v>
      </c>
      <c r="G22" s="12">
        <v>8.7031183053416006E-2</v>
      </c>
      <c r="H22" s="12">
        <v>6727.1901180496297</v>
      </c>
      <c r="I22" s="12">
        <v>403631.40708297776</v>
      </c>
      <c r="J22" s="12">
        <v>0.14762269938650335</v>
      </c>
      <c r="K22" s="12">
        <v>1852866.2598149581</v>
      </c>
      <c r="L22" s="3">
        <f t="shared" si="0"/>
        <v>6.2678440730045271</v>
      </c>
      <c r="M22" s="3">
        <v>6.1804848090499753</v>
      </c>
      <c r="N22" s="3">
        <f t="shared" si="1"/>
        <v>8.7359263954551736E-2</v>
      </c>
      <c r="O22" s="3">
        <v>134660955.37161502</v>
      </c>
      <c r="P22" s="12">
        <f t="shared" si="2"/>
        <v>8.1292416913078416</v>
      </c>
      <c r="Q22">
        <v>9.5814939856360173</v>
      </c>
      <c r="R22" s="12">
        <f t="shared" si="3"/>
        <v>-1.4522522943281757</v>
      </c>
      <c r="S22" s="12">
        <f t="shared" si="4"/>
        <v>-6.0154330136531049E-2</v>
      </c>
      <c r="W22" s="12">
        <f t="shared" si="5"/>
        <v>0.64504395852206087</v>
      </c>
      <c r="X22" s="12">
        <f t="shared" si="6"/>
        <v>0.77102444619236676</v>
      </c>
    </row>
    <row r="23" spans="1:27">
      <c r="A23" s="12" t="s">
        <v>48</v>
      </c>
      <c r="B23" s="12" t="s">
        <v>49</v>
      </c>
      <c r="C23" s="12" t="s">
        <v>131</v>
      </c>
      <c r="D23" s="12" t="s">
        <v>140</v>
      </c>
      <c r="E23" s="12">
        <v>24.8463038066078</v>
      </c>
      <c r="F23" s="12">
        <v>24.760862763323701</v>
      </c>
      <c r="G23" s="12">
        <v>7.4292435965079895E-2</v>
      </c>
      <c r="H23" s="12">
        <v>4971.8888600816599</v>
      </c>
      <c r="I23" s="12">
        <v>298313.33160489961</v>
      </c>
      <c r="J23" s="12">
        <v>0.15450483991064778</v>
      </c>
      <c r="K23" s="12">
        <v>1377616.7405909065</v>
      </c>
      <c r="L23" s="3">
        <f t="shared" si="0"/>
        <v>6.1391284116227034</v>
      </c>
      <c r="M23" s="3">
        <v>6.1804848090499753</v>
      </c>
      <c r="N23" s="3">
        <f t="shared" si="1"/>
        <v>-4.1356397427271929E-2</v>
      </c>
      <c r="O23" s="3">
        <v>106473703.24832278</v>
      </c>
      <c r="P23" s="12">
        <f t="shared" si="2"/>
        <v>8.0272423594710514</v>
      </c>
      <c r="Q23">
        <v>9.5814939856360173</v>
      </c>
      <c r="R23" s="12">
        <f t="shared" si="3"/>
        <v>-1.5542516261649659</v>
      </c>
      <c r="S23" s="12">
        <f t="shared" si="4"/>
        <v>2.6608559856756697E-2</v>
      </c>
      <c r="T23" s="12">
        <f>AVERAGE(S23:S25)</f>
        <v>1.2810377304045772E-2</v>
      </c>
      <c r="W23" s="12">
        <f t="shared" si="5"/>
        <v>0.64504395852206087</v>
      </c>
      <c r="X23" s="12">
        <f t="shared" si="6"/>
        <v>0.76478672708559359</v>
      </c>
      <c r="Y23" s="12">
        <f>AVERAGE(W23:W25)</f>
        <v>0.64504395852206087</v>
      </c>
      <c r="Z23" s="12">
        <f>AVERAGE(X23:X25)</f>
        <v>0.75162065844477899</v>
      </c>
    </row>
    <row r="24" spans="1:27">
      <c r="A24" s="12" t="s">
        <v>48</v>
      </c>
      <c r="B24" s="12" t="s">
        <v>49</v>
      </c>
      <c r="C24" s="12" t="s">
        <v>131</v>
      </c>
      <c r="D24" s="12" t="s">
        <v>140</v>
      </c>
      <c r="E24" s="12">
        <v>24.724793341855001</v>
      </c>
      <c r="F24" s="12">
        <v>24.760862763323701</v>
      </c>
      <c r="G24" s="12">
        <v>7.4292435965079895E-2</v>
      </c>
      <c r="H24" s="12">
        <v>5350.6537667417197</v>
      </c>
      <c r="I24" s="12">
        <v>321039.2260045032</v>
      </c>
      <c r="J24" s="12">
        <v>0.15450483991064778</v>
      </c>
      <c r="K24" s="12">
        <v>1482565.3608934691</v>
      </c>
      <c r="L24" s="3">
        <f t="shared" si="0"/>
        <v>6.1710138489163278</v>
      </c>
      <c r="M24" s="3">
        <v>6.1804848090499753</v>
      </c>
      <c r="N24" s="3">
        <f t="shared" si="1"/>
        <v>-9.4709601336475657E-3</v>
      </c>
      <c r="O24" s="3">
        <v>124368426.38829572</v>
      </c>
      <c r="P24" s="12">
        <f t="shared" si="2"/>
        <v>8.094710139311676</v>
      </c>
      <c r="Q24">
        <v>9.5814939856360173</v>
      </c>
      <c r="R24" s="12">
        <f t="shared" si="3"/>
        <v>-1.4867838463243412</v>
      </c>
      <c r="S24" s="12">
        <f t="shared" si="4"/>
        <v>6.370098893031341E-3</v>
      </c>
      <c r="W24" s="12">
        <f t="shared" si="5"/>
        <v>0.64504395852206087</v>
      </c>
      <c r="X24" s="12">
        <f t="shared" si="6"/>
        <v>0.76235142984886084</v>
      </c>
    </row>
    <row r="25" spans="1:27">
      <c r="A25" s="12" t="s">
        <v>48</v>
      </c>
      <c r="B25" s="12" t="s">
        <v>49</v>
      </c>
      <c r="C25" s="12" t="s">
        <v>131</v>
      </c>
      <c r="D25" s="12" t="s">
        <v>140</v>
      </c>
      <c r="E25" s="12">
        <v>24.711491141508301</v>
      </c>
      <c r="F25" s="12">
        <v>24.760862763323701</v>
      </c>
      <c r="G25" s="12">
        <v>7.4292435965079895E-2</v>
      </c>
      <c r="H25" s="12">
        <v>5393.8326290779796</v>
      </c>
      <c r="I25" s="12">
        <v>323629.95774467877</v>
      </c>
      <c r="J25" s="12">
        <v>0.15450483991064778</v>
      </c>
      <c r="K25" s="12">
        <v>1494529.4102252405</v>
      </c>
      <c r="L25" s="3">
        <f t="shared" si="0"/>
        <v>6.1745044657606174</v>
      </c>
      <c r="M25" s="3">
        <v>6.1804848090499753</v>
      </c>
      <c r="N25" s="3">
        <f t="shared" si="1"/>
        <v>-5.9803432893579256E-3</v>
      </c>
      <c r="O25" s="3">
        <v>305267812.4037683</v>
      </c>
      <c r="P25" s="12">
        <f t="shared" si="2"/>
        <v>8.4846810144775855</v>
      </c>
      <c r="Q25">
        <v>9.5814939856360173</v>
      </c>
      <c r="R25" s="12">
        <f t="shared" si="3"/>
        <v>-1.0968129711584318</v>
      </c>
      <c r="S25" s="12">
        <f t="shared" si="4"/>
        <v>5.4524731623492809E-3</v>
      </c>
      <c r="W25" s="12">
        <f t="shared" si="5"/>
        <v>0.64504395852206087</v>
      </c>
      <c r="X25" s="12">
        <f t="shared" si="6"/>
        <v>0.72772381839988254</v>
      </c>
    </row>
    <row r="26" spans="1:27">
      <c r="A26" s="12" t="s">
        <v>67</v>
      </c>
      <c r="B26" s="12" t="s">
        <v>68</v>
      </c>
      <c r="C26" s="12" t="s">
        <v>131</v>
      </c>
      <c r="D26" s="12" t="s">
        <v>140</v>
      </c>
      <c r="E26" s="12">
        <v>24.779656514567499</v>
      </c>
      <c r="F26" s="12">
        <v>24.684731010123901</v>
      </c>
      <c r="G26" s="12">
        <v>0.125369696643719</v>
      </c>
      <c r="H26" s="12">
        <v>5176.1906034344502</v>
      </c>
      <c r="I26" s="12">
        <v>310571.43620606698</v>
      </c>
      <c r="J26" s="12">
        <v>0.15946969696969709</v>
      </c>
      <c r="K26" s="12">
        <v>1440392.6761011686</v>
      </c>
      <c r="L26" s="3">
        <f t="shared" si="0"/>
        <v>6.1584809044675506</v>
      </c>
      <c r="M26" s="3">
        <v>6.1804848090499753</v>
      </c>
      <c r="N26" s="3">
        <f t="shared" si="1"/>
        <v>-2.2003904582424738E-2</v>
      </c>
      <c r="O26" s="3">
        <v>1956736131.1785729</v>
      </c>
      <c r="P26" s="12">
        <f t="shared" si="2"/>
        <v>9.2915322643399012</v>
      </c>
      <c r="Q26">
        <v>9.5814939856360173</v>
      </c>
      <c r="R26" s="12">
        <f t="shared" si="3"/>
        <v>-0.28996172129611608</v>
      </c>
      <c r="S26" s="12">
        <f t="shared" si="4"/>
        <v>7.5885549596230353E-2</v>
      </c>
      <c r="T26" s="12">
        <f>AVERAGE(S26:S28)</f>
        <v>-2.23686873708724E-2</v>
      </c>
      <c r="W26" s="12">
        <f t="shared" si="5"/>
        <v>0.64504395852206087</v>
      </c>
      <c r="X26" s="12">
        <f t="shared" si="6"/>
        <v>0.66280573852208091</v>
      </c>
      <c r="Y26" s="12">
        <f>AVERAGE(W26:W28)</f>
        <v>0.64504395852206087</v>
      </c>
      <c r="Z26" s="12">
        <f>AVERAGE(X26:X28)</f>
        <v>0.7108262230650767</v>
      </c>
    </row>
    <row r="27" spans="1:27">
      <c r="A27" s="12" t="s">
        <v>67</v>
      </c>
      <c r="B27" s="12" t="s">
        <v>68</v>
      </c>
      <c r="C27" s="12" t="s">
        <v>131</v>
      </c>
      <c r="D27" s="12" t="s">
        <v>140</v>
      </c>
      <c r="E27" s="12">
        <v>24.542614033003598</v>
      </c>
      <c r="F27" s="12">
        <v>24.684731010123901</v>
      </c>
      <c r="G27" s="12">
        <v>0.125369696643719</v>
      </c>
      <c r="H27" s="12">
        <v>5973.2726171499498</v>
      </c>
      <c r="I27" s="12">
        <v>358396.35702899698</v>
      </c>
      <c r="J27" s="12">
        <v>0.15946969696969709</v>
      </c>
      <c r="K27" s="12">
        <v>1662198.8619178182</v>
      </c>
      <c r="L27" s="3">
        <f t="shared" si="0"/>
        <v>6.220682980619646</v>
      </c>
      <c r="M27" s="3">
        <v>6.1804848090499753</v>
      </c>
      <c r="N27" s="3">
        <f t="shared" si="1"/>
        <v>4.0198171569670649E-2</v>
      </c>
      <c r="O27" s="3">
        <v>2041432520.5910552</v>
      </c>
      <c r="P27" s="12">
        <f t="shared" si="2"/>
        <v>9.3099350289225988</v>
      </c>
      <c r="Q27">
        <v>9.5814939856360173</v>
      </c>
      <c r="R27" s="12">
        <f t="shared" si="3"/>
        <v>-0.27155895671341845</v>
      </c>
      <c r="S27" s="12">
        <f t="shared" si="4"/>
        <v>-0.14802741937211292</v>
      </c>
      <c r="W27" s="12">
        <f t="shared" si="5"/>
        <v>0.64504395852206087</v>
      </c>
      <c r="X27" s="12">
        <f t="shared" si="6"/>
        <v>0.6681768413307112</v>
      </c>
    </row>
    <row r="28" spans="1:27">
      <c r="A28" s="12" t="s">
        <v>67</v>
      </c>
      <c r="B28" s="12" t="s">
        <v>68</v>
      </c>
      <c r="C28" s="12" t="s">
        <v>131</v>
      </c>
      <c r="D28" s="12" t="s">
        <v>140</v>
      </c>
      <c r="E28" s="12">
        <v>24.731922482800599</v>
      </c>
      <c r="F28" s="12">
        <v>24.684731010123901</v>
      </c>
      <c r="G28" s="12">
        <v>0.125369696643719</v>
      </c>
      <c r="H28" s="12">
        <v>5327.6550610904796</v>
      </c>
      <c r="I28" s="12">
        <v>319659.30366542877</v>
      </c>
      <c r="J28" s="12">
        <v>0.15946969696969709</v>
      </c>
      <c r="K28" s="12">
        <v>1482541.1038179966</v>
      </c>
      <c r="L28" s="3">
        <f t="shared" si="0"/>
        <v>6.1710067431249174</v>
      </c>
      <c r="M28" s="3">
        <v>6.1804848090499753</v>
      </c>
      <c r="N28" s="3">
        <f t="shared" si="1"/>
        <v>-9.4780659250579546E-3</v>
      </c>
      <c r="O28" s="3">
        <v>50044893.145569839</v>
      </c>
      <c r="P28" s="12">
        <f t="shared" si="2"/>
        <v>7.6993597662937123</v>
      </c>
      <c r="Q28">
        <v>9.5814939856360173</v>
      </c>
      <c r="R28" s="12">
        <f t="shared" si="3"/>
        <v>-1.882134219342305</v>
      </c>
      <c r="S28" s="12">
        <f t="shared" si="4"/>
        <v>5.0358076632653652E-3</v>
      </c>
      <c r="W28" s="12">
        <f t="shared" si="5"/>
        <v>0.64504395852206087</v>
      </c>
      <c r="X28" s="12">
        <f t="shared" si="6"/>
        <v>0.80149608934243799</v>
      </c>
    </row>
    <row r="29" spans="1:27">
      <c r="A29" s="3" t="s">
        <v>56</v>
      </c>
      <c r="B29" s="3" t="s">
        <v>57</v>
      </c>
      <c r="C29" s="3" t="s">
        <v>131</v>
      </c>
      <c r="D29" s="3" t="s">
        <v>143</v>
      </c>
      <c r="E29" s="3">
        <v>23.874199975995399</v>
      </c>
      <c r="F29" s="3">
        <v>24.0953728416325</v>
      </c>
      <c r="G29" s="3">
        <v>0.46682268895321</v>
      </c>
      <c r="H29" s="3">
        <v>8945.6146897906601</v>
      </c>
      <c r="I29" s="3">
        <v>536736.88138743956</v>
      </c>
      <c r="J29" s="3">
        <v>0.15034333212865933</v>
      </c>
      <c r="K29" s="3">
        <v>2469726.7704462889</v>
      </c>
      <c r="L29" s="3">
        <f t="shared" si="0"/>
        <v>6.3926489092713616</v>
      </c>
      <c r="M29" s="3">
        <v>6.1804848090499753</v>
      </c>
      <c r="N29" s="3">
        <f t="shared" si="1"/>
        <v>0.21216410022138632</v>
      </c>
      <c r="O29" s="3">
        <v>2322827071.0328956</v>
      </c>
      <c r="P29" s="12">
        <f t="shared" si="2"/>
        <v>9.3660168788094058</v>
      </c>
      <c r="Q29">
        <v>9.5814939856360173</v>
      </c>
      <c r="R29" s="12">
        <f t="shared" si="3"/>
        <v>-0.21547710682661148</v>
      </c>
      <c r="S29" s="12">
        <f t="shared" si="4"/>
        <v>-0.9846247861129348</v>
      </c>
      <c r="T29" s="12">
        <f>AVERAGE(S29:S31)</f>
        <v>-0.68814676846991896</v>
      </c>
      <c r="U29" s="12">
        <f>AVERAGE(S29:S37)</f>
        <v>-1.6411655169965835</v>
      </c>
      <c r="V29" s="12">
        <f>_xlfn.STDEV.S(T29,T32,T35)/SQRT(COUNT(T29,T32,T35))</f>
        <v>0.80188436689343512</v>
      </c>
      <c r="W29" s="12">
        <f t="shared" si="5"/>
        <v>0.64504395852206087</v>
      </c>
      <c r="X29" s="12">
        <f t="shared" si="6"/>
        <v>0.68253655657344769</v>
      </c>
      <c r="Y29" s="12">
        <f>AVERAGE(W29:W31)</f>
        <v>0.64504395852206087</v>
      </c>
      <c r="Z29" s="12">
        <f>AVERAGE(X29:X31)</f>
        <v>0.67730137556688985</v>
      </c>
      <c r="AA29" s="13">
        <f>TTEST(Y29:Y37,Z29:Z37,2,1)</f>
        <v>1.2288197111006529E-3</v>
      </c>
    </row>
    <row r="30" spans="1:27">
      <c r="A30" s="12" t="s">
        <v>56</v>
      </c>
      <c r="B30" s="12" t="s">
        <v>57</v>
      </c>
      <c r="C30" s="12" t="s">
        <v>131</v>
      </c>
      <c r="D30" s="12" t="s">
        <v>143</v>
      </c>
      <c r="E30" s="12">
        <v>23.780241826428401</v>
      </c>
      <c r="F30" s="12">
        <v>24.0953728416325</v>
      </c>
      <c r="G30" s="12">
        <v>0.46682268895321</v>
      </c>
      <c r="H30" s="12">
        <v>9468.1613529535007</v>
      </c>
      <c r="I30" s="12">
        <v>568089.68117721006</v>
      </c>
      <c r="J30" s="12">
        <v>0.15034333212865933</v>
      </c>
      <c r="K30" s="12">
        <v>2613992.7071731985</v>
      </c>
      <c r="L30" s="3">
        <f t="shared" si="0"/>
        <v>6.4173043715999745</v>
      </c>
      <c r="M30" s="3">
        <v>6.1804848090499753</v>
      </c>
      <c r="N30" s="3">
        <f t="shared" si="1"/>
        <v>0.23681956254999914</v>
      </c>
      <c r="O30" s="3">
        <v>2239846334.0627584</v>
      </c>
      <c r="P30" s="12">
        <f t="shared" si="2"/>
        <v>9.3502182243351495</v>
      </c>
      <c r="Q30">
        <v>9.5814939856360173</v>
      </c>
      <c r="R30" s="12">
        <f t="shared" si="3"/>
        <v>-0.2312757613008678</v>
      </c>
      <c r="S30" s="12">
        <f t="shared" si="4"/>
        <v>-1.0239705242691619</v>
      </c>
      <c r="W30" s="12">
        <f t="shared" si="5"/>
        <v>0.64504395852206087</v>
      </c>
      <c r="X30" s="12">
        <f t="shared" si="6"/>
        <v>0.6863266950174608</v>
      </c>
    </row>
    <row r="31" spans="1:27">
      <c r="A31" s="12" t="s">
        <v>56</v>
      </c>
      <c r="B31" s="12" t="s">
        <v>57</v>
      </c>
      <c r="C31" s="12" t="s">
        <v>131</v>
      </c>
      <c r="D31" s="12" t="s">
        <v>143</v>
      </c>
      <c r="E31" s="12">
        <v>24.631676722473699</v>
      </c>
      <c r="F31" s="12">
        <v>24.0953728416325</v>
      </c>
      <c r="G31" s="12">
        <v>0.46682268895321</v>
      </c>
      <c r="H31" s="12">
        <v>5660.3265467164701</v>
      </c>
      <c r="I31" s="12">
        <v>339619.59280298819</v>
      </c>
      <c r="J31" s="12">
        <v>0.15034333212865933</v>
      </c>
      <c r="K31" s="12">
        <v>1562716.5361646716</v>
      </c>
      <c r="L31" s="3">
        <f t="shared" si="0"/>
        <v>6.1938802077414499</v>
      </c>
      <c r="M31" s="3">
        <v>6.1804848090499753</v>
      </c>
      <c r="N31" s="3">
        <f t="shared" si="1"/>
        <v>1.3395398691474547E-2</v>
      </c>
      <c r="O31" s="3">
        <v>2195970478.2455935</v>
      </c>
      <c r="P31" s="12">
        <f t="shared" si="2"/>
        <v>9.341626497334877</v>
      </c>
      <c r="Q31">
        <v>9.5814939856360173</v>
      </c>
      <c r="R31" s="12">
        <f t="shared" si="3"/>
        <v>-0.23986748830114024</v>
      </c>
      <c r="S31" s="12">
        <f t="shared" si="4"/>
        <v>-5.584499502766032E-2</v>
      </c>
      <c r="W31" s="12">
        <f t="shared" si="5"/>
        <v>0.64504395852206087</v>
      </c>
      <c r="X31" s="12">
        <f t="shared" si="6"/>
        <v>0.66304087510976117</v>
      </c>
    </row>
    <row r="32" spans="1:27">
      <c r="A32" s="12" t="s">
        <v>59</v>
      </c>
      <c r="B32" s="12" t="s">
        <v>60</v>
      </c>
      <c r="C32" s="12" t="s">
        <v>131</v>
      </c>
      <c r="D32" s="12" t="s">
        <v>143</v>
      </c>
      <c r="E32" s="12">
        <v>23.340369299034101</v>
      </c>
      <c r="F32" s="12">
        <v>23.7353494852116</v>
      </c>
      <c r="G32" s="12">
        <v>0.34323838579781402</v>
      </c>
      <c r="H32" s="12">
        <v>12350.716480667899</v>
      </c>
      <c r="I32" s="12">
        <v>741042.98884007393</v>
      </c>
      <c r="J32" s="12">
        <v>0.16135084427767341</v>
      </c>
      <c r="K32" s="12">
        <v>3442443.6029418819</v>
      </c>
      <c r="L32" s="3">
        <f t="shared" si="0"/>
        <v>6.5368668340032476</v>
      </c>
      <c r="M32" s="3">
        <v>6.1804848090499753</v>
      </c>
      <c r="N32" s="3">
        <f t="shared" si="1"/>
        <v>0.35638202495327231</v>
      </c>
      <c r="O32" s="3">
        <v>3164134197.1829791</v>
      </c>
      <c r="P32" s="12">
        <f t="shared" si="2"/>
        <v>9.5002548945033034</v>
      </c>
      <c r="Q32">
        <v>9.5814939856360173</v>
      </c>
      <c r="R32" s="12">
        <f t="shared" si="3"/>
        <v>-8.1239091132713881E-2</v>
      </c>
      <c r="S32" s="12">
        <f t="shared" si="4"/>
        <v>-4.3868292958999158</v>
      </c>
      <c r="T32" s="12">
        <f>AVERAGE(S32:S34)</f>
        <v>-3.234756831997371</v>
      </c>
      <c r="W32" s="12">
        <f t="shared" si="5"/>
        <v>0.64504395852206087</v>
      </c>
      <c r="X32" s="12">
        <f t="shared" si="6"/>
        <v>0.68807278400344551</v>
      </c>
      <c r="Y32" s="12">
        <f>AVERAGE(W32:W34)</f>
        <v>0.64504395852206087</v>
      </c>
      <c r="Z32" s="12">
        <f>AVERAGE(X32:X34)</f>
        <v>0.67695696276155271</v>
      </c>
    </row>
    <row r="33" spans="1:27">
      <c r="A33" s="12" t="s">
        <v>59</v>
      </c>
      <c r="B33" s="12" t="s">
        <v>60</v>
      </c>
      <c r="C33" s="12" t="s">
        <v>131</v>
      </c>
      <c r="D33" s="12" t="s">
        <v>143</v>
      </c>
      <c r="E33" s="12">
        <v>23.904456856786801</v>
      </c>
      <c r="F33" s="12">
        <v>23.7353494852116</v>
      </c>
      <c r="G33" s="12">
        <v>0.34323838579781402</v>
      </c>
      <c r="H33" s="12">
        <v>8783.5587566746799</v>
      </c>
      <c r="I33" s="12">
        <v>527013.52540048084</v>
      </c>
      <c r="J33" s="12">
        <v>0.16135084427767341</v>
      </c>
      <c r="K33" s="12">
        <v>2448190.4106784062</v>
      </c>
      <c r="L33" s="3">
        <f t="shared" si="0"/>
        <v>6.3888451925139735</v>
      </c>
      <c r="M33" s="3">
        <v>6.1804848090499753</v>
      </c>
      <c r="N33" s="3">
        <f t="shared" si="1"/>
        <v>0.20836038346399821</v>
      </c>
      <c r="O33" s="3">
        <v>3260815753.9752445</v>
      </c>
      <c r="P33" s="12">
        <f t="shared" si="2"/>
        <v>9.5133262605378111</v>
      </c>
      <c r="Q33">
        <v>9.5814939856360173</v>
      </c>
      <c r="R33" s="12">
        <f t="shared" si="3"/>
        <v>-6.8167725098206233E-2</v>
      </c>
      <c r="S33" s="12">
        <f t="shared" si="4"/>
        <v>-3.0565840823325496</v>
      </c>
      <c r="W33" s="12">
        <f t="shared" si="5"/>
        <v>0.64504395852206087</v>
      </c>
      <c r="X33" s="12">
        <f t="shared" si="6"/>
        <v>0.67156796871516067</v>
      </c>
    </row>
    <row r="34" spans="1:27">
      <c r="A34" s="12" t="s">
        <v>59</v>
      </c>
      <c r="B34" s="12" t="s">
        <v>60</v>
      </c>
      <c r="C34" s="12" t="s">
        <v>131</v>
      </c>
      <c r="D34" s="12" t="s">
        <v>143</v>
      </c>
      <c r="E34" s="12">
        <v>23.961222299813901</v>
      </c>
      <c r="F34" s="12">
        <v>23.7353494852116</v>
      </c>
      <c r="G34" s="12">
        <v>0.34323838579781402</v>
      </c>
      <c r="H34" s="12">
        <v>8487.4015308917697</v>
      </c>
      <c r="I34" s="12">
        <v>509244.09185350616</v>
      </c>
      <c r="J34" s="12">
        <v>0.16135084427767341</v>
      </c>
      <c r="K34" s="12">
        <v>2365644.224069946</v>
      </c>
      <c r="L34" s="3">
        <f t="shared" si="0"/>
        <v>6.3739494304265909</v>
      </c>
      <c r="M34" s="3">
        <v>6.1804848090499753</v>
      </c>
      <c r="N34" s="3">
        <f t="shared" si="1"/>
        <v>0.19346462137661558</v>
      </c>
      <c r="O34" s="3">
        <v>3132727534.8304229</v>
      </c>
      <c r="P34" s="12">
        <f t="shared" si="2"/>
        <v>9.4959226242895181</v>
      </c>
      <c r="Q34">
        <v>9.5814939856360173</v>
      </c>
      <c r="R34" s="12">
        <f t="shared" si="3"/>
        <v>-8.5571361346499231E-2</v>
      </c>
      <c r="S34" s="12">
        <f t="shared" si="4"/>
        <v>-2.2608571177596475</v>
      </c>
      <c r="W34" s="12">
        <f t="shared" si="5"/>
        <v>0.64504395852206087</v>
      </c>
      <c r="X34" s="12">
        <f t="shared" si="6"/>
        <v>0.67123013556605171</v>
      </c>
    </row>
    <row r="35" spans="1:27">
      <c r="A35" s="12" t="s">
        <v>63</v>
      </c>
      <c r="B35" s="12" t="s">
        <v>64</v>
      </c>
      <c r="C35" s="12" t="s">
        <v>131</v>
      </c>
      <c r="D35" s="12" t="s">
        <v>143</v>
      </c>
      <c r="E35" s="12">
        <v>23.9692559520442</v>
      </c>
      <c r="F35" s="12">
        <v>23.9067749006905</v>
      </c>
      <c r="G35" s="12">
        <v>0.24738082321379601</v>
      </c>
      <c r="H35" s="12">
        <v>8446.3027882288297</v>
      </c>
      <c r="I35" s="12">
        <v>506778.16729372978</v>
      </c>
      <c r="J35" s="12">
        <v>0.14766138384228861</v>
      </c>
      <c r="K35" s="12">
        <v>2326438.9311095229</v>
      </c>
      <c r="L35" s="3">
        <f t="shared" si="0"/>
        <v>6.3666916568133018</v>
      </c>
      <c r="M35" s="3">
        <v>6.1804848090499753</v>
      </c>
      <c r="N35" s="3">
        <f t="shared" si="1"/>
        <v>0.18620684776332652</v>
      </c>
      <c r="O35" s="3">
        <v>2480854376.7118626</v>
      </c>
      <c r="P35" s="12">
        <f t="shared" si="2"/>
        <v>9.3946012724356116</v>
      </c>
      <c r="Q35">
        <v>9.5814939856360173</v>
      </c>
      <c r="R35" s="12">
        <f t="shared" si="3"/>
        <v>-0.18689271320040568</v>
      </c>
      <c r="S35" s="12">
        <f t="shared" si="4"/>
        <v>-0.99633016490940607</v>
      </c>
      <c r="T35" s="12">
        <f>AVERAGE(S35:S37)</f>
        <v>-1.0005929505224613</v>
      </c>
      <c r="W35" s="12">
        <f t="shared" si="5"/>
        <v>0.64504395852206087</v>
      </c>
      <c r="X35" s="12">
        <f t="shared" si="6"/>
        <v>0.67769684653819218</v>
      </c>
      <c r="Y35" s="12">
        <f>AVERAGE(W35:W37)</f>
        <v>0.64504395852206087</v>
      </c>
      <c r="Z35" s="12">
        <f>AVERAGE(X35:X37)</f>
        <v>0.68061608936518836</v>
      </c>
    </row>
    <row r="36" spans="1:27">
      <c r="A36" s="12" t="s">
        <v>63</v>
      </c>
      <c r="B36" s="12" t="s">
        <v>64</v>
      </c>
      <c r="C36" s="12" t="s">
        <v>131</v>
      </c>
      <c r="D36" s="12" t="s">
        <v>143</v>
      </c>
      <c r="E36" s="12">
        <v>23.634143902210202</v>
      </c>
      <c r="F36" s="12">
        <v>23.9067749006905</v>
      </c>
      <c r="G36" s="12">
        <v>0.24738082321379601</v>
      </c>
      <c r="H36" s="12">
        <v>10341.964862557899</v>
      </c>
      <c r="I36" s="12">
        <v>620517.89175347402</v>
      </c>
      <c r="J36" s="12">
        <v>0.14766138384228861</v>
      </c>
      <c r="K36" s="12">
        <v>2848577.689394766</v>
      </c>
      <c r="L36" s="3">
        <f t="shared" si="0"/>
        <v>6.4546280684882733</v>
      </c>
      <c r="M36" s="3">
        <v>6.1804848090499753</v>
      </c>
      <c r="N36" s="3">
        <f t="shared" si="1"/>
        <v>0.27414325943829798</v>
      </c>
      <c r="O36" s="3">
        <v>2362365468.923481</v>
      </c>
      <c r="P36" s="12">
        <f t="shared" si="2"/>
        <v>9.3733470858510302</v>
      </c>
      <c r="Q36">
        <v>9.5814939856360173</v>
      </c>
      <c r="R36" s="12">
        <f t="shared" si="3"/>
        <v>-0.20814689978498713</v>
      </c>
      <c r="S36" s="12">
        <f t="shared" si="4"/>
        <v>-1.3170662629204863</v>
      </c>
      <c r="W36" s="12">
        <f t="shared" si="5"/>
        <v>0.64504395852206087</v>
      </c>
      <c r="X36" s="12">
        <f t="shared" si="6"/>
        <v>0.68861507094210428</v>
      </c>
    </row>
    <row r="37" spans="1:27">
      <c r="A37" s="12" t="s">
        <v>63</v>
      </c>
      <c r="B37" s="12" t="s">
        <v>64</v>
      </c>
      <c r="C37" s="12" t="s">
        <v>131</v>
      </c>
      <c r="D37" s="12" t="s">
        <v>143</v>
      </c>
      <c r="E37" s="12">
        <v>24.1169248478169</v>
      </c>
      <c r="F37" s="12">
        <v>23.9067749006905</v>
      </c>
      <c r="G37" s="12">
        <v>0.24738082321379601</v>
      </c>
      <c r="H37" s="12">
        <v>7725.3293169595499</v>
      </c>
      <c r="I37" s="12">
        <v>463519.75901757297</v>
      </c>
      <c r="J37" s="12">
        <v>0.14766138384228861</v>
      </c>
      <c r="K37" s="12">
        <v>2127854.9122894076</v>
      </c>
      <c r="L37" s="3">
        <f t="shared" si="0"/>
        <v>6.3279420122789087</v>
      </c>
      <c r="M37" s="3">
        <v>6.1804848090499753</v>
      </c>
      <c r="N37" s="3">
        <f t="shared" si="1"/>
        <v>0.14745720322893341</v>
      </c>
      <c r="O37" s="3">
        <v>2329623414.7490253</v>
      </c>
      <c r="P37" s="12">
        <f t="shared" si="2"/>
        <v>9.3672857226935502</v>
      </c>
      <c r="Q37">
        <v>9.5814939856360173</v>
      </c>
      <c r="R37" s="12">
        <f t="shared" si="3"/>
        <v>-0.21420826294246709</v>
      </c>
      <c r="S37" s="12">
        <f t="shared" si="4"/>
        <v>-0.6883824237374917</v>
      </c>
      <c r="W37" s="12">
        <f t="shared" si="5"/>
        <v>0.64504395852206087</v>
      </c>
      <c r="X37" s="12">
        <f t="shared" si="6"/>
        <v>0.67553635061526851</v>
      </c>
    </row>
    <row r="38" spans="1:27">
      <c r="A38" s="3" t="s">
        <v>61</v>
      </c>
      <c r="B38" s="3" t="s">
        <v>78</v>
      </c>
      <c r="C38" s="3" t="s">
        <v>131</v>
      </c>
      <c r="D38" s="3" t="s">
        <v>142</v>
      </c>
      <c r="E38" s="3">
        <v>23.9032675156854</v>
      </c>
      <c r="F38" s="3">
        <v>24.044838849916999</v>
      </c>
      <c r="G38" s="3">
        <v>0.12363554896708701</v>
      </c>
      <c r="H38" s="3">
        <v>8789.8730881803294</v>
      </c>
      <c r="I38" s="3">
        <v>527392.3852908198</v>
      </c>
      <c r="J38" s="3">
        <v>0.15765422696115752</v>
      </c>
      <c r="K38" s="3">
        <v>2442152.0963961799</v>
      </c>
      <c r="L38" s="3">
        <f t="shared" si="0"/>
        <v>6.387772708162756</v>
      </c>
      <c r="M38" s="3">
        <v>6.1804848090499753</v>
      </c>
      <c r="N38" s="3">
        <f t="shared" si="1"/>
        <v>0.20728789911278067</v>
      </c>
      <c r="O38" s="3">
        <v>1298077537.7733741</v>
      </c>
      <c r="P38" s="12">
        <f t="shared" si="2"/>
        <v>9.1133006348536938</v>
      </c>
      <c r="Q38">
        <v>9.5814939856360173</v>
      </c>
      <c r="R38" s="12">
        <f t="shared" si="3"/>
        <v>-0.46819335078232349</v>
      </c>
      <c r="S38" s="12">
        <f t="shared" si="4"/>
        <v>-0.44273994657637666</v>
      </c>
      <c r="T38" s="12">
        <f>AVERAGE(S38:S40)</f>
        <v>-0.43129699006910832</v>
      </c>
      <c r="U38" s="12">
        <f>AVERAGE(S38:S46)</f>
        <v>-0.35775634875660189</v>
      </c>
      <c r="V38" s="12">
        <f>_xlfn.STDEV.S(T38,T41,T44)/SQRT(COUNT(T38,T41,T44))</f>
        <v>0.18552705365862207</v>
      </c>
      <c r="W38" s="12">
        <f t="shared" si="5"/>
        <v>0.64504395852206087</v>
      </c>
      <c r="X38" s="12">
        <f t="shared" si="6"/>
        <v>0.70092856190136055</v>
      </c>
      <c r="Y38" s="12">
        <f>AVERAGE(W38:W40)</f>
        <v>0.64504395852206087</v>
      </c>
      <c r="Z38" s="12">
        <f>AVERAGE(X38:X40)</f>
        <v>0.69152612642413935</v>
      </c>
      <c r="AA38" s="13">
        <f>TTEST(Y38:Y46,Z38:Z46,2,1)</f>
        <v>4.5617340033237495E-2</v>
      </c>
    </row>
    <row r="39" spans="1:27">
      <c r="A39" s="12" t="s">
        <v>61</v>
      </c>
      <c r="B39" s="12" t="s">
        <v>78</v>
      </c>
      <c r="C39" s="12" t="s">
        <v>131</v>
      </c>
      <c r="D39" s="12" t="s">
        <v>142</v>
      </c>
      <c r="E39" s="12">
        <v>24.131559289114499</v>
      </c>
      <c r="F39" s="12">
        <v>24.044838849916999</v>
      </c>
      <c r="G39" s="12">
        <v>0.12363554896708701</v>
      </c>
      <c r="H39" s="12">
        <v>7657.3199326313797</v>
      </c>
      <c r="I39" s="12">
        <v>459439.1959578828</v>
      </c>
      <c r="J39" s="12">
        <v>0.15765422696115752</v>
      </c>
      <c r="K39" s="12">
        <v>2127486.9089291147</v>
      </c>
      <c r="L39" s="3">
        <f t="shared" si="0"/>
        <v>6.32786689641945</v>
      </c>
      <c r="M39" s="3">
        <v>6.1804848090499753</v>
      </c>
      <c r="N39" s="3">
        <f t="shared" si="1"/>
        <v>0.14738208736947467</v>
      </c>
      <c r="O39" s="3">
        <v>1506375921.9781687</v>
      </c>
      <c r="P39" s="12">
        <f t="shared" si="2"/>
        <v>9.1779333652696344</v>
      </c>
      <c r="Q39">
        <v>9.5814939856360173</v>
      </c>
      <c r="R39" s="12">
        <f t="shared" si="3"/>
        <v>-0.40356062036638285</v>
      </c>
      <c r="S39" s="12">
        <f t="shared" si="4"/>
        <v>-0.36520433345471137</v>
      </c>
      <c r="W39" s="12">
        <f t="shared" si="5"/>
        <v>0.64504395852206087</v>
      </c>
      <c r="X39" s="12">
        <f t="shared" si="6"/>
        <v>0.68946533436000235</v>
      </c>
    </row>
    <row r="40" spans="1:27">
      <c r="A40" s="12" t="s">
        <v>61</v>
      </c>
      <c r="B40" s="12" t="s">
        <v>78</v>
      </c>
      <c r="C40" s="12" t="s">
        <v>131</v>
      </c>
      <c r="D40" s="12" t="s">
        <v>142</v>
      </c>
      <c r="E40" s="12">
        <v>24.099689744951299</v>
      </c>
      <c r="F40" s="12">
        <v>24.044838849916999</v>
      </c>
      <c r="G40" s="12">
        <v>0.12363554896708701</v>
      </c>
      <c r="H40" s="12">
        <v>7806.1995232646404</v>
      </c>
      <c r="I40" s="12">
        <v>468371.97139587841</v>
      </c>
      <c r="J40" s="12">
        <v>0.15765422696115752</v>
      </c>
      <c r="K40" s="12">
        <v>2168851.1699062763</v>
      </c>
      <c r="L40" s="3">
        <f t="shared" si="0"/>
        <v>6.3362297510431871</v>
      </c>
      <c r="M40" s="3">
        <v>6.1804848090499753</v>
      </c>
      <c r="N40" s="3">
        <f t="shared" si="1"/>
        <v>0.15574494199321176</v>
      </c>
      <c r="O40" s="3">
        <v>1823878846.094629</v>
      </c>
      <c r="P40" s="12">
        <f t="shared" si="2"/>
        <v>9.2609959862840139</v>
      </c>
      <c r="Q40">
        <v>9.5814939856360173</v>
      </c>
      <c r="R40" s="12">
        <f t="shared" si="3"/>
        <v>-0.3204979993520034</v>
      </c>
      <c r="S40" s="12">
        <f t="shared" si="4"/>
        <v>-0.48594669017623687</v>
      </c>
      <c r="W40" s="12">
        <f t="shared" si="5"/>
        <v>0.64504395852206087</v>
      </c>
      <c r="X40" s="12">
        <f t="shared" si="6"/>
        <v>0.68418448301105539</v>
      </c>
    </row>
    <row r="41" spans="1:27">
      <c r="A41" s="12" t="s">
        <v>65</v>
      </c>
      <c r="B41" s="12" t="s">
        <v>72</v>
      </c>
      <c r="C41" s="12" t="s">
        <v>131</v>
      </c>
      <c r="D41" s="12" t="s">
        <v>142</v>
      </c>
      <c r="E41" s="12">
        <v>23.404288668142499</v>
      </c>
      <c r="F41" s="12">
        <v>24.0989486354447</v>
      </c>
      <c r="G41" s="12">
        <v>0.70827874742007302</v>
      </c>
      <c r="H41" s="12">
        <v>11882.8095271824</v>
      </c>
      <c r="I41" s="12">
        <v>712968.57163094403</v>
      </c>
      <c r="J41" s="12">
        <v>0.15971439308530658</v>
      </c>
      <c r="K41" s="12">
        <v>3307359.6573515129</v>
      </c>
      <c r="L41" s="3">
        <f t="shared" si="0"/>
        <v>6.5194814246415618</v>
      </c>
      <c r="M41" s="3">
        <v>6.1804848090499753</v>
      </c>
      <c r="N41" s="3">
        <f t="shared" si="1"/>
        <v>0.33899661559158645</v>
      </c>
      <c r="O41" s="3">
        <v>2178752882.8119364</v>
      </c>
      <c r="P41" s="12">
        <f t="shared" si="2"/>
        <v>9.3382079747541873</v>
      </c>
      <c r="Q41">
        <v>9.5814939856360173</v>
      </c>
      <c r="R41" s="12">
        <f t="shared" si="3"/>
        <v>-0.24328601088182999</v>
      </c>
      <c r="S41" s="12">
        <f t="shared" si="4"/>
        <v>-1.3934077605318846</v>
      </c>
      <c r="T41" s="12">
        <f>AVERAGE(S41:S43)</f>
        <v>-0.63595379387052509</v>
      </c>
      <c r="W41" s="12">
        <f t="shared" si="5"/>
        <v>0.64504395852206087</v>
      </c>
      <c r="X41" s="12">
        <f t="shared" si="6"/>
        <v>0.69815123439817972</v>
      </c>
      <c r="Y41" s="12">
        <f>AVERAGE(W41:W43)</f>
        <v>0.64504395852206087</v>
      </c>
      <c r="Z41" s="12">
        <f>AVERAGE(X41:X43)</f>
        <v>0.6787792755748655</v>
      </c>
    </row>
    <row r="42" spans="1:27">
      <c r="A42" s="12" t="s">
        <v>65</v>
      </c>
      <c r="B42" s="12" t="s">
        <v>72</v>
      </c>
      <c r="C42" s="12" t="s">
        <v>131</v>
      </c>
      <c r="D42" s="12" t="s">
        <v>142</v>
      </c>
      <c r="E42" s="12">
        <v>24.820102683887999</v>
      </c>
      <c r="F42" s="12">
        <v>24.0989486354447</v>
      </c>
      <c r="G42" s="12">
        <v>0.70827874742007302</v>
      </c>
      <c r="H42" s="12">
        <v>5051.2262552971797</v>
      </c>
      <c r="I42" s="12">
        <v>303073.57531783078</v>
      </c>
      <c r="J42" s="12">
        <v>0.15971439308530658</v>
      </c>
      <c r="K42" s="12">
        <v>1405915.1498396483</v>
      </c>
      <c r="L42" s="3">
        <f t="shared" si="0"/>
        <v>6.1479591108200804</v>
      </c>
      <c r="M42" s="3">
        <v>6.1804848090499753</v>
      </c>
      <c r="N42" s="3">
        <f t="shared" si="1"/>
        <v>-3.2525698229894928E-2</v>
      </c>
      <c r="O42" s="3">
        <v>2191978146.8022146</v>
      </c>
      <c r="P42" s="12">
        <f t="shared" si="2"/>
        <v>9.340836220081254</v>
      </c>
      <c r="Q42">
        <v>9.5814939856360173</v>
      </c>
      <c r="R42" s="12">
        <f t="shared" si="3"/>
        <v>-0.24065776555476326</v>
      </c>
      <c r="S42" s="12">
        <f t="shared" si="4"/>
        <v>0.13515332927203419</v>
      </c>
      <c r="W42" s="12">
        <f t="shared" si="5"/>
        <v>0.64504395852206087</v>
      </c>
      <c r="X42" s="12">
        <f t="shared" si="6"/>
        <v>0.65818080586864214</v>
      </c>
    </row>
    <row r="43" spans="1:27">
      <c r="A43" s="12" t="s">
        <v>65</v>
      </c>
      <c r="B43" s="12" t="s">
        <v>72</v>
      </c>
      <c r="C43" s="12" t="s">
        <v>131</v>
      </c>
      <c r="D43" s="12" t="s">
        <v>142</v>
      </c>
      <c r="E43" s="12">
        <v>24.072454554303601</v>
      </c>
      <c r="F43" s="12">
        <v>24.0989486354447</v>
      </c>
      <c r="G43" s="12">
        <v>0.70827874742007302</v>
      </c>
      <c r="H43" s="12">
        <v>7935.7212814342502</v>
      </c>
      <c r="I43" s="12">
        <v>476143.27688605501</v>
      </c>
      <c r="J43" s="12">
        <v>0.15971439308530658</v>
      </c>
      <c r="K43" s="12">
        <v>2208760.8455022415</v>
      </c>
      <c r="L43" s="3">
        <f t="shared" si="0"/>
        <v>6.3441486950016168</v>
      </c>
      <c r="M43" s="3">
        <v>6.1804848090499753</v>
      </c>
      <c r="N43" s="3">
        <f t="shared" si="1"/>
        <v>0.1636638859516415</v>
      </c>
      <c r="O43" s="3">
        <v>2135753093.2981491</v>
      </c>
      <c r="P43" s="12">
        <f t="shared" si="2"/>
        <v>9.3295510440418319</v>
      </c>
      <c r="Q43">
        <v>9.5814939856360173</v>
      </c>
      <c r="R43" s="12">
        <f t="shared" si="3"/>
        <v>-0.2519429415941854</v>
      </c>
      <c r="S43" s="12">
        <f t="shared" si="4"/>
        <v>-0.64960695035172478</v>
      </c>
      <c r="W43" s="12">
        <f t="shared" si="5"/>
        <v>0.64504395852206087</v>
      </c>
      <c r="X43" s="12">
        <f t="shared" si="6"/>
        <v>0.68000578645777443</v>
      </c>
    </row>
    <row r="44" spans="1:27">
      <c r="A44" s="12" t="s">
        <v>69</v>
      </c>
      <c r="B44" s="12" t="s">
        <v>70</v>
      </c>
      <c r="C44" s="12" t="s">
        <v>131</v>
      </c>
      <c r="D44" s="12" t="s">
        <v>142</v>
      </c>
      <c r="E44" s="12">
        <v>24.5515309461436</v>
      </c>
      <c r="F44" s="12">
        <v>24.689133674019399</v>
      </c>
      <c r="G44" s="12">
        <v>0.42934824424624002</v>
      </c>
      <c r="H44" s="12">
        <v>5941.1765483081599</v>
      </c>
      <c r="I44" s="12">
        <v>356470.59289848962</v>
      </c>
      <c r="J44" s="12">
        <v>0.15852713178294603</v>
      </c>
      <c r="K44" s="12">
        <v>1651923.4142226134</v>
      </c>
      <c r="L44" s="3">
        <f t="shared" si="0"/>
        <v>6.2179899088732791</v>
      </c>
      <c r="M44" s="3">
        <v>6.1804848090499753</v>
      </c>
      <c r="N44" s="3">
        <f t="shared" si="1"/>
        <v>3.7505099823303745E-2</v>
      </c>
      <c r="O44" s="3">
        <v>1795124789.4984019</v>
      </c>
      <c r="P44" s="12">
        <f t="shared" si="2"/>
        <v>9.2540946442830254</v>
      </c>
      <c r="Q44">
        <v>9.5814939856360173</v>
      </c>
      <c r="R44" s="12">
        <f t="shared" si="3"/>
        <v>-0.32739934135299187</v>
      </c>
      <c r="S44" s="12">
        <f t="shared" si="4"/>
        <v>-0.11455459766141345</v>
      </c>
      <c r="T44" s="12">
        <f>AVERAGE(S44:S46)</f>
        <v>-6.0182623301724969E-3</v>
      </c>
      <c r="W44" s="12">
        <f t="shared" si="5"/>
        <v>0.64504395852206087</v>
      </c>
      <c r="X44" s="12">
        <f t="shared" si="6"/>
        <v>0.67191769134483792</v>
      </c>
      <c r="Y44" s="12">
        <f>AVERAGE(W44:W46)</f>
        <v>0.64504395852206087</v>
      </c>
      <c r="Z44" s="12">
        <f>AVERAGE(X44:X46)</f>
        <v>0.66574680918208362</v>
      </c>
    </row>
    <row r="45" spans="1:27">
      <c r="A45" s="12" t="s">
        <v>69</v>
      </c>
      <c r="B45" s="12" t="s">
        <v>70</v>
      </c>
      <c r="C45" s="12" t="s">
        <v>131</v>
      </c>
      <c r="D45" s="12" t="s">
        <v>142</v>
      </c>
      <c r="E45" s="12">
        <v>24.345455909032999</v>
      </c>
      <c r="F45" s="12">
        <v>24.689133674019399</v>
      </c>
      <c r="G45" s="12">
        <v>0.42934824424624002</v>
      </c>
      <c r="H45" s="12">
        <v>6728.9670035059698</v>
      </c>
      <c r="I45" s="12">
        <v>403738.0202103582</v>
      </c>
      <c r="J45" s="12">
        <v>0.15852713178294603</v>
      </c>
      <c r="K45" s="12">
        <v>1870965.8021841254</v>
      </c>
      <c r="L45" s="3">
        <f t="shared" si="0"/>
        <v>6.2720658494676949</v>
      </c>
      <c r="M45" s="3">
        <v>6.1804848090499753</v>
      </c>
      <c r="N45" s="3">
        <f t="shared" si="1"/>
        <v>9.1581040417719528E-2</v>
      </c>
      <c r="O45" s="3">
        <v>2040138050.1134419</v>
      </c>
      <c r="P45" s="12">
        <f t="shared" si="2"/>
        <v>9.3096595558445152</v>
      </c>
      <c r="Q45">
        <v>9.5814939856360173</v>
      </c>
      <c r="R45" s="12">
        <f t="shared" si="3"/>
        <v>-0.27183442979150207</v>
      </c>
      <c r="S45" s="12">
        <f t="shared" si="4"/>
        <v>-0.33690007733002214</v>
      </c>
      <c r="W45" s="12">
        <f t="shared" si="5"/>
        <v>0.64504395852206087</v>
      </c>
      <c r="X45" s="12">
        <f t="shared" si="6"/>
        <v>0.6737159196686362</v>
      </c>
    </row>
    <row r="46" spans="1:27">
      <c r="A46" s="12" t="s">
        <v>69</v>
      </c>
      <c r="B46" s="12" t="s">
        <v>70</v>
      </c>
      <c r="C46" s="12" t="s">
        <v>131</v>
      </c>
      <c r="D46" s="12" t="s">
        <v>142</v>
      </c>
      <c r="E46" s="12">
        <v>25.170414166881699</v>
      </c>
      <c r="F46" s="12">
        <v>24.689133674019399</v>
      </c>
      <c r="G46" s="12">
        <v>0.42934824424624002</v>
      </c>
      <c r="H46" s="12">
        <v>4087.6334317608198</v>
      </c>
      <c r="I46" s="12">
        <v>245258.00590564919</v>
      </c>
      <c r="J46" s="12">
        <v>0.15852713178294603</v>
      </c>
      <c r="K46" s="12">
        <v>1136552.2165147064</v>
      </c>
      <c r="L46" s="3">
        <f t="shared" si="0"/>
        <v>6.0555893932710738</v>
      </c>
      <c r="M46" s="3">
        <v>6.1804848090499753</v>
      </c>
      <c r="N46" s="3">
        <f t="shared" si="1"/>
        <v>-0.12489541577890151</v>
      </c>
      <c r="O46" s="3">
        <v>1964798670.7808259</v>
      </c>
      <c r="P46" s="12">
        <f t="shared" si="2"/>
        <v>9.293318055653689</v>
      </c>
      <c r="Q46">
        <v>9.5814939856360173</v>
      </c>
      <c r="R46" s="12">
        <f t="shared" si="3"/>
        <v>-0.28817592998232833</v>
      </c>
      <c r="S46" s="12">
        <f t="shared" si="4"/>
        <v>0.43339988800091811</v>
      </c>
      <c r="W46" s="12">
        <f t="shared" si="5"/>
        <v>0.64504395852206087</v>
      </c>
      <c r="X46" s="12">
        <f t="shared" si="6"/>
        <v>0.65160681653277663</v>
      </c>
    </row>
    <row r="47" spans="1:27">
      <c r="A47" s="3" t="s">
        <v>52</v>
      </c>
      <c r="B47" s="3" t="s">
        <v>85</v>
      </c>
      <c r="C47" s="3" t="s">
        <v>131</v>
      </c>
      <c r="D47" s="3" t="s">
        <v>137</v>
      </c>
      <c r="E47" s="3">
        <v>22.833222253173499</v>
      </c>
      <c r="F47" s="3">
        <v>22.963953899314198</v>
      </c>
      <c r="G47" s="3">
        <v>0.11559116987232899</v>
      </c>
      <c r="H47" s="3">
        <v>16779.2325078627</v>
      </c>
      <c r="I47" s="3">
        <v>1006753.950471762</v>
      </c>
      <c r="J47" s="3">
        <v>0.14554857776135949</v>
      </c>
      <c r="K47" s="3">
        <v>4613142.224474228</v>
      </c>
      <c r="L47" s="3">
        <f t="shared" si="0"/>
        <v>6.6639968442358803</v>
      </c>
      <c r="M47" s="3">
        <v>6.1804848090499753</v>
      </c>
      <c r="N47" s="3">
        <f t="shared" si="1"/>
        <v>0.48351203518590502</v>
      </c>
      <c r="O47" s="3">
        <v>1570757400.6497102</v>
      </c>
      <c r="P47" s="12">
        <f t="shared" si="2"/>
        <v>9.1961091145784959</v>
      </c>
      <c r="Q47">
        <v>9.5814939856360173</v>
      </c>
      <c r="R47" s="12">
        <f t="shared" si="3"/>
        <v>-0.38538487105752139</v>
      </c>
      <c r="S47" s="12">
        <f t="shared" si="4"/>
        <v>-1.2546212150443692</v>
      </c>
      <c r="T47" s="12">
        <f>AVERAGE(S47:S49)</f>
        <v>-1.1620766825900357</v>
      </c>
      <c r="U47" s="12">
        <f>AVERAGE(S47,S48,S49,S50,S51,S52,S54,S55)</f>
        <v>-1.8355121078624512</v>
      </c>
      <c r="V47" s="12">
        <f>_xlfn.STDEV.S(T47,T50,T53)/SQRT(COUNT(T47,T50,T53))</f>
        <v>0.99237553340942697</v>
      </c>
      <c r="W47" s="12">
        <f t="shared" si="5"/>
        <v>0.64504395852206087</v>
      </c>
      <c r="X47" s="12">
        <f t="shared" si="6"/>
        <v>0.7246539554072402</v>
      </c>
      <c r="Y47" s="12">
        <f>AVERAGE(W47:W49)</f>
        <v>0.64504395852206087</v>
      </c>
      <c r="Z47" s="12">
        <f>AVERAGE(X47:X49)</f>
        <v>0.72102345389596101</v>
      </c>
      <c r="AA47" s="13">
        <f>TTEST(Y47:Y55,Z47:Z55,2,1)</f>
        <v>3.5256908879691955E-2</v>
      </c>
    </row>
    <row r="48" spans="1:27">
      <c r="A48" s="12" t="s">
        <v>52</v>
      </c>
      <c r="B48" s="12" t="s">
        <v>85</v>
      </c>
      <c r="C48" s="12" t="s">
        <v>131</v>
      </c>
      <c r="D48" s="12" t="s">
        <v>137</v>
      </c>
      <c r="E48" s="12">
        <v>23.0526273622364</v>
      </c>
      <c r="F48" s="12">
        <v>22.963953899314198</v>
      </c>
      <c r="G48" s="12">
        <v>0.11559116987232899</v>
      </c>
      <c r="H48" s="12">
        <v>14695.968785826401</v>
      </c>
      <c r="I48" s="12">
        <v>881758.127149584</v>
      </c>
      <c r="J48" s="12">
        <v>0.14554857776135949</v>
      </c>
      <c r="K48" s="12">
        <v>4040387.0739429034</v>
      </c>
      <c r="L48" s="3">
        <f t="shared" si="0"/>
        <v>6.6064229730375716</v>
      </c>
      <c r="M48" s="3">
        <v>6.1804848090499753</v>
      </c>
      <c r="N48" s="3">
        <f t="shared" si="1"/>
        <v>0.42593816398759632</v>
      </c>
      <c r="O48" s="3">
        <v>1550375516.9534533</v>
      </c>
      <c r="P48" s="12">
        <f t="shared" si="2"/>
        <v>9.1904369015178542</v>
      </c>
      <c r="Q48">
        <v>9.5814939856360173</v>
      </c>
      <c r="R48" s="12">
        <f t="shared" si="3"/>
        <v>-0.39105708411816309</v>
      </c>
      <c r="S48" s="12">
        <f t="shared" si="4"/>
        <v>-1.0891969006215303</v>
      </c>
      <c r="W48" s="12">
        <f t="shared" si="5"/>
        <v>0.64504395852206087</v>
      </c>
      <c r="X48" s="12">
        <f t="shared" si="6"/>
        <v>0.71883666074095809</v>
      </c>
    </row>
    <row r="49" spans="1:27">
      <c r="A49" s="12" t="s">
        <v>52</v>
      </c>
      <c r="B49" s="12" t="s">
        <v>85</v>
      </c>
      <c r="C49" s="12" t="s">
        <v>131</v>
      </c>
      <c r="D49" s="12" t="s">
        <v>137</v>
      </c>
      <c r="E49" s="12">
        <v>23.006012082532799</v>
      </c>
      <c r="F49" s="12">
        <v>22.963953899314198</v>
      </c>
      <c r="G49" s="12">
        <v>0.11559116987232899</v>
      </c>
      <c r="H49" s="12">
        <v>15115.777441800899</v>
      </c>
      <c r="I49" s="12">
        <v>906946.64650805399</v>
      </c>
      <c r="J49" s="12">
        <v>0.14554857776135949</v>
      </c>
      <c r="K49" s="12">
        <v>4155805.7640509424</v>
      </c>
      <c r="L49" s="3">
        <f t="shared" si="0"/>
        <v>6.6186552411055048</v>
      </c>
      <c r="M49" s="3">
        <v>6.1804848090499753</v>
      </c>
      <c r="N49" s="3">
        <f t="shared" si="1"/>
        <v>0.43817043205552952</v>
      </c>
      <c r="O49" s="3">
        <v>1577413097.9572585</v>
      </c>
      <c r="P49" s="12">
        <f t="shared" si="2"/>
        <v>9.1979454426437677</v>
      </c>
      <c r="Q49">
        <v>9.5814939856360173</v>
      </c>
      <c r="R49" s="12">
        <f t="shared" si="3"/>
        <v>-0.38354854299224961</v>
      </c>
      <c r="S49" s="12">
        <f t="shared" si="4"/>
        <v>-1.1424119321042074</v>
      </c>
      <c r="W49" s="12">
        <f t="shared" si="5"/>
        <v>0.64504395852206087</v>
      </c>
      <c r="X49" s="12">
        <f t="shared" si="6"/>
        <v>0.71957974553968473</v>
      </c>
    </row>
    <row r="50" spans="1:27">
      <c r="A50" s="12" t="s">
        <v>58</v>
      </c>
      <c r="B50" s="12" t="s">
        <v>81</v>
      </c>
      <c r="C50" s="12" t="s">
        <v>131</v>
      </c>
      <c r="D50" s="12" t="s">
        <v>137</v>
      </c>
      <c r="E50" s="12">
        <v>22.621511981108799</v>
      </c>
      <c r="F50" s="12">
        <v>22.756534437052501</v>
      </c>
      <c r="G50" s="12">
        <v>0.117616512595018</v>
      </c>
      <c r="H50" s="12">
        <v>19068.949513286501</v>
      </c>
      <c r="I50" s="12">
        <v>1144136.97079719</v>
      </c>
      <c r="J50" s="12">
        <v>0.13078089461713407</v>
      </c>
      <c r="K50" s="12">
        <v>5175072.9096103366</v>
      </c>
      <c r="L50" s="3">
        <f t="shared" si="0"/>
        <v>6.7139164727798519</v>
      </c>
      <c r="M50" s="3">
        <v>6.1804848090499753</v>
      </c>
      <c r="N50" s="3">
        <f t="shared" si="1"/>
        <v>0.5334316637298766</v>
      </c>
      <c r="O50" s="3">
        <v>1238311853.9597564</v>
      </c>
      <c r="P50" s="12">
        <f t="shared" si="2"/>
        <v>9.0928300303047997</v>
      </c>
      <c r="Q50">
        <v>9.5814939856360173</v>
      </c>
      <c r="R50" s="12">
        <f t="shared" si="3"/>
        <v>-0.48866395533121754</v>
      </c>
      <c r="S50" s="12">
        <f t="shared" si="4"/>
        <v>-1.0916124627369239</v>
      </c>
      <c r="T50" s="12">
        <f>AVERAGE(S50:S52)</f>
        <v>-1.0216271044125349</v>
      </c>
      <c r="W50" s="12">
        <f t="shared" si="5"/>
        <v>0.64504395852206087</v>
      </c>
      <c r="X50" s="12">
        <f t="shared" si="6"/>
        <v>0.73837479095106273</v>
      </c>
      <c r="Y50" s="12">
        <f>AVERAGE(W50:W52)</f>
        <v>0.64504395852206087</v>
      </c>
      <c r="Z50" s="12">
        <f>AVERAGE(X50:X52)</f>
        <v>0.7386659935725387</v>
      </c>
    </row>
    <row r="51" spans="1:27">
      <c r="A51" s="12" t="s">
        <v>58</v>
      </c>
      <c r="B51" s="12" t="s">
        <v>81</v>
      </c>
      <c r="C51" s="12" t="s">
        <v>131</v>
      </c>
      <c r="D51" s="12" t="s">
        <v>137</v>
      </c>
      <c r="E51" s="12">
        <v>22.811382871959299</v>
      </c>
      <c r="F51" s="12">
        <v>22.756534437052501</v>
      </c>
      <c r="G51" s="12">
        <v>0.117616512595018</v>
      </c>
      <c r="H51" s="12">
        <v>17002.114705500298</v>
      </c>
      <c r="I51" s="12">
        <v>1020126.8823300179</v>
      </c>
      <c r="J51" s="12">
        <v>0.13078089461713407</v>
      </c>
      <c r="K51" s="12">
        <v>4614159.9544965019</v>
      </c>
      <c r="L51" s="3">
        <f t="shared" si="0"/>
        <v>6.6640926457011327</v>
      </c>
      <c r="M51" s="3">
        <v>6.1804848090499753</v>
      </c>
      <c r="N51" s="3">
        <f t="shared" si="1"/>
        <v>0.48360783665115736</v>
      </c>
      <c r="O51" s="3">
        <v>652132000.38889933</v>
      </c>
      <c r="P51" s="12">
        <f t="shared" si="2"/>
        <v>8.8143355117414739</v>
      </c>
      <c r="Q51">
        <v>9.5814939856360173</v>
      </c>
      <c r="R51" s="12">
        <f t="shared" si="3"/>
        <v>-0.76715847389454339</v>
      </c>
      <c r="S51" s="12">
        <f t="shared" si="4"/>
        <v>-0.63038844398873961</v>
      </c>
      <c r="W51" s="12">
        <f t="shared" si="5"/>
        <v>0.64504395852206087</v>
      </c>
      <c r="X51" s="12">
        <f t="shared" si="6"/>
        <v>0.75605162032055306</v>
      </c>
    </row>
    <row r="52" spans="1:27">
      <c r="A52" s="12" t="s">
        <v>58</v>
      </c>
      <c r="B52" s="12" t="s">
        <v>81</v>
      </c>
      <c r="C52" s="12" t="s">
        <v>131</v>
      </c>
      <c r="D52" s="12" t="s">
        <v>137</v>
      </c>
      <c r="E52" s="12">
        <v>22.836708458089401</v>
      </c>
      <c r="F52" s="12">
        <v>22.756534437052501</v>
      </c>
      <c r="G52" s="12">
        <v>0.117616512595018</v>
      </c>
      <c r="H52" s="12">
        <v>16743.925406709499</v>
      </c>
      <c r="I52" s="12">
        <v>1004635.52440257</v>
      </c>
      <c r="J52" s="12">
        <v>0.13078089461713407</v>
      </c>
      <c r="K52" s="12">
        <v>4544090.628192367</v>
      </c>
      <c r="L52" s="3">
        <f t="shared" si="0"/>
        <v>6.6574469844396154</v>
      </c>
      <c r="M52" s="3">
        <v>6.1804848090499753</v>
      </c>
      <c r="N52" s="3">
        <f t="shared" si="1"/>
        <v>0.47696217538964003</v>
      </c>
      <c r="O52" s="3">
        <v>1683897065.3073182</v>
      </c>
      <c r="P52" s="12">
        <f t="shared" si="2"/>
        <v>9.2263155400523758</v>
      </c>
      <c r="Q52">
        <v>9.5814939856360173</v>
      </c>
      <c r="R52" s="12">
        <f t="shared" si="3"/>
        <v>-0.35517844558364153</v>
      </c>
      <c r="S52" s="12">
        <f t="shared" si="4"/>
        <v>-1.3428804065119415</v>
      </c>
      <c r="W52" s="12">
        <f t="shared" si="5"/>
        <v>0.64504395852206087</v>
      </c>
      <c r="X52" s="12">
        <f t="shared" si="6"/>
        <v>0.72157156944600043</v>
      </c>
    </row>
    <row r="53" spans="1:27">
      <c r="A53" s="12" t="s">
        <v>55</v>
      </c>
      <c r="B53" s="12" t="s">
        <v>83</v>
      </c>
      <c r="C53" s="12" t="s">
        <v>131</v>
      </c>
      <c r="D53" s="12" t="s">
        <v>137</v>
      </c>
      <c r="E53" s="12">
        <v>23.322208970844901</v>
      </c>
      <c r="F53" s="12">
        <v>23.175977041267799</v>
      </c>
      <c r="G53" s="12">
        <v>0.16289263002030999</v>
      </c>
      <c r="H53" s="12">
        <v>12486.984870619401</v>
      </c>
      <c r="I53" s="12">
        <v>749219.09223716403</v>
      </c>
      <c r="J53" s="12">
        <v>0.1409660107334523</v>
      </c>
      <c r="K53" s="12">
        <v>3419334.0753407017</v>
      </c>
      <c r="L53" s="3">
        <f t="shared" si="0"/>
        <v>6.5339415342534926</v>
      </c>
      <c r="M53" s="3">
        <v>6.1804848090499753</v>
      </c>
      <c r="N53" s="3">
        <f t="shared" si="1"/>
        <v>0.35345672520351723</v>
      </c>
      <c r="O53" s="3">
        <v>3821871919.4158769</v>
      </c>
      <c r="P53" s="12">
        <f t="shared" si="2"/>
        <v>9.5822761286575133</v>
      </c>
      <c r="Q53">
        <v>9.5814939856360173</v>
      </c>
      <c r="R53" s="12">
        <f t="shared" si="3"/>
        <v>7.8214302149604009E-4</v>
      </c>
      <c r="S53" s="12"/>
      <c r="T53" s="12">
        <f>AVERAGE(S54:S55)</f>
        <v>-4.0664927509459492</v>
      </c>
      <c r="W53" s="12">
        <f t="shared" si="5"/>
        <v>0.64504395852206087</v>
      </c>
      <c r="X53" s="12">
        <f t="shared" si="6"/>
        <v>0.68187781760041022</v>
      </c>
      <c r="Y53" s="12">
        <f>AVERAGE(W53:W55)</f>
        <v>0.64504395852206087</v>
      </c>
      <c r="Z53" s="12">
        <f>AVERAGE(X53:X55)</f>
        <v>0.69114150751893755</v>
      </c>
    </row>
    <row r="54" spans="1:27">
      <c r="A54" s="12" t="s">
        <v>55</v>
      </c>
      <c r="B54" s="12" t="s">
        <v>83</v>
      </c>
      <c r="C54" s="12" t="s">
        <v>131</v>
      </c>
      <c r="D54" s="12" t="s">
        <v>137</v>
      </c>
      <c r="E54" s="12">
        <v>23.205311923201101</v>
      </c>
      <c r="F54" s="12">
        <v>23.175977041267799</v>
      </c>
      <c r="G54" s="12">
        <v>0.16289263002030999</v>
      </c>
      <c r="H54" s="12">
        <v>13400.852305255699</v>
      </c>
      <c r="I54" s="12">
        <v>804051.1383153419</v>
      </c>
      <c r="J54" s="12">
        <v>0.1409660107334523</v>
      </c>
      <c r="K54" s="12">
        <v>3669580.0788373877</v>
      </c>
      <c r="L54" s="3">
        <f t="shared" si="0"/>
        <v>6.5646163694624695</v>
      </c>
      <c r="M54" s="3">
        <v>6.1804848090499753</v>
      </c>
      <c r="N54" s="3">
        <f t="shared" si="1"/>
        <v>0.38413156041249419</v>
      </c>
      <c r="O54" s="3">
        <v>3191202369.9147916</v>
      </c>
      <c r="P54" s="12">
        <f t="shared" si="2"/>
        <v>9.5039543458263918</v>
      </c>
      <c r="Q54">
        <v>9.5814939856360173</v>
      </c>
      <c r="R54" s="12">
        <f t="shared" si="3"/>
        <v>-7.7539639809625527E-2</v>
      </c>
      <c r="S54" s="12">
        <f t="shared" si="4"/>
        <v>-4.9540023832404918</v>
      </c>
      <c r="W54" s="12">
        <f t="shared" si="5"/>
        <v>0.64504395852206087</v>
      </c>
      <c r="X54" s="12">
        <f t="shared" si="6"/>
        <v>0.69072473736632412</v>
      </c>
    </row>
    <row r="55" spans="1:27">
      <c r="A55" s="12" t="s">
        <v>55</v>
      </c>
      <c r="B55" s="12" t="s">
        <v>83</v>
      </c>
      <c r="C55" s="12" t="s">
        <v>131</v>
      </c>
      <c r="D55" s="12" t="s">
        <v>137</v>
      </c>
      <c r="E55" s="12">
        <v>23.0004102297573</v>
      </c>
      <c r="F55" s="12">
        <v>23.175977041267799</v>
      </c>
      <c r="G55" s="12">
        <v>0.16289263002030999</v>
      </c>
      <c r="H55" s="12">
        <v>15167.027192779</v>
      </c>
      <c r="I55" s="12">
        <v>910021.63156673999</v>
      </c>
      <c r="J55" s="12">
        <v>0.1409660107334523</v>
      </c>
      <c r="K55" s="12">
        <v>4153215.0025994033</v>
      </c>
      <c r="L55" s="3">
        <f t="shared" si="0"/>
        <v>6.6183844141403574</v>
      </c>
      <c r="M55" s="3">
        <v>6.1804848090499753</v>
      </c>
      <c r="N55" s="3">
        <f t="shared" si="1"/>
        <v>0.43789960509038206</v>
      </c>
      <c r="O55" s="3">
        <v>2778085827.9009318</v>
      </c>
      <c r="P55" s="12">
        <f t="shared" si="2"/>
        <v>9.4437456589710589</v>
      </c>
      <c r="Q55">
        <v>9.5814939856360173</v>
      </c>
      <c r="R55" s="12">
        <f t="shared" si="3"/>
        <v>-0.1377483266649584</v>
      </c>
      <c r="S55" s="12">
        <f t="shared" si="4"/>
        <v>-3.1789831186514057</v>
      </c>
      <c r="W55" s="12">
        <f t="shared" si="5"/>
        <v>0.64504395852206087</v>
      </c>
      <c r="X55" s="12">
        <f t="shared" si="6"/>
        <v>0.7008219675900782</v>
      </c>
    </row>
    <row r="56" spans="1:27">
      <c r="A56" s="3" t="s">
        <v>20</v>
      </c>
      <c r="B56" s="3" t="s">
        <v>95</v>
      </c>
      <c r="C56" s="3" t="s">
        <v>131</v>
      </c>
      <c r="D56" s="3" t="s">
        <v>138</v>
      </c>
      <c r="E56" s="3">
        <v>22.622757346501899</v>
      </c>
      <c r="F56" s="3">
        <v>22.499876455193501</v>
      </c>
      <c r="G56" s="3">
        <v>0.110768529647075</v>
      </c>
      <c r="H56" s="3">
        <v>19054.606032399199</v>
      </c>
      <c r="I56" s="3">
        <v>1143276.3619439518</v>
      </c>
      <c r="J56" s="3">
        <v>0.15062454077883913</v>
      </c>
      <c r="K56" s="3">
        <v>5261927.3557802457</v>
      </c>
      <c r="L56" s="3">
        <f t="shared" si="0"/>
        <v>6.721144848082341</v>
      </c>
      <c r="M56" s="3">
        <v>6.1804848090499753</v>
      </c>
      <c r="N56" s="3">
        <f t="shared" si="1"/>
        <v>0.5406600390323657</v>
      </c>
      <c r="O56" s="3">
        <v>2184791752.1151357</v>
      </c>
      <c r="P56" s="12">
        <f t="shared" si="2"/>
        <v>9.3394100476142619</v>
      </c>
      <c r="Q56">
        <v>9.5814939856360173</v>
      </c>
      <c r="R56" s="12">
        <f t="shared" si="3"/>
        <v>-0.24208393802175543</v>
      </c>
      <c r="S56" s="12">
        <f t="shared" si="4"/>
        <v>-2.2333577495908798</v>
      </c>
      <c r="T56" s="12">
        <f>AVERAGE(S56:S58)</f>
        <v>-2.7945874405321178</v>
      </c>
      <c r="U56" s="12">
        <f>AVERAGE(S56:S64)</f>
        <v>-16.204760281033902</v>
      </c>
      <c r="V56" s="12">
        <f>_xlfn.STDEV.S(T56,T59,T62)/SQRT(COUNT(T56,T59,T62))</f>
        <v>11.803482371270587</v>
      </c>
      <c r="W56" s="12">
        <f t="shared" si="5"/>
        <v>0.64504395852206087</v>
      </c>
      <c r="X56" s="12">
        <f t="shared" si="6"/>
        <v>0.71965411239216837</v>
      </c>
      <c r="Y56" s="12">
        <f>AVERAGE(W56:W58)</f>
        <v>0.64504395852206087</v>
      </c>
      <c r="Z56" s="12">
        <f>AVERAGE(X56:X58)</f>
        <v>0.72060289389898668</v>
      </c>
      <c r="AA56" s="13">
        <f>TTEST(Y56:Y64,Z56:Z64,2,1)</f>
        <v>3.6052501943166011E-2</v>
      </c>
    </row>
    <row r="57" spans="1:27">
      <c r="A57" s="12" t="s">
        <v>20</v>
      </c>
      <c r="B57" s="12" t="s">
        <v>95</v>
      </c>
      <c r="C57" s="12" t="s">
        <v>131</v>
      </c>
      <c r="D57" s="12" t="s">
        <v>138</v>
      </c>
      <c r="E57" s="12">
        <v>22.469174943704399</v>
      </c>
      <c r="F57" s="12">
        <v>22.499876455193501</v>
      </c>
      <c r="G57" s="12">
        <v>0.110768529647075</v>
      </c>
      <c r="H57" s="12">
        <v>20907.464870602998</v>
      </c>
      <c r="I57" s="12">
        <v>1254447.8922361799</v>
      </c>
      <c r="J57" s="12">
        <v>0.15062454077883913</v>
      </c>
      <c r="K57" s="12">
        <v>5773594.119740949</v>
      </c>
      <c r="L57" s="3">
        <f t="shared" si="0"/>
        <v>6.7614462499720362</v>
      </c>
      <c r="M57" s="3">
        <v>6.1804848090499753</v>
      </c>
      <c r="N57" s="3">
        <f t="shared" si="1"/>
        <v>0.58096144092206092</v>
      </c>
      <c r="O57" s="3">
        <v>2345478457.8438272</v>
      </c>
      <c r="P57" s="12">
        <f t="shared" si="2"/>
        <v>9.370231448503592</v>
      </c>
      <c r="Q57">
        <v>9.5814939856360173</v>
      </c>
      <c r="R57" s="12">
        <f t="shared" si="3"/>
        <v>-0.21126253713242527</v>
      </c>
      <c r="S57" s="12">
        <f t="shared" si="4"/>
        <v>-2.7499501274941998</v>
      </c>
      <c r="W57" s="12">
        <f t="shared" si="5"/>
        <v>0.64504395852206087</v>
      </c>
      <c r="X57" s="12">
        <f t="shared" si="6"/>
        <v>0.72158796579692019</v>
      </c>
    </row>
    <row r="58" spans="1:27">
      <c r="A58" s="12" t="s">
        <v>20</v>
      </c>
      <c r="B58" s="12" t="s">
        <v>95</v>
      </c>
      <c r="C58" s="12" t="s">
        <v>131</v>
      </c>
      <c r="D58" s="12" t="s">
        <v>138</v>
      </c>
      <c r="E58" s="12">
        <v>22.407697075374202</v>
      </c>
      <c r="F58" s="12">
        <v>22.499876455193501</v>
      </c>
      <c r="G58" s="12">
        <v>0.110768529647075</v>
      </c>
      <c r="H58" s="12">
        <v>21698.700256103901</v>
      </c>
      <c r="I58" s="12">
        <v>1301922.0153662341</v>
      </c>
      <c r="J58" s="12">
        <v>0.15062454077883913</v>
      </c>
      <c r="K58" s="12">
        <v>5992093.6842425354</v>
      </c>
      <c r="L58" s="3">
        <f t="shared" si="0"/>
        <v>6.777578594783451</v>
      </c>
      <c r="M58" s="3">
        <v>6.1804848090499753</v>
      </c>
      <c r="N58" s="3">
        <f t="shared" si="1"/>
        <v>0.59709378573347571</v>
      </c>
      <c r="O58" s="3">
        <v>2546253482.5654707</v>
      </c>
      <c r="P58" s="12">
        <f t="shared" si="2"/>
        <v>9.4059016360024987</v>
      </c>
      <c r="Q58">
        <v>9.5814939856360173</v>
      </c>
      <c r="R58" s="12">
        <f t="shared" si="3"/>
        <v>-0.17559234963351855</v>
      </c>
      <c r="S58" s="12">
        <f t="shared" si="4"/>
        <v>-3.4004544445112739</v>
      </c>
      <c r="W58" s="12">
        <f t="shared" si="5"/>
        <v>0.64504395852206087</v>
      </c>
      <c r="X58" s="12">
        <f t="shared" si="6"/>
        <v>0.72056660350787138</v>
      </c>
    </row>
    <row r="59" spans="1:27">
      <c r="A59" s="12" t="s">
        <v>24</v>
      </c>
      <c r="B59" s="12" t="s">
        <v>99</v>
      </c>
      <c r="C59" s="12" t="s">
        <v>131</v>
      </c>
      <c r="D59" s="12" t="s">
        <v>138</v>
      </c>
      <c r="E59" s="12">
        <v>22.9125766629185</v>
      </c>
      <c r="F59" s="12">
        <v>22.8833735496221</v>
      </c>
      <c r="G59" s="12">
        <v>8.4441411790652302E-2</v>
      </c>
      <c r="H59" s="12">
        <v>15993.6939859052</v>
      </c>
      <c r="I59" s="12">
        <v>959621.63915431197</v>
      </c>
      <c r="J59" s="12">
        <v>0.14970059880239536</v>
      </c>
      <c r="K59" s="12">
        <v>4413110.2926377943</v>
      </c>
      <c r="L59" s="3">
        <f t="shared" si="0"/>
        <v>6.6447447814887575</v>
      </c>
      <c r="M59" s="3">
        <v>6.1804848090499753</v>
      </c>
      <c r="N59" s="3">
        <f t="shared" si="1"/>
        <v>0.46425997243878214</v>
      </c>
      <c r="O59" s="3">
        <v>3359905225.7406192</v>
      </c>
      <c r="P59" s="12">
        <f t="shared" si="2"/>
        <v>9.5263270272355633</v>
      </c>
      <c r="Q59">
        <v>9.5814939856360173</v>
      </c>
      <c r="R59" s="12">
        <f t="shared" si="3"/>
        <v>-5.5166958400453936E-2</v>
      </c>
      <c r="S59" s="12">
        <f t="shared" si="4"/>
        <v>-8.415544120970825</v>
      </c>
      <c r="T59" s="12">
        <f>AVERAGE(S59:S61)</f>
        <v>-39.735185822906907</v>
      </c>
      <c r="W59" s="12">
        <f t="shared" si="5"/>
        <v>0.64504395852206087</v>
      </c>
      <c r="X59" s="12">
        <f t="shared" si="6"/>
        <v>0.69751382274528007</v>
      </c>
      <c r="Y59" s="12">
        <f>AVERAGE(W59:W61)</f>
        <v>0.64504395852206087</v>
      </c>
      <c r="Z59" s="12">
        <f>AVERAGE(X59:X61)</f>
        <v>0.69641500445441507</v>
      </c>
    </row>
    <row r="60" spans="1:27">
      <c r="A60" s="12" t="s">
        <v>24</v>
      </c>
      <c r="B60" s="12" t="s">
        <v>99</v>
      </c>
      <c r="C60" s="12" t="s">
        <v>131</v>
      </c>
      <c r="D60" s="12" t="s">
        <v>138</v>
      </c>
      <c r="E60" s="12">
        <v>22.788206891003199</v>
      </c>
      <c r="F60" s="12">
        <v>22.8833735496221</v>
      </c>
      <c r="G60" s="12">
        <v>8.4441411790652302E-2</v>
      </c>
      <c r="H60" s="12">
        <v>17241.8763963237</v>
      </c>
      <c r="I60" s="12">
        <v>1034512.583779422</v>
      </c>
      <c r="J60" s="12">
        <v>0.14970059880239536</v>
      </c>
      <c r="K60" s="12">
        <v>4757518.9481592588</v>
      </c>
      <c r="L60" s="3">
        <f t="shared" si="0"/>
        <v>6.6773805266626036</v>
      </c>
      <c r="M60" s="3">
        <v>6.1804848090499753</v>
      </c>
      <c r="N60" s="3">
        <f t="shared" si="1"/>
        <v>0.4968957176126283</v>
      </c>
      <c r="O60" s="3">
        <v>3583744621.3852935</v>
      </c>
      <c r="P60" s="12">
        <f t="shared" si="2"/>
        <v>9.5543370541500234</v>
      </c>
      <c r="Q60">
        <v>9.5814939856360173</v>
      </c>
      <c r="R60" s="12">
        <f t="shared" si="3"/>
        <v>-2.7156931485993852E-2</v>
      </c>
      <c r="S60" s="12">
        <f t="shared" si="4"/>
        <v>-18.297196716385336</v>
      </c>
      <c r="W60" s="12">
        <f t="shared" si="5"/>
        <v>0.64504395852206087</v>
      </c>
      <c r="X60" s="12">
        <f t="shared" si="6"/>
        <v>0.69888475661032023</v>
      </c>
    </row>
    <row r="61" spans="1:27">
      <c r="A61" s="12" t="s">
        <v>24</v>
      </c>
      <c r="B61" s="12" t="s">
        <v>99</v>
      </c>
      <c r="C61" s="12" t="s">
        <v>131</v>
      </c>
      <c r="D61" s="12" t="s">
        <v>138</v>
      </c>
      <c r="E61" s="12">
        <v>22.9493370949446</v>
      </c>
      <c r="F61" s="12">
        <v>22.8833735496221</v>
      </c>
      <c r="G61" s="12">
        <v>8.4441411790652302E-2</v>
      </c>
      <c r="H61" s="12">
        <v>15642.368571818601</v>
      </c>
      <c r="I61" s="12">
        <v>938542.11430911603</v>
      </c>
      <c r="J61" s="12">
        <v>0.14970059880239536</v>
      </c>
      <c r="K61" s="12">
        <v>4316169.7232898278</v>
      </c>
      <c r="L61" s="3">
        <f t="shared" si="0"/>
        <v>6.6350985139624408</v>
      </c>
      <c r="M61" s="3">
        <v>6.1804848090499753</v>
      </c>
      <c r="N61" s="3">
        <f t="shared" si="1"/>
        <v>0.45461370491246544</v>
      </c>
      <c r="O61" s="3">
        <v>3772062336.2864051</v>
      </c>
      <c r="P61" s="12">
        <f t="shared" si="2"/>
        <v>9.5765788611812788</v>
      </c>
      <c r="Q61">
        <v>9.5814939856360173</v>
      </c>
      <c r="R61" s="12">
        <f t="shared" si="3"/>
        <v>-4.9151244547385176E-3</v>
      </c>
      <c r="S61" s="12">
        <f t="shared" si="4"/>
        <v>-92.492816631364562</v>
      </c>
      <c r="W61" s="12">
        <f t="shared" si="5"/>
        <v>0.64504395852206087</v>
      </c>
      <c r="X61" s="12">
        <f t="shared" si="6"/>
        <v>0.69284643400764478</v>
      </c>
    </row>
    <row r="62" spans="1:27">
      <c r="A62" s="12" t="s">
        <v>26</v>
      </c>
      <c r="B62" s="12" t="s">
        <v>102</v>
      </c>
      <c r="C62" s="12" t="s">
        <v>131</v>
      </c>
      <c r="D62" s="12" t="s">
        <v>138</v>
      </c>
      <c r="E62" s="12">
        <v>23.536362894169901</v>
      </c>
      <c r="F62" s="12">
        <v>23.441517785894899</v>
      </c>
      <c r="G62" s="12">
        <v>8.7222235805848702E-2</v>
      </c>
      <c r="H62" s="12">
        <v>10971.3904907507</v>
      </c>
      <c r="I62" s="12">
        <v>658283.42944504204</v>
      </c>
      <c r="J62" s="12">
        <v>0.1624953305939483</v>
      </c>
      <c r="K62" s="12">
        <v>3061005.6517489287</v>
      </c>
      <c r="L62" s="3">
        <f t="shared" si="0"/>
        <v>6.4858641314663661</v>
      </c>
      <c r="M62" s="3">
        <v>6.1804848090499753</v>
      </c>
      <c r="N62" s="3">
        <f t="shared" si="1"/>
        <v>0.30537932241639076</v>
      </c>
      <c r="O62" s="3">
        <v>3128519283.2567916</v>
      </c>
      <c r="P62" s="12">
        <f t="shared" si="2"/>
        <v>9.4953388361830324</v>
      </c>
      <c r="Q62">
        <v>9.5814939856360173</v>
      </c>
      <c r="R62" s="12">
        <f t="shared" si="3"/>
        <v>-8.6155149452984858E-2</v>
      </c>
      <c r="S62" s="12">
        <f t="shared" si="4"/>
        <v>-3.5445278007791892</v>
      </c>
      <c r="T62" s="12">
        <f>AVERAGE(S62:S64)</f>
        <v>-6.0845075796626782</v>
      </c>
      <c r="W62" s="12">
        <f t="shared" si="5"/>
        <v>0.64504395852206087</v>
      </c>
      <c r="X62" s="12">
        <f t="shared" si="6"/>
        <v>0.68305768160176317</v>
      </c>
      <c r="Y62" s="12">
        <f>AVERAGE(W62:W64)</f>
        <v>0.64504395852206087</v>
      </c>
      <c r="Z62" s="12">
        <f>AVERAGE(X62:X64)</f>
        <v>0.68385481998034425</v>
      </c>
    </row>
    <row r="63" spans="1:27">
      <c r="A63" s="12" t="s">
        <v>26</v>
      </c>
      <c r="B63" s="12" t="s">
        <v>102</v>
      </c>
      <c r="C63" s="12" t="s">
        <v>131</v>
      </c>
      <c r="D63" s="12" t="s">
        <v>138</v>
      </c>
      <c r="E63" s="12">
        <v>23.423438416591299</v>
      </c>
      <c r="F63" s="12">
        <v>23.441517785894899</v>
      </c>
      <c r="G63" s="12">
        <v>8.7222235805848702E-2</v>
      </c>
      <c r="H63" s="12">
        <v>11746.110166615599</v>
      </c>
      <c r="I63" s="12">
        <v>704766.60999693593</v>
      </c>
      <c r="J63" s="12">
        <v>0.1624953305939483</v>
      </c>
      <c r="K63" s="12">
        <v>3277151.5731198569</v>
      </c>
      <c r="L63" s="3">
        <f t="shared" si="0"/>
        <v>6.5154965286107025</v>
      </c>
      <c r="M63" s="3">
        <v>6.1804848090499753</v>
      </c>
      <c r="N63" s="3">
        <f t="shared" si="1"/>
        <v>0.33501171956072717</v>
      </c>
      <c r="O63" s="3">
        <v>3350043402.7353339</v>
      </c>
      <c r="P63" s="12">
        <f t="shared" si="2"/>
        <v>9.5250504337372472</v>
      </c>
      <c r="Q63">
        <v>9.5814939856360173</v>
      </c>
      <c r="R63" s="12">
        <f t="shared" si="3"/>
        <v>-5.6443551898770039E-2</v>
      </c>
      <c r="S63" s="12">
        <f t="shared" si="4"/>
        <v>-5.9353408545507822</v>
      </c>
      <c r="W63" s="12">
        <f t="shared" si="5"/>
        <v>0.64504395852206087</v>
      </c>
      <c r="X63" s="12">
        <f t="shared" si="6"/>
        <v>0.68403800840078943</v>
      </c>
    </row>
    <row r="64" spans="1:27">
      <c r="A64" s="12" t="s">
        <v>26</v>
      </c>
      <c r="B64" s="12" t="s">
        <v>102</v>
      </c>
      <c r="C64" s="12" t="s">
        <v>131</v>
      </c>
      <c r="D64" s="12" t="s">
        <v>138</v>
      </c>
      <c r="E64" s="12">
        <v>23.364752046923499</v>
      </c>
      <c r="F64" s="12">
        <v>23.441517785894899</v>
      </c>
      <c r="G64" s="12">
        <v>8.7222235805848702E-2</v>
      </c>
      <c r="H64" s="12">
        <v>12170.0930917818</v>
      </c>
      <c r="I64" s="12">
        <v>730205.58550690801</v>
      </c>
      <c r="J64" s="12">
        <v>0.1624953305939483</v>
      </c>
      <c r="K64" s="12">
        <v>3395442.3341016024</v>
      </c>
      <c r="L64" s="3">
        <f t="shared" si="0"/>
        <v>6.5308963591013551</v>
      </c>
      <c r="M64" s="3">
        <v>6.1804848090499753</v>
      </c>
      <c r="N64" s="3">
        <f t="shared" si="1"/>
        <v>0.35041155005137981</v>
      </c>
      <c r="O64" s="3">
        <v>3479805094.3561192</v>
      </c>
      <c r="P64" s="12">
        <f t="shared" si="2"/>
        <v>9.5415549195741285</v>
      </c>
      <c r="Q64">
        <v>9.5814939856360173</v>
      </c>
      <c r="R64" s="12">
        <f t="shared" si="3"/>
        <v>-3.9939066061888795E-2</v>
      </c>
      <c r="S64" s="12">
        <f t="shared" si="4"/>
        <v>-8.7736540836580641</v>
      </c>
      <c r="W64" s="12">
        <f t="shared" si="5"/>
        <v>0.64504395852206087</v>
      </c>
      <c r="X64" s="12">
        <f t="shared" si="6"/>
        <v>0.68446876993847994</v>
      </c>
    </row>
    <row r="65" spans="1:27">
      <c r="A65" s="3" t="s">
        <v>12</v>
      </c>
      <c r="B65" s="3" t="s">
        <v>89</v>
      </c>
      <c r="C65" s="3" t="s">
        <v>131</v>
      </c>
      <c r="D65" s="3" t="s">
        <v>136</v>
      </c>
      <c r="E65" s="3">
        <v>24.4886022006323</v>
      </c>
      <c r="F65" s="3">
        <v>24.369228368084901</v>
      </c>
      <c r="G65" s="3">
        <v>0.11901988936655999</v>
      </c>
      <c r="H65" s="3">
        <v>6171.4260036349397</v>
      </c>
      <c r="I65" s="3">
        <v>370285.56021809636</v>
      </c>
      <c r="J65" s="3">
        <v>0.1376975169300228</v>
      </c>
      <c r="K65" s="3">
        <v>1685091.8496606825</v>
      </c>
      <c r="L65" s="3">
        <f t="shared" si="0"/>
        <v>6.2266235780344417</v>
      </c>
      <c r="M65" s="3">
        <v>6.1804848090499753</v>
      </c>
      <c r="N65" s="3">
        <f t="shared" si="1"/>
        <v>4.6138768984466338E-2</v>
      </c>
      <c r="O65" s="3">
        <v>1494571468.153806</v>
      </c>
      <c r="P65" s="12">
        <f t="shared" si="2"/>
        <v>9.1745166871790573</v>
      </c>
      <c r="Q65">
        <v>9.5814939856360173</v>
      </c>
      <c r="R65" s="12">
        <f t="shared" si="3"/>
        <v>-0.40697729845695996</v>
      </c>
      <c r="S65" s="12">
        <f t="shared" si="4"/>
        <v>-0.11336939224718394</v>
      </c>
      <c r="T65" s="12">
        <f>AVERAGE(S65:S67)</f>
        <v>-0.20724963507289049</v>
      </c>
      <c r="U65" s="12">
        <f>AVERAGE(S65:S73)</f>
        <v>-2.3336363893290692</v>
      </c>
      <c r="V65" s="12">
        <f>_xlfn.STDEV.S(T65,T68,T71)/SQRT(COUNT(T65,T68,T71))</f>
        <v>1.9670673292089642</v>
      </c>
      <c r="W65" s="12">
        <f t="shared" si="5"/>
        <v>0.64504395852206087</v>
      </c>
      <c r="X65" s="12">
        <f t="shared" si="6"/>
        <v>0.67868682246072387</v>
      </c>
      <c r="Y65" s="12">
        <f>AVERAGE(W65:W67)</f>
        <v>0.64504395852206087</v>
      </c>
      <c r="Z65" s="12">
        <f>AVERAGE(X65:X67)</f>
        <v>0.68009634355833226</v>
      </c>
      <c r="AA65" s="13">
        <f>TTEST(Y65:Y73,Z65:Z73,2,1)</f>
        <v>1.7612579788162892E-2</v>
      </c>
    </row>
    <row r="66" spans="1:27">
      <c r="A66" s="12" t="s">
        <v>12</v>
      </c>
      <c r="B66" s="12" t="s">
        <v>89</v>
      </c>
      <c r="C66" s="12" t="s">
        <v>131</v>
      </c>
      <c r="D66" s="12" t="s">
        <v>136</v>
      </c>
      <c r="E66" s="12">
        <v>24.250565608094998</v>
      </c>
      <c r="F66" s="12">
        <v>24.369228368084901</v>
      </c>
      <c r="G66" s="12">
        <v>0.11901988936655999</v>
      </c>
      <c r="H66" s="12">
        <v>7126.0434472235402</v>
      </c>
      <c r="I66" s="12">
        <v>427562.60683341243</v>
      </c>
      <c r="J66" s="12">
        <v>0.1376975169300228</v>
      </c>
      <c r="K66" s="12">
        <v>1945747.6645060035</v>
      </c>
      <c r="L66" s="3">
        <f t="shared" si="0"/>
        <v>6.2890865178345354</v>
      </c>
      <c r="M66" s="3">
        <v>6.1804848090499753</v>
      </c>
      <c r="N66" s="3">
        <f t="shared" si="1"/>
        <v>0.1086017087845601</v>
      </c>
      <c r="O66" s="3">
        <v>1642763475.1322324</v>
      </c>
      <c r="P66" s="12">
        <f t="shared" si="2"/>
        <v>9.2155750382740997</v>
      </c>
      <c r="Q66">
        <v>9.5814939856360173</v>
      </c>
      <c r="R66" s="12">
        <f t="shared" si="3"/>
        <v>-0.36591894736191755</v>
      </c>
      <c r="S66" s="12">
        <f t="shared" si="4"/>
        <v>-0.2967917063806646</v>
      </c>
      <c r="W66" s="12">
        <f t="shared" si="5"/>
        <v>0.64504395852206087</v>
      </c>
      <c r="X66" s="12">
        <f t="shared" si="6"/>
        <v>0.68244102963892317</v>
      </c>
    </row>
    <row r="67" spans="1:27">
      <c r="A67" s="12" t="s">
        <v>12</v>
      </c>
      <c r="B67" s="12" t="s">
        <v>89</v>
      </c>
      <c r="C67" s="12" t="s">
        <v>131</v>
      </c>
      <c r="D67" s="12" t="s">
        <v>136</v>
      </c>
      <c r="E67" s="12">
        <v>24.368517295527301</v>
      </c>
      <c r="F67" s="12">
        <v>24.369228368084901</v>
      </c>
      <c r="G67" s="12">
        <v>0.11901988936655999</v>
      </c>
      <c r="H67" s="12">
        <v>6635.8549396010803</v>
      </c>
      <c r="I67" s="12">
        <v>398151.29637606483</v>
      </c>
      <c r="J67" s="12">
        <v>0.1376975169300228</v>
      </c>
      <c r="K67" s="12">
        <v>1811902.9649980741</v>
      </c>
      <c r="L67" s="3">
        <f t="shared" ref="L67:L73" si="7">LOG(K67,10)</f>
        <v>6.2581349356728566</v>
      </c>
      <c r="M67" s="3">
        <v>6.1804848090499753</v>
      </c>
      <c r="N67" s="3">
        <f t="shared" ref="N67:N73" si="8">L67-M67</f>
        <v>7.7650126622881288E-2</v>
      </c>
      <c r="O67" s="3">
        <v>1638725705.0142183</v>
      </c>
      <c r="P67" s="12">
        <f t="shared" ref="P67:P73" si="9">LOG(O67,10)</f>
        <v>9.2145062660976969</v>
      </c>
      <c r="Q67">
        <v>9.5814939856360173</v>
      </c>
      <c r="R67" s="12">
        <f t="shared" ref="R67:R73" si="10">P67-Q67</f>
        <v>-0.36698771953832043</v>
      </c>
      <c r="S67" s="12">
        <f t="shared" ref="S67:S73" si="11">N67/R67</f>
        <v>-0.21158780659082285</v>
      </c>
      <c r="W67" s="12">
        <f t="shared" ref="W67:W73" si="12">M67/Q67</f>
        <v>0.64504395852206087</v>
      </c>
      <c r="X67" s="12">
        <f t="shared" ref="X67:X73" si="13">L67/P67</f>
        <v>0.67916117857534974</v>
      </c>
    </row>
    <row r="68" spans="1:27">
      <c r="A68" s="12" t="s">
        <v>16</v>
      </c>
      <c r="B68" s="12" t="s">
        <v>91</v>
      </c>
      <c r="C68" s="12" t="s">
        <v>131</v>
      </c>
      <c r="D68" s="12" t="s">
        <v>136</v>
      </c>
      <c r="E68" s="12">
        <v>23.8123413812339</v>
      </c>
      <c r="F68" s="12">
        <v>23.784608257881398</v>
      </c>
      <c r="G68" s="12">
        <v>0.189072954673282</v>
      </c>
      <c r="H68" s="12">
        <v>9286.2942096621991</v>
      </c>
      <c r="I68" s="12">
        <v>557177.65257973201</v>
      </c>
      <c r="J68" s="12">
        <v>0.14455198251639093</v>
      </c>
      <c r="K68" s="12">
        <v>2550875.1474958449</v>
      </c>
      <c r="L68" s="3">
        <f t="shared" si="7"/>
        <v>6.4066892026001661</v>
      </c>
      <c r="M68" s="3">
        <v>6.1804848090499753</v>
      </c>
      <c r="N68" s="3">
        <f t="shared" si="8"/>
        <v>0.22620439355019073</v>
      </c>
      <c r="O68" s="3">
        <v>1330408123.8567355</v>
      </c>
      <c r="P68" s="12">
        <f t="shared" si="9"/>
        <v>9.1239848881472554</v>
      </c>
      <c r="Q68">
        <v>9.5814939856360173</v>
      </c>
      <c r="R68" s="12">
        <f t="shared" si="10"/>
        <v>-0.4575090974887619</v>
      </c>
      <c r="S68" s="12">
        <f t="shared" si="11"/>
        <v>-0.49442600112612434</v>
      </c>
      <c r="T68" s="12">
        <f>AVERAGE(S68:S70)</f>
        <v>-0.53031251351470166</v>
      </c>
      <c r="W68" s="12">
        <f t="shared" si="12"/>
        <v>0.64504395852206087</v>
      </c>
      <c r="X68" s="12">
        <f t="shared" si="13"/>
        <v>0.70218104053667807</v>
      </c>
      <c r="Y68" s="12">
        <f>AVERAGE(W68:W70)</f>
        <v>0.64504395852206087</v>
      </c>
      <c r="Z68" s="12">
        <f>AVERAGE(X68:X70)</f>
        <v>0.70161402318290833</v>
      </c>
    </row>
    <row r="69" spans="1:27">
      <c r="A69" s="12" t="s">
        <v>16</v>
      </c>
      <c r="B69" s="12" t="s">
        <v>91</v>
      </c>
      <c r="C69" s="12" t="s">
        <v>131</v>
      </c>
      <c r="D69" s="12" t="s">
        <v>136</v>
      </c>
      <c r="E69" s="12">
        <v>23.583200400510801</v>
      </c>
      <c r="F69" s="12">
        <v>23.784608257881398</v>
      </c>
      <c r="G69" s="12">
        <v>0.189072954673282</v>
      </c>
      <c r="H69" s="12">
        <v>10665.2512341901</v>
      </c>
      <c r="I69" s="12">
        <v>639915.074051406</v>
      </c>
      <c r="J69" s="12">
        <v>0.14455198251639093</v>
      </c>
      <c r="K69" s="12">
        <v>2929664.2665906395</v>
      </c>
      <c r="L69" s="3">
        <f t="shared" si="7"/>
        <v>6.4668178539645682</v>
      </c>
      <c r="M69" s="3">
        <v>6.1804848090499753</v>
      </c>
      <c r="N69" s="3">
        <f t="shared" si="8"/>
        <v>0.28633304491459288</v>
      </c>
      <c r="O69" s="3">
        <v>1385548707.2499664</v>
      </c>
      <c r="P69" s="12">
        <f t="shared" si="9"/>
        <v>9.1416217974716059</v>
      </c>
      <c r="Q69">
        <v>9.5814939856360173</v>
      </c>
      <c r="R69" s="12">
        <f t="shared" si="10"/>
        <v>-0.43987218816441143</v>
      </c>
      <c r="S69" s="12">
        <f t="shared" si="11"/>
        <v>-0.65094600799714553</v>
      </c>
      <c r="W69" s="12">
        <f t="shared" si="12"/>
        <v>0.64504395852206087</v>
      </c>
      <c r="X69" s="12">
        <f t="shared" si="13"/>
        <v>0.70740378427744233</v>
      </c>
    </row>
    <row r="70" spans="1:27">
      <c r="A70" s="12" t="s">
        <v>16</v>
      </c>
      <c r="B70" s="12" t="s">
        <v>91</v>
      </c>
      <c r="C70" s="12" t="s">
        <v>131</v>
      </c>
      <c r="D70" s="12" t="s">
        <v>136</v>
      </c>
      <c r="E70" s="12">
        <v>23.958282991899502</v>
      </c>
      <c r="F70" s="12">
        <v>23.784608257881398</v>
      </c>
      <c r="G70" s="12">
        <v>0.189072954673282</v>
      </c>
      <c r="H70" s="12">
        <v>8502.4884278606696</v>
      </c>
      <c r="I70" s="12">
        <v>510149.30567164021</v>
      </c>
      <c r="J70" s="12">
        <v>0.14455198251639093</v>
      </c>
      <c r="K70" s="12">
        <v>2335569.5967433448</v>
      </c>
      <c r="L70" s="3">
        <f t="shared" si="7"/>
        <v>6.368392813191452</v>
      </c>
      <c r="M70" s="3">
        <v>6.1804848090499753</v>
      </c>
      <c r="N70" s="3">
        <f t="shared" si="8"/>
        <v>0.18790800414147668</v>
      </c>
      <c r="O70" s="3">
        <v>1444657063.5530913</v>
      </c>
      <c r="P70" s="12">
        <f t="shared" si="9"/>
        <v>9.1597647653745913</v>
      </c>
      <c r="Q70">
        <v>9.5814939856360173</v>
      </c>
      <c r="R70" s="12">
        <f t="shared" si="10"/>
        <v>-0.42172922026142601</v>
      </c>
      <c r="S70" s="12">
        <f t="shared" si="11"/>
        <v>-0.44556553142083505</v>
      </c>
      <c r="W70" s="12">
        <f t="shared" si="12"/>
        <v>0.64504395852206087</v>
      </c>
      <c r="X70" s="12">
        <f t="shared" si="13"/>
        <v>0.69525724473460482</v>
      </c>
    </row>
    <row r="71" spans="1:27">
      <c r="A71" s="12" t="s">
        <v>18</v>
      </c>
      <c r="B71" s="12" t="s">
        <v>93</v>
      </c>
      <c r="C71" s="12" t="s">
        <v>131</v>
      </c>
      <c r="D71" s="12" t="s">
        <v>136</v>
      </c>
      <c r="E71" s="12">
        <v>23.040102530019201</v>
      </c>
      <c r="F71" s="12">
        <v>23.129692378839401</v>
      </c>
      <c r="G71" s="12">
        <v>7.9912290903625505E-2</v>
      </c>
      <c r="H71" s="12">
        <v>14807.605969669799</v>
      </c>
      <c r="I71" s="12">
        <v>888456.35818018799</v>
      </c>
      <c r="J71" s="12">
        <v>0.14382022471910089</v>
      </c>
      <c r="K71" s="12">
        <v>4064937.4050671067</v>
      </c>
      <c r="L71" s="3">
        <f t="shared" si="7"/>
        <v>6.6090538623917707</v>
      </c>
      <c r="M71" s="3">
        <v>6.1804848090499753</v>
      </c>
      <c r="N71" s="3">
        <f t="shared" si="8"/>
        <v>0.4285690533417954</v>
      </c>
      <c r="O71" s="3">
        <v>3044854919.7711291</v>
      </c>
      <c r="P71" s="12">
        <f t="shared" si="9"/>
        <v>9.4835666043436415</v>
      </c>
      <c r="Q71">
        <v>9.5814939856360173</v>
      </c>
      <c r="R71" s="12">
        <f t="shared" si="10"/>
        <v>-9.792738129237577E-2</v>
      </c>
      <c r="S71" s="12">
        <f t="shared" si="11"/>
        <v>-4.3763965469702812</v>
      </c>
      <c r="T71" s="12">
        <f>AVERAGE(S71:S73)</f>
        <v>-6.2633470193996148</v>
      </c>
      <c r="W71" s="12">
        <f t="shared" si="12"/>
        <v>0.64504395852206087</v>
      </c>
      <c r="X71" s="12">
        <f t="shared" si="13"/>
        <v>0.69689539158872016</v>
      </c>
      <c r="Y71" s="12">
        <f>AVERAGE(W71:W73)</f>
        <v>0.64504395852206087</v>
      </c>
      <c r="Z71" s="12">
        <f>AVERAGE(X71:X73)</f>
        <v>0.69254103633689124</v>
      </c>
    </row>
    <row r="72" spans="1:27">
      <c r="A72" s="12" t="s">
        <v>18</v>
      </c>
      <c r="B72" s="12" t="s">
        <v>93</v>
      </c>
      <c r="C72" s="12" t="s">
        <v>131</v>
      </c>
      <c r="D72" s="12" t="s">
        <v>136</v>
      </c>
      <c r="E72" s="12">
        <v>23.193624138900802</v>
      </c>
      <c r="F72" s="12">
        <v>23.129692378839401</v>
      </c>
      <c r="G72" s="12">
        <v>7.9912290903625505E-2</v>
      </c>
      <c r="H72" s="12">
        <v>13495.8238244688</v>
      </c>
      <c r="I72" s="12">
        <v>809749.42946812802</v>
      </c>
      <c r="J72" s="12">
        <v>0.14382022471910089</v>
      </c>
      <c r="K72" s="12">
        <v>3704831.0975215919</v>
      </c>
      <c r="L72" s="3">
        <f t="shared" si="7"/>
        <v>6.5687684133716457</v>
      </c>
      <c r="M72" s="3">
        <v>6.1804848090499753</v>
      </c>
      <c r="N72" s="3">
        <f t="shared" si="8"/>
        <v>0.38828360432167042</v>
      </c>
      <c r="O72" s="3">
        <v>3205471735.9458256</v>
      </c>
      <c r="P72" s="12">
        <f t="shared" si="9"/>
        <v>9.5058919518711669</v>
      </c>
      <c r="Q72">
        <v>9.5814939856360173</v>
      </c>
      <c r="R72" s="12">
        <f t="shared" si="10"/>
        <v>-7.5602033764850418E-2</v>
      </c>
      <c r="S72" s="12">
        <f t="shared" si="11"/>
        <v>-5.135888348313121</v>
      </c>
      <c r="W72" s="12">
        <f t="shared" si="12"/>
        <v>0.64504395852206087</v>
      </c>
      <c r="X72" s="12">
        <f t="shared" si="13"/>
        <v>0.69102073183975443</v>
      </c>
    </row>
    <row r="73" spans="1:27">
      <c r="A73" s="12" t="s">
        <v>18</v>
      </c>
      <c r="B73" s="12" t="s">
        <v>93</v>
      </c>
      <c r="C73" s="12" t="s">
        <v>131</v>
      </c>
      <c r="D73" s="12" t="s">
        <v>136</v>
      </c>
      <c r="E73" s="12">
        <v>23.1553504675982</v>
      </c>
      <c r="F73" s="12">
        <v>23.129692378839401</v>
      </c>
      <c r="G73" s="12">
        <v>7.9912290903625505E-2</v>
      </c>
      <c r="H73" s="12">
        <v>13811.5606675533</v>
      </c>
      <c r="I73" s="12">
        <v>828693.64005319797</v>
      </c>
      <c r="J73" s="12">
        <v>0.14382022471910089</v>
      </c>
      <c r="K73" s="12">
        <v>3791506.182355755</v>
      </c>
      <c r="L73" s="3">
        <f t="shared" si="7"/>
        <v>6.5788117684752381</v>
      </c>
      <c r="M73" s="3">
        <v>6.1804848090499753</v>
      </c>
      <c r="N73" s="3">
        <f t="shared" si="8"/>
        <v>0.39832695942526275</v>
      </c>
      <c r="O73" s="3">
        <v>3455894220.06811</v>
      </c>
      <c r="P73" s="12">
        <f t="shared" si="9"/>
        <v>9.5385604408833071</v>
      </c>
      <c r="Q73">
        <v>9.5814939856360173</v>
      </c>
      <c r="R73" s="12">
        <f t="shared" si="10"/>
        <v>-4.2933544752710162E-2</v>
      </c>
      <c r="S73" s="12">
        <f t="shared" si="11"/>
        <v>-9.2777561629154448</v>
      </c>
      <c r="W73" s="12">
        <f t="shared" si="12"/>
        <v>0.64504395852206087</v>
      </c>
      <c r="X73" s="12">
        <f t="shared" si="13"/>
        <v>0.68970698558219912</v>
      </c>
    </row>
    <row r="74" spans="1:27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6" spans="1:27">
      <c r="A76" t="s">
        <v>22</v>
      </c>
      <c r="B76" t="s">
        <v>47</v>
      </c>
      <c r="C76" t="s">
        <v>131</v>
      </c>
      <c r="D76" t="s">
        <v>141</v>
      </c>
      <c r="E76" s="12" t="s">
        <v>161</v>
      </c>
      <c r="F76" s="12" t="s">
        <v>162</v>
      </c>
      <c r="G76">
        <v>-113.8827794145035</v>
      </c>
    </row>
    <row r="77" spans="1:27">
      <c r="A77" t="s">
        <v>14</v>
      </c>
      <c r="B77" t="s">
        <v>44</v>
      </c>
      <c r="C77" t="s">
        <v>131</v>
      </c>
      <c r="D77" t="s">
        <v>139</v>
      </c>
      <c r="E77" s="12" t="s">
        <v>161</v>
      </c>
      <c r="F77" s="12" t="s">
        <v>163</v>
      </c>
      <c r="G77">
        <v>-7.9835074521437708</v>
      </c>
    </row>
    <row r="78" spans="1:27">
      <c r="A78" t="s">
        <v>45</v>
      </c>
      <c r="B78" t="s">
        <v>46</v>
      </c>
      <c r="C78" t="s">
        <v>131</v>
      </c>
      <c r="D78" t="s">
        <v>140</v>
      </c>
      <c r="E78" s="12" t="s">
        <v>164</v>
      </c>
      <c r="F78" s="12" t="s">
        <v>162</v>
      </c>
      <c r="G78">
        <v>-2.9679756386060328E-2</v>
      </c>
    </row>
    <row r="79" spans="1:27">
      <c r="A79" t="s">
        <v>56</v>
      </c>
      <c r="B79" t="s">
        <v>57</v>
      </c>
      <c r="C79" t="s">
        <v>131</v>
      </c>
      <c r="D79" t="s">
        <v>143</v>
      </c>
      <c r="E79" s="12" t="s">
        <v>164</v>
      </c>
      <c r="F79" s="12" t="s">
        <v>163</v>
      </c>
      <c r="G79">
        <v>-1.6411655169965835</v>
      </c>
    </row>
    <row r="80" spans="1:27">
      <c r="A80" t="s">
        <v>61</v>
      </c>
      <c r="B80" t="s">
        <v>78</v>
      </c>
      <c r="C80" t="s">
        <v>131</v>
      </c>
      <c r="D80" t="s">
        <v>142</v>
      </c>
      <c r="E80" s="12" t="s">
        <v>165</v>
      </c>
      <c r="F80" s="12" t="s">
        <v>162</v>
      </c>
      <c r="G80">
        <v>-0.35775634875660189</v>
      </c>
    </row>
    <row r="81" spans="1:7">
      <c r="A81" t="s">
        <v>52</v>
      </c>
      <c r="B81" t="s">
        <v>85</v>
      </c>
      <c r="C81" t="s">
        <v>131</v>
      </c>
      <c r="D81" t="s">
        <v>137</v>
      </c>
      <c r="E81" s="12" t="s">
        <v>165</v>
      </c>
      <c r="F81" s="12" t="s">
        <v>163</v>
      </c>
      <c r="G81">
        <v>48.580438887723268</v>
      </c>
    </row>
    <row r="82" spans="1:7">
      <c r="A82" t="s">
        <v>20</v>
      </c>
      <c r="B82" t="s">
        <v>95</v>
      </c>
      <c r="C82" t="s">
        <v>131</v>
      </c>
      <c r="D82" t="s">
        <v>138</v>
      </c>
      <c r="E82" s="12" t="s">
        <v>166</v>
      </c>
      <c r="F82" s="12" t="s">
        <v>162</v>
      </c>
      <c r="G82">
        <v>-16.204760281033902</v>
      </c>
    </row>
    <row r="83" spans="1:7">
      <c r="A83" t="s">
        <v>12</v>
      </c>
      <c r="B83" t="s">
        <v>89</v>
      </c>
      <c r="C83" t="s">
        <v>131</v>
      </c>
      <c r="D83" t="s">
        <v>136</v>
      </c>
      <c r="E83" s="12" t="s">
        <v>166</v>
      </c>
      <c r="F83" s="12" t="s">
        <v>163</v>
      </c>
      <c r="G83">
        <v>-2.3336363893290692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79383-3AB4-4C92-BF58-D44BE1A161D0}">
  <dimension ref="A1:AF82"/>
  <sheetViews>
    <sheetView topLeftCell="M1" workbookViewId="0">
      <selection activeCell="AF30" sqref="AF30"/>
    </sheetView>
  </sheetViews>
  <sheetFormatPr defaultRowHeight="15"/>
  <cols>
    <col min="5" max="5" width="12" bestFit="1" customWidth="1"/>
    <col min="11" max="11" width="28" bestFit="1" customWidth="1"/>
    <col min="12" max="12" width="15.85546875" bestFit="1" customWidth="1"/>
    <col min="13" max="13" width="12.42578125" bestFit="1" customWidth="1"/>
    <col min="14" max="14" width="22.42578125" bestFit="1" customWidth="1"/>
    <col min="15" max="15" width="31.5703125" bestFit="1" customWidth="1"/>
    <col min="17" max="17" width="12" bestFit="1" customWidth="1"/>
    <col min="18" max="18" width="20.140625" bestFit="1" customWidth="1"/>
    <col min="19" max="19" width="12.7109375" bestFit="1" customWidth="1"/>
    <col min="20" max="20" width="9.85546875" style="12" customWidth="1"/>
    <col min="21" max="21" width="10.5703125" bestFit="1" customWidth="1"/>
    <col min="23" max="23" width="13.5703125" style="12" bestFit="1" customWidth="1"/>
    <col min="24" max="24" width="14.28515625" style="12" bestFit="1" customWidth="1"/>
    <col min="25" max="28" width="9.140625" style="12"/>
    <col min="30" max="30" width="11" bestFit="1" customWidth="1"/>
    <col min="31" max="31" width="12" bestFit="1" customWidth="1"/>
  </cols>
  <sheetData>
    <row r="1" spans="1:32">
      <c r="A1" s="12" t="s">
        <v>2</v>
      </c>
      <c r="B1" s="12" t="s">
        <v>3</v>
      </c>
      <c r="C1" s="12" t="s">
        <v>133</v>
      </c>
      <c r="D1" s="12" t="s">
        <v>135</v>
      </c>
      <c r="E1" s="12" t="s">
        <v>5</v>
      </c>
      <c r="F1" s="12" t="s">
        <v>6</v>
      </c>
      <c r="G1" s="12" t="s">
        <v>7</v>
      </c>
      <c r="H1" s="12" t="s">
        <v>8</v>
      </c>
      <c r="I1" s="12" t="s">
        <v>127</v>
      </c>
      <c r="J1" s="12" t="s">
        <v>124</v>
      </c>
      <c r="K1" s="12" t="s">
        <v>126</v>
      </c>
      <c r="L1" s="12" t="s">
        <v>150</v>
      </c>
      <c r="M1" s="12" t="s">
        <v>153</v>
      </c>
      <c r="N1" s="12" t="s">
        <v>157</v>
      </c>
      <c r="O1" t="s">
        <v>151</v>
      </c>
      <c r="P1" s="12" t="s">
        <v>152</v>
      </c>
      <c r="Q1" s="12" t="s">
        <v>156</v>
      </c>
      <c r="R1" s="12" t="s">
        <v>158</v>
      </c>
      <c r="S1" s="12" t="s">
        <v>181</v>
      </c>
      <c r="T1" s="12" t="s">
        <v>186</v>
      </c>
      <c r="U1" s="12" t="s">
        <v>187</v>
      </c>
      <c r="V1" t="s">
        <v>170</v>
      </c>
      <c r="W1" s="12" t="s">
        <v>182</v>
      </c>
      <c r="X1" s="12" t="s">
        <v>183</v>
      </c>
      <c r="Y1" s="12" t="s">
        <v>184</v>
      </c>
      <c r="Z1" s="12" t="s">
        <v>185</v>
      </c>
      <c r="AA1" s="12" t="s">
        <v>174</v>
      </c>
      <c r="AC1" t="s">
        <v>160</v>
      </c>
    </row>
    <row r="2" spans="1:32">
      <c r="A2" s="3" t="s">
        <v>22</v>
      </c>
      <c r="B2" s="3" t="s">
        <v>47</v>
      </c>
      <c r="C2" s="3" t="s">
        <v>105</v>
      </c>
      <c r="D2" s="3" t="s">
        <v>141</v>
      </c>
      <c r="E2" s="3">
        <v>24.058591743189901</v>
      </c>
      <c r="F2" s="3">
        <v>24.0620662951086</v>
      </c>
      <c r="G2" s="3">
        <v>0.121875020239452</v>
      </c>
      <c r="H2" s="3">
        <v>5936.9786175854697</v>
      </c>
      <c r="I2" s="3">
        <v>356218.71705512819</v>
      </c>
      <c r="J2" s="3">
        <v>0.25818483215913768</v>
      </c>
      <c r="K2" s="3">
        <v>1792755.9469197991</v>
      </c>
      <c r="L2">
        <f>LOG(K2,10)</f>
        <v>6.2535211718153221</v>
      </c>
      <c r="M2">
        <v>6.961578560022029</v>
      </c>
      <c r="N2">
        <f>L2-M2</f>
        <v>-0.70805738820670694</v>
      </c>
      <c r="O2">
        <v>1770606040.3253114</v>
      </c>
      <c r="P2">
        <f>LOG(O2,10)</f>
        <v>9.2481219414579137</v>
      </c>
      <c r="Q2">
        <v>9.3272014751851682</v>
      </c>
      <c r="R2">
        <f>P2-Q2</f>
        <v>-7.9079533727254514E-2</v>
      </c>
      <c r="S2">
        <f>N2/R2</f>
        <v>8.9537375201123268</v>
      </c>
      <c r="T2" s="12">
        <f>AVERAGE(S2:S4)</f>
        <v>6.6048030093302943</v>
      </c>
      <c r="U2">
        <f>AVERAGE(S2:S10)</f>
        <v>4.4043056421644868</v>
      </c>
      <c r="V2">
        <f>_xlfn.STDEV.S(T2,T5,T8)/SQRT(COUNT(T2,T5,T8))</f>
        <v>1.1089444624926941</v>
      </c>
      <c r="W2" s="12">
        <f>M2/Q2</f>
        <v>0.7463737733706266</v>
      </c>
      <c r="X2" s="12">
        <f>L2/P2</f>
        <v>0.67619363276145239</v>
      </c>
      <c r="Y2" s="12">
        <f>AVERAGE(W2:W4)</f>
        <v>0.74637377337062671</v>
      </c>
      <c r="Z2" s="12">
        <f>AVERAGE(X2:X4)</f>
        <v>0.67867655242888159</v>
      </c>
      <c r="AA2" s="13">
        <f>TTEST(Y2:Y10,Z2:Z10,2,1)</f>
        <v>8.9304772271219905E-3</v>
      </c>
      <c r="AC2" s="12" t="s">
        <v>15</v>
      </c>
      <c r="AD2" s="12">
        <v>1865929086.3132899</v>
      </c>
      <c r="AE2" s="12">
        <f>AVERAGE(AD2:AD4)</f>
        <v>2124229692.8310974</v>
      </c>
      <c r="AF2">
        <f>LOG(AE2,10)</f>
        <v>9.3272014751851682</v>
      </c>
    </row>
    <row r="3" spans="1:32">
      <c r="A3" s="12" t="s">
        <v>22</v>
      </c>
      <c r="B3" s="12" t="s">
        <v>47</v>
      </c>
      <c r="C3" s="12" t="s">
        <v>105</v>
      </c>
      <c r="D3" s="12" t="s">
        <v>141</v>
      </c>
      <c r="E3" s="12">
        <v>23.9419657026727</v>
      </c>
      <c r="F3" s="12">
        <v>24.0620662951086</v>
      </c>
      <c r="G3" s="12">
        <v>0.121875020239452</v>
      </c>
      <c r="H3" s="12">
        <v>6390.4724179595496</v>
      </c>
      <c r="I3" s="12">
        <v>383428.34507757297</v>
      </c>
      <c r="J3" s="12">
        <v>0.25818483215913768</v>
      </c>
      <c r="K3" s="12">
        <v>1929694.9119859282</v>
      </c>
      <c r="L3" s="12">
        <f t="shared" ref="L3:L66" si="0">LOG(K3,10)</f>
        <v>6.2854886517463555</v>
      </c>
      <c r="M3">
        <v>6.961578560022029</v>
      </c>
      <c r="N3" s="12">
        <f t="shared" ref="N3:N66" si="1">L3-M3</f>
        <v>-0.6760899082756735</v>
      </c>
      <c r="O3">
        <v>1534382705.5220859</v>
      </c>
      <c r="P3" s="12">
        <f t="shared" ref="P3:P66" si="2">LOG(O3,10)</f>
        <v>9.1859336947935759</v>
      </c>
      <c r="Q3">
        <v>9.3272014751851682</v>
      </c>
      <c r="R3" s="12">
        <f t="shared" ref="R3:R66" si="3">P3-Q3</f>
        <v>-0.14126778039159227</v>
      </c>
      <c r="S3" s="12">
        <f t="shared" ref="S3:S66" si="4">N3/R3</f>
        <v>4.7858747861795656</v>
      </c>
      <c r="W3" s="12">
        <f t="shared" ref="W3:W66" si="5">M3/Q3</f>
        <v>0.7463737733706266</v>
      </c>
      <c r="X3" s="12">
        <f t="shared" ref="X3:X66" si="6">L3/P3</f>
        <v>0.68425147193353453</v>
      </c>
      <c r="AC3" s="12" t="s">
        <v>15</v>
      </c>
      <c r="AD3" s="12">
        <v>2057530932.7279537</v>
      </c>
      <c r="AE3" s="12"/>
    </row>
    <row r="4" spans="1:32">
      <c r="A4" s="12" t="s">
        <v>22</v>
      </c>
      <c r="B4" s="12" t="s">
        <v>47</v>
      </c>
      <c r="C4" s="12" t="s">
        <v>105</v>
      </c>
      <c r="D4" s="12" t="s">
        <v>141</v>
      </c>
      <c r="E4" s="12">
        <v>24.185641439463101</v>
      </c>
      <c r="F4" s="12">
        <v>24.0620662951086</v>
      </c>
      <c r="G4" s="12">
        <v>0.121875020239452</v>
      </c>
      <c r="H4" s="12">
        <v>5479.4990451863896</v>
      </c>
      <c r="I4" s="12">
        <v>328769.94271118339</v>
      </c>
      <c r="J4" s="12">
        <v>0.25818483215913768</v>
      </c>
      <c r="K4" s="12">
        <v>1654613.4207561582</v>
      </c>
      <c r="L4" s="12">
        <f t="shared" si="0"/>
        <v>6.218696542617189</v>
      </c>
      <c r="M4">
        <v>6.961578560022029</v>
      </c>
      <c r="N4" s="12">
        <f t="shared" si="1"/>
        <v>-0.74288201740484006</v>
      </c>
      <c r="O4">
        <v>1602921586.1023231</v>
      </c>
      <c r="P4" s="12">
        <f t="shared" si="2"/>
        <v>9.2049122774657963</v>
      </c>
      <c r="Q4">
        <v>9.3272014751851682</v>
      </c>
      <c r="R4" s="12">
        <f t="shared" si="3"/>
        <v>-0.12228919771937186</v>
      </c>
      <c r="S4" s="12">
        <f t="shared" si="4"/>
        <v>6.0747967216989922</v>
      </c>
      <c r="W4" s="12">
        <f t="shared" si="5"/>
        <v>0.7463737733706266</v>
      </c>
      <c r="X4" s="12">
        <f t="shared" si="6"/>
        <v>0.67558455259165795</v>
      </c>
      <c r="AC4" s="12" t="s">
        <v>15</v>
      </c>
      <c r="AD4" s="12">
        <v>2449229059.4520488</v>
      </c>
      <c r="AE4" s="12"/>
    </row>
    <row r="5" spans="1:32">
      <c r="A5" s="12" t="s">
        <v>50</v>
      </c>
      <c r="B5" s="12" t="s">
        <v>51</v>
      </c>
      <c r="C5" s="12" t="s">
        <v>105</v>
      </c>
      <c r="D5" s="12" t="s">
        <v>141</v>
      </c>
      <c r="E5" s="12">
        <v>24.085404153807101</v>
      </c>
      <c r="F5" s="12">
        <v>24.1202998888166</v>
      </c>
      <c r="G5" s="12">
        <v>0.18253750822029</v>
      </c>
      <c r="H5" s="12">
        <v>5837.3554345402499</v>
      </c>
      <c r="I5" s="12">
        <v>350241.32607241499</v>
      </c>
      <c r="J5" s="12">
        <v>0.25190533493782596</v>
      </c>
      <c r="K5" s="12">
        <v>1753875.93850302</v>
      </c>
      <c r="L5" s="12">
        <f t="shared" si="0"/>
        <v>6.2439988700282534</v>
      </c>
      <c r="M5">
        <v>6.961578560022029</v>
      </c>
      <c r="N5" s="12">
        <f t="shared" si="1"/>
        <v>-0.71757968999377564</v>
      </c>
      <c r="O5">
        <v>1324874296.3693175</v>
      </c>
      <c r="P5" s="12">
        <f t="shared" si="2"/>
        <v>9.1221746745121219</v>
      </c>
      <c r="Q5">
        <v>9.3272014751851682</v>
      </c>
      <c r="R5" s="12">
        <f t="shared" si="3"/>
        <v>-0.20502680067304624</v>
      </c>
      <c r="S5" s="12">
        <f t="shared" si="4"/>
        <v>3.4999311682090348</v>
      </c>
      <c r="T5" s="12">
        <f>AVERAGE(S5:S7)</f>
        <v>3.0639903730227065</v>
      </c>
      <c r="W5" s="12">
        <f t="shared" si="5"/>
        <v>0.7463737733706266</v>
      </c>
      <c r="X5" s="12">
        <f t="shared" si="6"/>
        <v>0.68448578248280467</v>
      </c>
      <c r="Y5" s="12">
        <f>AVERAGE(W5:W7)</f>
        <v>0.74637377337062671</v>
      </c>
      <c r="Z5" s="12">
        <f>AVERAGE(X5:X7)</f>
        <v>0.68769346818715682</v>
      </c>
      <c r="AC5" t="s">
        <v>154</v>
      </c>
    </row>
    <row r="6" spans="1:32">
      <c r="A6" s="12" t="s">
        <v>50</v>
      </c>
      <c r="B6" s="12" t="s">
        <v>51</v>
      </c>
      <c r="C6" s="12" t="s">
        <v>105</v>
      </c>
      <c r="D6" s="12" t="s">
        <v>141</v>
      </c>
      <c r="E6" s="12">
        <v>24.3177662488877</v>
      </c>
      <c r="F6" s="12">
        <v>24.1202998888166</v>
      </c>
      <c r="G6" s="12">
        <v>0.18253750822029</v>
      </c>
      <c r="H6" s="12">
        <v>5041.0978293786402</v>
      </c>
      <c r="I6" s="12">
        <v>302465.86976271839</v>
      </c>
      <c r="J6" s="12">
        <v>0.25190533493782596</v>
      </c>
      <c r="K6" s="12">
        <v>1514634.5439702272</v>
      </c>
      <c r="L6" s="12">
        <f t="shared" si="0"/>
        <v>6.1803078574698258</v>
      </c>
      <c r="M6">
        <v>6.961578560022029</v>
      </c>
      <c r="N6" s="12">
        <f t="shared" si="1"/>
        <v>-0.78127070255220321</v>
      </c>
      <c r="O6">
        <v>1334022759.3115516</v>
      </c>
      <c r="P6" s="12">
        <f t="shared" si="2"/>
        <v>9.1251632389951496</v>
      </c>
      <c r="Q6">
        <v>9.3272014751851682</v>
      </c>
      <c r="R6" s="12">
        <f t="shared" si="3"/>
        <v>-0.20203823619001859</v>
      </c>
      <c r="S6" s="12">
        <f t="shared" si="4"/>
        <v>3.8669447787962858</v>
      </c>
      <c r="W6" s="12">
        <f t="shared" si="5"/>
        <v>0.7463737733706266</v>
      </c>
      <c r="X6" s="12">
        <f t="shared" si="6"/>
        <v>0.67728189574287467</v>
      </c>
      <c r="AC6" s="12" t="s">
        <v>15</v>
      </c>
      <c r="AD6" s="12">
        <v>7362969.6747855498</v>
      </c>
      <c r="AE6" s="12">
        <f>AVERAGE(AD6:AD8)</f>
        <v>9153318.1971896533</v>
      </c>
      <c r="AF6" s="12">
        <f>LOG(AE6,10)</f>
        <v>6.961578560022029</v>
      </c>
    </row>
    <row r="7" spans="1:32">
      <c r="A7" s="12" t="s">
        <v>50</v>
      </c>
      <c r="B7" s="12" t="s">
        <v>51</v>
      </c>
      <c r="C7" s="12" t="s">
        <v>105</v>
      </c>
      <c r="D7" s="12" t="s">
        <v>141</v>
      </c>
      <c r="E7" s="12">
        <v>23.957729263754899</v>
      </c>
      <c r="F7" s="12">
        <v>24.1202998888166</v>
      </c>
      <c r="G7" s="12">
        <v>0.18253750822029</v>
      </c>
      <c r="H7" s="12">
        <v>6327.2083326669399</v>
      </c>
      <c r="I7" s="12">
        <v>379632.4999600164</v>
      </c>
      <c r="J7" s="12">
        <v>0.25190533493782596</v>
      </c>
      <c r="K7" s="12">
        <v>1901055.8080629141</v>
      </c>
      <c r="L7" s="12">
        <f t="shared" si="0"/>
        <v>6.2789948663541377</v>
      </c>
      <c r="M7">
        <v>6.961578560022029</v>
      </c>
      <c r="N7" s="12">
        <f t="shared" si="1"/>
        <v>-0.68258369366789129</v>
      </c>
      <c r="O7">
        <v>897847373.64067411</v>
      </c>
      <c r="P7" s="12">
        <f t="shared" si="2"/>
        <v>8.9532025166013227</v>
      </c>
      <c r="Q7">
        <v>9.3272014751851682</v>
      </c>
      <c r="R7" s="12">
        <f t="shared" si="3"/>
        <v>-0.37399895858384546</v>
      </c>
      <c r="S7" s="12">
        <f t="shared" si="4"/>
        <v>1.8250951720627995</v>
      </c>
      <c r="W7" s="12">
        <f t="shared" si="5"/>
        <v>0.7463737733706266</v>
      </c>
      <c r="X7" s="12">
        <f t="shared" si="6"/>
        <v>0.70131272633579089</v>
      </c>
      <c r="AC7" s="12" t="s">
        <v>15</v>
      </c>
      <c r="AD7" s="12">
        <v>9556417.2604529504</v>
      </c>
      <c r="AE7" s="12"/>
    </row>
    <row r="8" spans="1:32">
      <c r="A8" s="12" t="s">
        <v>53</v>
      </c>
      <c r="B8" s="12" t="s">
        <v>54</v>
      </c>
      <c r="C8" s="12" t="s">
        <v>105</v>
      </c>
      <c r="D8" s="12" t="s">
        <v>141</v>
      </c>
      <c r="E8" s="12">
        <v>24.973729464067201</v>
      </c>
      <c r="F8" s="12">
        <v>24.888897424066698</v>
      </c>
      <c r="G8" s="12">
        <v>0.11474050975437</v>
      </c>
      <c r="H8" s="12">
        <v>3332.1459916506901</v>
      </c>
      <c r="I8" s="12">
        <v>199928.75949904142</v>
      </c>
      <c r="J8" s="12">
        <v>0.25089605734767023</v>
      </c>
      <c r="K8" s="12">
        <v>1000360.3880310459</v>
      </c>
      <c r="L8" s="12">
        <f t="shared" si="0"/>
        <v>6.0001564863370191</v>
      </c>
      <c r="M8">
        <v>6.961578560022029</v>
      </c>
      <c r="N8" s="12">
        <f t="shared" si="1"/>
        <v>-0.96142207368500987</v>
      </c>
      <c r="O8">
        <v>1188720833.3220592</v>
      </c>
      <c r="P8" s="12">
        <f t="shared" si="2"/>
        <v>9.0750798741451053</v>
      </c>
      <c r="Q8">
        <v>9.3272014751851682</v>
      </c>
      <c r="R8" s="12">
        <f t="shared" si="3"/>
        <v>-0.25212160104006287</v>
      </c>
      <c r="S8" s="12">
        <f t="shared" si="4"/>
        <v>3.8133268617956979</v>
      </c>
      <c r="T8" s="12">
        <f>AVERAGE(S8:S10)</f>
        <v>3.5441235441404593</v>
      </c>
      <c r="W8" s="12">
        <f t="shared" si="5"/>
        <v>0.7463737733706266</v>
      </c>
      <c r="X8" s="12">
        <f t="shared" si="6"/>
        <v>0.66116844915398043</v>
      </c>
      <c r="Y8" s="12">
        <f>AVERAGE(W8:W10)</f>
        <v>0.74637377337062671</v>
      </c>
      <c r="Z8" s="12">
        <f>AVERAGE(X8:X10)</f>
        <v>0.66503078454313258</v>
      </c>
      <c r="AC8" s="12" t="s">
        <v>15</v>
      </c>
      <c r="AD8" s="12">
        <v>10540567.656330459</v>
      </c>
      <c r="AE8" s="12"/>
    </row>
    <row r="9" spans="1:32">
      <c r="A9" s="12" t="s">
        <v>53</v>
      </c>
      <c r="B9" s="12" t="s">
        <v>54</v>
      </c>
      <c r="C9" s="12" t="s">
        <v>105</v>
      </c>
      <c r="D9" s="12" t="s">
        <v>141</v>
      </c>
      <c r="E9" s="12">
        <v>24.758344985256102</v>
      </c>
      <c r="F9" s="12">
        <v>24.888897424066698</v>
      </c>
      <c r="G9" s="12">
        <v>0.11474050975437</v>
      </c>
      <c r="H9" s="12">
        <v>3817.3451394112099</v>
      </c>
      <c r="I9" s="12">
        <v>229040.70836467258</v>
      </c>
      <c r="J9" s="12">
        <v>0.25089605734767023</v>
      </c>
      <c r="K9" s="12">
        <v>1146024.4762619459</v>
      </c>
      <c r="L9" s="12">
        <f t="shared" si="0"/>
        <v>6.0591938931915674</v>
      </c>
      <c r="M9">
        <v>6.961578560022029</v>
      </c>
      <c r="N9" s="12">
        <f t="shared" si="1"/>
        <v>-0.90238466683046159</v>
      </c>
      <c r="O9">
        <v>1022094065.578838</v>
      </c>
      <c r="P9" s="12">
        <f t="shared" si="2"/>
        <v>9.0094908667203271</v>
      </c>
      <c r="Q9">
        <v>9.3272014751851682</v>
      </c>
      <c r="R9" s="12">
        <f t="shared" si="3"/>
        <v>-0.31771060846484112</v>
      </c>
      <c r="S9" s="12">
        <f t="shared" si="4"/>
        <v>2.8402723824386316</v>
      </c>
      <c r="W9" s="12">
        <f t="shared" si="5"/>
        <v>0.7463737733706266</v>
      </c>
      <c r="X9" s="12">
        <f t="shared" si="6"/>
        <v>0.67253455082276592</v>
      </c>
    </row>
    <row r="10" spans="1:32">
      <c r="A10" s="12" t="s">
        <v>53</v>
      </c>
      <c r="B10" s="12" t="s">
        <v>54</v>
      </c>
      <c r="C10" s="12" t="s">
        <v>105</v>
      </c>
      <c r="D10" s="12" t="s">
        <v>141</v>
      </c>
      <c r="E10" s="12">
        <v>24.934617822876699</v>
      </c>
      <c r="F10" s="12">
        <v>24.888897424066698</v>
      </c>
      <c r="G10" s="12">
        <v>0.11474050975437</v>
      </c>
      <c r="H10" s="12">
        <v>3415.4239258995899</v>
      </c>
      <c r="I10" s="12">
        <v>204925.4355539754</v>
      </c>
      <c r="J10" s="12">
        <v>0.25089605734767023</v>
      </c>
      <c r="K10" s="12">
        <v>1025361.6775388876</v>
      </c>
      <c r="L10" s="12">
        <f t="shared" si="0"/>
        <v>6.0108770818342343</v>
      </c>
      <c r="M10">
        <v>6.961578560022029</v>
      </c>
      <c r="N10" s="12">
        <f t="shared" si="1"/>
        <v>-0.95070147818779471</v>
      </c>
      <c r="O10">
        <v>1225343908.2636991</v>
      </c>
      <c r="P10" s="12">
        <f t="shared" si="2"/>
        <v>9.0882579960472558</v>
      </c>
      <c r="Q10">
        <v>9.3272014751851682</v>
      </c>
      <c r="R10" s="12">
        <f t="shared" si="3"/>
        <v>-0.23894347913791236</v>
      </c>
      <c r="S10" s="12">
        <f t="shared" si="4"/>
        <v>3.9787713881870488</v>
      </c>
      <c r="W10" s="12">
        <f t="shared" si="5"/>
        <v>0.7463737733706266</v>
      </c>
      <c r="X10" s="12">
        <f t="shared" si="6"/>
        <v>0.66138935365265128</v>
      </c>
    </row>
    <row r="11" spans="1:32">
      <c r="A11" s="3" t="s">
        <v>14</v>
      </c>
      <c r="B11" s="3" t="s">
        <v>44</v>
      </c>
      <c r="C11" s="3" t="s">
        <v>105</v>
      </c>
      <c r="D11" s="3" t="s">
        <v>139</v>
      </c>
      <c r="E11" s="3">
        <v>23.569556622639499</v>
      </c>
      <c r="F11" s="3">
        <v>23.441850585351499</v>
      </c>
      <c r="G11" s="3">
        <v>0.113526962285441</v>
      </c>
      <c r="H11" s="3">
        <v>8083.7187442499999</v>
      </c>
      <c r="I11" s="3">
        <v>485023.12465499999</v>
      </c>
      <c r="J11" s="3">
        <v>0.24246079613992752</v>
      </c>
      <c r="K11" s="3">
        <v>2410488.8704205062</v>
      </c>
      <c r="L11" s="12">
        <f t="shared" si="0"/>
        <v>6.382105130622544</v>
      </c>
      <c r="M11">
        <v>6.961578560022029</v>
      </c>
      <c r="N11" s="12">
        <f t="shared" si="1"/>
        <v>-0.57947342939948498</v>
      </c>
      <c r="O11">
        <v>1382371668.1806133</v>
      </c>
      <c r="P11" s="12">
        <f t="shared" si="2"/>
        <v>9.1406248243254211</v>
      </c>
      <c r="Q11">
        <v>9.3272014751851682</v>
      </c>
      <c r="R11" s="12">
        <f t="shared" si="3"/>
        <v>-0.18657665085974706</v>
      </c>
      <c r="S11" s="12">
        <f t="shared" si="4"/>
        <v>3.1058196549743262</v>
      </c>
      <c r="T11" s="12">
        <f>AVERAGE(S11:S13)</f>
        <v>3.5767071575209601</v>
      </c>
      <c r="U11">
        <f>AVERAGE(S11:S19)</f>
        <v>-1.7441807633346802</v>
      </c>
      <c r="V11" s="12">
        <f>_xlfn.STDEV.S(T11,T14,T17)/SQRT(COUNT(T11,T14,T17))</f>
        <v>5.2423494834928634</v>
      </c>
      <c r="W11" s="12">
        <f t="shared" si="5"/>
        <v>0.7463737733706266</v>
      </c>
      <c r="X11" s="12">
        <f t="shared" si="6"/>
        <v>0.69821322429055543</v>
      </c>
      <c r="Y11" s="12">
        <f>AVERAGE(W11:W13)</f>
        <v>0.74637377337062671</v>
      </c>
      <c r="Z11" s="12">
        <f>AVERAGE(X11:X13)</f>
        <v>0.69978995676434719</v>
      </c>
      <c r="AA11" s="13">
        <f>TTEST(Y11:Y19,Z11:Z19,2,1)</f>
        <v>1.2954142424869296E-2</v>
      </c>
    </row>
    <row r="12" spans="1:32">
      <c r="A12" s="12" t="s">
        <v>14</v>
      </c>
      <c r="B12" s="12" t="s">
        <v>44</v>
      </c>
      <c r="C12" s="12" t="s">
        <v>105</v>
      </c>
      <c r="D12" s="12" t="s">
        <v>139</v>
      </c>
      <c r="E12" s="12">
        <v>23.352370487359501</v>
      </c>
      <c r="F12" s="12">
        <v>23.441850585351499</v>
      </c>
      <c r="G12" s="12">
        <v>0.113526962285441</v>
      </c>
      <c r="H12" s="12">
        <v>9271.3385510309599</v>
      </c>
      <c r="I12" s="12">
        <v>556280.3130618576</v>
      </c>
      <c r="J12" s="12">
        <v>0.24246079613992752</v>
      </c>
      <c r="K12" s="12">
        <v>2764625.9225752144</v>
      </c>
      <c r="L12" s="12">
        <f t="shared" si="0"/>
        <v>6.4416363758750794</v>
      </c>
      <c r="M12">
        <v>6.961578560022029</v>
      </c>
      <c r="N12" s="12">
        <f t="shared" si="1"/>
        <v>-0.51994218414694959</v>
      </c>
      <c r="O12">
        <v>1622508192.2950034</v>
      </c>
      <c r="P12" s="12">
        <f t="shared" si="2"/>
        <v>9.2101868982980033</v>
      </c>
      <c r="Q12">
        <v>9.3272014751851682</v>
      </c>
      <c r="R12" s="12">
        <f t="shared" si="3"/>
        <v>-0.11701457688716488</v>
      </c>
      <c r="S12" s="12">
        <f t="shared" si="4"/>
        <v>4.4433966944846608</v>
      </c>
      <c r="W12" s="12">
        <f t="shared" si="5"/>
        <v>0.7463737733706266</v>
      </c>
      <c r="X12" s="12">
        <f t="shared" si="6"/>
        <v>0.69940343741183597</v>
      </c>
    </row>
    <row r="13" spans="1:32">
      <c r="A13" s="12" t="s">
        <v>14</v>
      </c>
      <c r="B13" s="12" t="s">
        <v>44</v>
      </c>
      <c r="C13" s="12" t="s">
        <v>105</v>
      </c>
      <c r="D13" s="12" t="s">
        <v>139</v>
      </c>
      <c r="E13" s="12">
        <v>23.403624646055501</v>
      </c>
      <c r="F13" s="12">
        <v>23.441850585351499</v>
      </c>
      <c r="G13" s="12">
        <v>0.113526962285441</v>
      </c>
      <c r="H13" s="12">
        <v>8976.22129849872</v>
      </c>
      <c r="I13" s="12">
        <v>538573.27790992323</v>
      </c>
      <c r="J13" s="12">
        <v>0.24246079613992752</v>
      </c>
      <c r="K13" s="12">
        <v>2676624.7346066143</v>
      </c>
      <c r="L13" s="12">
        <f t="shared" si="0"/>
        <v>6.4275874869457148</v>
      </c>
      <c r="M13">
        <v>6.961578560022029</v>
      </c>
      <c r="N13" s="12">
        <f t="shared" si="1"/>
        <v>-0.53399107307631422</v>
      </c>
      <c r="O13">
        <v>1443203375.7251706</v>
      </c>
      <c r="P13" s="12">
        <f t="shared" si="2"/>
        <v>9.1593275360356561</v>
      </c>
      <c r="Q13">
        <v>9.3272014751851682</v>
      </c>
      <c r="R13" s="12">
        <f t="shared" si="3"/>
        <v>-0.1678739391495121</v>
      </c>
      <c r="S13" s="12">
        <f t="shared" si="4"/>
        <v>3.180905123103893</v>
      </c>
      <c r="W13" s="12">
        <f t="shared" si="5"/>
        <v>0.7463737733706266</v>
      </c>
      <c r="X13" s="12">
        <f t="shared" si="6"/>
        <v>0.70175320859065005</v>
      </c>
    </row>
    <row r="14" spans="1:32">
      <c r="A14" s="12" t="s">
        <v>28</v>
      </c>
      <c r="B14" s="12" t="s">
        <v>62</v>
      </c>
      <c r="C14" s="12" t="s">
        <v>105</v>
      </c>
      <c r="D14" s="12" t="s">
        <v>139</v>
      </c>
      <c r="E14" s="12">
        <v>22.358945546809402</v>
      </c>
      <c r="F14" s="12">
        <v>22.574180032083401</v>
      </c>
      <c r="G14" s="12">
        <v>0.18815358995620099</v>
      </c>
      <c r="H14" s="12">
        <v>17355.719407830398</v>
      </c>
      <c r="I14" s="12">
        <v>1041343.1644698239</v>
      </c>
      <c r="J14" s="12">
        <v>0.24363788068418882</v>
      </c>
      <c r="K14" s="12">
        <v>5180215.2245048741</v>
      </c>
      <c r="L14" s="12">
        <f t="shared" si="0"/>
        <v>6.7143478039292246</v>
      </c>
      <c r="M14">
        <v>6.961578560022029</v>
      </c>
      <c r="N14" s="12">
        <f t="shared" si="1"/>
        <v>-0.24723075609280443</v>
      </c>
      <c r="O14">
        <v>2178129355.7084584</v>
      </c>
      <c r="P14" s="12">
        <f t="shared" si="2"/>
        <v>9.3380836682582196</v>
      </c>
      <c r="Q14">
        <v>9.3272014751851682</v>
      </c>
      <c r="R14" s="12">
        <f t="shared" si="3"/>
        <v>1.0882193073051383E-2</v>
      </c>
      <c r="S14" s="12">
        <f t="shared" si="4"/>
        <v>-22.718835664205006</v>
      </c>
      <c r="T14" s="12">
        <f>AVERAGE(S14:S16)</f>
        <v>-12.228485543172766</v>
      </c>
      <c r="W14" s="12">
        <f t="shared" si="5"/>
        <v>0.7463737733706266</v>
      </c>
      <c r="X14" s="12">
        <f t="shared" si="6"/>
        <v>0.7190284476409724</v>
      </c>
      <c r="Y14" s="12">
        <f>AVERAGE(W14:W16)</f>
        <v>0.74637377337062671</v>
      </c>
      <c r="Z14" s="12">
        <f>AVERAGE(X14:X16)</f>
        <v>0.71083428559963291</v>
      </c>
    </row>
    <row r="15" spans="1:32">
      <c r="A15" s="12" t="s">
        <v>28</v>
      </c>
      <c r="B15" s="12" t="s">
        <v>62</v>
      </c>
      <c r="C15" s="12" t="s">
        <v>105</v>
      </c>
      <c r="D15" s="12" t="s">
        <v>139</v>
      </c>
      <c r="E15" s="12">
        <v>22.707436320627501</v>
      </c>
      <c r="F15" s="12">
        <v>22.574180032083401</v>
      </c>
      <c r="G15" s="12">
        <v>0.18815358995620099</v>
      </c>
      <c r="H15" s="12">
        <v>13929.0165947727</v>
      </c>
      <c r="I15" s="12">
        <v>835740.99568636203</v>
      </c>
      <c r="J15" s="12">
        <v>0.24363788068418882</v>
      </c>
      <c r="K15" s="12">
        <v>4157436.6427051239</v>
      </c>
      <c r="L15" s="12">
        <f t="shared" si="0"/>
        <v>6.618825639507139</v>
      </c>
      <c r="M15">
        <v>6.961578560022029</v>
      </c>
      <c r="N15" s="12">
        <f t="shared" si="1"/>
        <v>-0.34275292051489004</v>
      </c>
      <c r="O15">
        <v>2374706107.1759357</v>
      </c>
      <c r="P15" s="12">
        <f t="shared" si="2"/>
        <v>9.37560986914845</v>
      </c>
      <c r="Q15">
        <v>9.3272014751851682</v>
      </c>
      <c r="R15" s="12">
        <f t="shared" si="3"/>
        <v>4.8408393963281782E-2</v>
      </c>
      <c r="S15" s="12">
        <f t="shared" si="4"/>
        <v>-7.0804439571961701</v>
      </c>
      <c r="W15" s="12">
        <f t="shared" si="5"/>
        <v>0.7463737733706266</v>
      </c>
      <c r="X15" s="12">
        <f t="shared" si="6"/>
        <v>0.70596214346409247</v>
      </c>
    </row>
    <row r="16" spans="1:32">
      <c r="A16" s="12" t="s">
        <v>28</v>
      </c>
      <c r="B16" s="12" t="s">
        <v>62</v>
      </c>
      <c r="C16" s="12" t="s">
        <v>105</v>
      </c>
      <c r="D16" s="12" t="s">
        <v>139</v>
      </c>
      <c r="E16" s="12">
        <v>22.6561582288133</v>
      </c>
      <c r="F16" s="12">
        <v>22.574180032083401</v>
      </c>
      <c r="G16" s="12">
        <v>0.18815358995620099</v>
      </c>
      <c r="H16" s="12">
        <v>14387.187542997101</v>
      </c>
      <c r="I16" s="12">
        <v>863231.25257982605</v>
      </c>
      <c r="J16" s="12">
        <v>0.24363788068418882</v>
      </c>
      <c r="K16" s="12">
        <v>4294188.3419949301</v>
      </c>
      <c r="L16" s="12">
        <f t="shared" si="0"/>
        <v>6.632881088562109</v>
      </c>
      <c r="M16">
        <v>6.961578560022029</v>
      </c>
      <c r="N16" s="12">
        <f t="shared" si="1"/>
        <v>-0.32869747145992001</v>
      </c>
      <c r="O16">
        <v>2371015618.6281681</v>
      </c>
      <c r="P16" s="12">
        <f t="shared" si="2"/>
        <v>9.374934414822425</v>
      </c>
      <c r="Q16">
        <v>9.3272014751851682</v>
      </c>
      <c r="R16" s="12">
        <f t="shared" si="3"/>
        <v>4.7732939637256777E-2</v>
      </c>
      <c r="S16" s="12">
        <f t="shared" si="4"/>
        <v>-6.8861770081171212</v>
      </c>
      <c r="W16" s="12">
        <f t="shared" si="5"/>
        <v>0.7463737733706266</v>
      </c>
      <c r="X16" s="12">
        <f t="shared" si="6"/>
        <v>0.70751226569383374</v>
      </c>
    </row>
    <row r="17" spans="1:27">
      <c r="A17" s="12" t="s">
        <v>30</v>
      </c>
      <c r="B17" s="12" t="s">
        <v>66</v>
      </c>
      <c r="C17" s="12" t="s">
        <v>105</v>
      </c>
      <c r="D17" s="12" t="s">
        <v>139</v>
      </c>
      <c r="E17" s="12">
        <v>23.868688453862799</v>
      </c>
      <c r="F17" s="12">
        <v>23.740931842220402</v>
      </c>
      <c r="G17" s="12">
        <v>0.11895066885896299</v>
      </c>
      <c r="H17" s="12">
        <v>6692.9631818180296</v>
      </c>
      <c r="I17" s="12">
        <v>401577.79090908176</v>
      </c>
      <c r="J17" s="12">
        <v>0.23252097483020367</v>
      </c>
      <c r="K17" s="12">
        <v>1979812.2012856845</v>
      </c>
      <c r="L17" s="12">
        <f t="shared" si="0"/>
        <v>6.2966239964163417</v>
      </c>
      <c r="M17">
        <v>6.961578560022029</v>
      </c>
      <c r="N17" s="12">
        <f t="shared" si="1"/>
        <v>-0.66495456360568728</v>
      </c>
      <c r="O17">
        <v>1241275943.170058</v>
      </c>
      <c r="P17" s="12">
        <f t="shared" si="2"/>
        <v>9.0938683385288996</v>
      </c>
      <c r="Q17">
        <v>9.3272014751851682</v>
      </c>
      <c r="R17" s="12">
        <f t="shared" si="3"/>
        <v>-0.23333313665626854</v>
      </c>
      <c r="S17" s="12">
        <f t="shared" si="4"/>
        <v>2.8498076747035541</v>
      </c>
      <c r="T17" s="12">
        <f>AVERAGE(S17:S19)</f>
        <v>3.4192360956477663</v>
      </c>
      <c r="W17" s="12">
        <f t="shared" si="5"/>
        <v>0.7463737733706266</v>
      </c>
      <c r="X17" s="12">
        <f t="shared" si="6"/>
        <v>0.69240325041201733</v>
      </c>
      <c r="Y17" s="12">
        <f>AVERAGE(W17:W19)</f>
        <v>0.74637377337062671</v>
      </c>
      <c r="Z17" s="12">
        <f>AVERAGE(X17:X19)</f>
        <v>0.69302558214684284</v>
      </c>
    </row>
    <row r="18" spans="1:27">
      <c r="A18" s="12" t="s">
        <v>30</v>
      </c>
      <c r="B18" s="12" t="s">
        <v>66</v>
      </c>
      <c r="C18" s="12" t="s">
        <v>105</v>
      </c>
      <c r="D18" s="12" t="s">
        <v>139</v>
      </c>
      <c r="E18" s="12">
        <v>23.720733597734199</v>
      </c>
      <c r="F18" s="12">
        <v>23.740931842220402</v>
      </c>
      <c r="G18" s="12">
        <v>0.11895066885896299</v>
      </c>
      <c r="H18" s="12">
        <v>7348.0689030910398</v>
      </c>
      <c r="I18" s="12">
        <v>440884.13418546238</v>
      </c>
      <c r="J18" s="12">
        <v>0.23252097483020367</v>
      </c>
      <c r="K18" s="12">
        <v>2173595.7714137458</v>
      </c>
      <c r="L18" s="12">
        <f t="shared" si="0"/>
        <v>6.3371787805195767</v>
      </c>
      <c r="M18">
        <v>6.961578560022029</v>
      </c>
      <c r="N18" s="12">
        <f t="shared" si="1"/>
        <v>-0.62439977950245229</v>
      </c>
      <c r="O18">
        <v>1343755118.2420518</v>
      </c>
      <c r="P18" s="12">
        <f t="shared" si="2"/>
        <v>9.1283201314513427</v>
      </c>
      <c r="Q18">
        <v>9.3272014751851682</v>
      </c>
      <c r="R18" s="12">
        <f t="shared" si="3"/>
        <v>-0.19888134373382549</v>
      </c>
      <c r="S18" s="12">
        <f t="shared" si="4"/>
        <v>3.1395593361342278</v>
      </c>
      <c r="W18" s="12">
        <f t="shared" si="5"/>
        <v>0.7463737733706266</v>
      </c>
      <c r="X18" s="12">
        <f t="shared" si="6"/>
        <v>0.6942327492092466</v>
      </c>
    </row>
    <row r="19" spans="1:27">
      <c r="A19" s="12" t="s">
        <v>30</v>
      </c>
      <c r="B19" s="12" t="s">
        <v>66</v>
      </c>
      <c r="C19" s="12" t="s">
        <v>105</v>
      </c>
      <c r="D19" s="12" t="s">
        <v>139</v>
      </c>
      <c r="E19" s="12">
        <v>23.6333734750642</v>
      </c>
      <c r="F19" s="12">
        <v>23.740931842220402</v>
      </c>
      <c r="G19" s="12">
        <v>0.11895066885896299</v>
      </c>
      <c r="H19" s="12">
        <v>7764.5955926500501</v>
      </c>
      <c r="I19" s="12">
        <v>465875.73555900302</v>
      </c>
      <c r="J19" s="12">
        <v>0.23252097483020367</v>
      </c>
      <c r="K19" s="12">
        <v>2296806.4629636821</v>
      </c>
      <c r="L19" s="12">
        <f t="shared" si="0"/>
        <v>6.3611244015476247</v>
      </c>
      <c r="M19">
        <v>6.961578560022029</v>
      </c>
      <c r="N19" s="12">
        <f t="shared" si="1"/>
        <v>-0.60045415847440431</v>
      </c>
      <c r="O19">
        <v>1536474105.2249525</v>
      </c>
      <c r="P19" s="12">
        <f t="shared" si="2"/>
        <v>9.1865252453260915</v>
      </c>
      <c r="Q19">
        <v>9.3272014751851682</v>
      </c>
      <c r="R19" s="12">
        <f t="shared" si="3"/>
        <v>-0.14067622985907668</v>
      </c>
      <c r="S19" s="12">
        <f t="shared" si="4"/>
        <v>4.2683412761055166</v>
      </c>
      <c r="W19" s="12">
        <f t="shared" si="5"/>
        <v>0.7463737733706266</v>
      </c>
      <c r="X19" s="12">
        <f t="shared" si="6"/>
        <v>0.69244074681926437</v>
      </c>
    </row>
    <row r="20" spans="1:27">
      <c r="A20" s="3" t="s">
        <v>45</v>
      </c>
      <c r="B20" s="3" t="s">
        <v>46</v>
      </c>
      <c r="C20" s="3" t="s">
        <v>105</v>
      </c>
      <c r="D20" s="3" t="s">
        <v>140</v>
      </c>
      <c r="E20" s="3">
        <v>23.315082979411599</v>
      </c>
      <c r="F20" s="3">
        <v>23.3811385776376</v>
      </c>
      <c r="G20" s="3">
        <v>8.4091074614277395E-2</v>
      </c>
      <c r="H20" s="3">
        <v>9492.1159830230008</v>
      </c>
      <c r="I20" s="3">
        <v>569526.9589813801</v>
      </c>
      <c r="J20" s="3">
        <v>0.23830645161290331</v>
      </c>
      <c r="K20" s="3">
        <v>2820995.6306964811</v>
      </c>
      <c r="L20" s="12">
        <f t="shared" si="0"/>
        <v>6.4504024134981952</v>
      </c>
      <c r="M20">
        <v>6.961578560022029</v>
      </c>
      <c r="N20" s="12">
        <f t="shared" si="1"/>
        <v>-0.51117614652383381</v>
      </c>
      <c r="O20">
        <v>1764978639.6867309</v>
      </c>
      <c r="P20" s="12">
        <f t="shared" si="2"/>
        <v>9.2467394537905161</v>
      </c>
      <c r="Q20">
        <v>9.3272014751851682</v>
      </c>
      <c r="R20" s="12">
        <f t="shared" si="3"/>
        <v>-8.0462021394652083E-2</v>
      </c>
      <c r="S20" s="12">
        <f t="shared" si="4"/>
        <v>6.3530114911804736</v>
      </c>
      <c r="T20" s="12">
        <f>AVERAGE(S20:S22)</f>
        <v>5.4336144876061327</v>
      </c>
      <c r="U20">
        <f>AVERAGE(S20:S28)</f>
        <v>5.2394109445927084</v>
      </c>
      <c r="V20" s="12">
        <f>_xlfn.STDEV.S(T20,T23,T26)/SQRT(COUNT(T20,T23,T26))</f>
        <v>1.802135932123434</v>
      </c>
      <c r="W20" s="12">
        <f t="shared" si="5"/>
        <v>0.7463737733706266</v>
      </c>
      <c r="X20" s="12">
        <f t="shared" si="6"/>
        <v>0.69758669482722169</v>
      </c>
      <c r="Y20" s="12">
        <f>AVERAGE(W20:W22)</f>
        <v>0.74637377337062671</v>
      </c>
      <c r="Z20" s="12">
        <f>AVERAGE(X20:X22)</f>
        <v>0.69746729764072946</v>
      </c>
      <c r="AA20" s="13">
        <f>TTEST(Y20:Y28,Z20:Z28,2,1)</f>
        <v>3.2222819026430947E-2</v>
      </c>
    </row>
    <row r="21" spans="1:27">
      <c r="A21" s="12" t="s">
        <v>45</v>
      </c>
      <c r="B21" s="12" t="s">
        <v>46</v>
      </c>
      <c r="C21" s="12" t="s">
        <v>105</v>
      </c>
      <c r="D21" s="12" t="s">
        <v>140</v>
      </c>
      <c r="E21" s="12">
        <v>23.352531952221501</v>
      </c>
      <c r="F21" s="12">
        <v>23.3811385776376</v>
      </c>
      <c r="G21" s="12">
        <v>8.4091074614277395E-2</v>
      </c>
      <c r="H21" s="12">
        <v>9270.3937792879497</v>
      </c>
      <c r="I21" s="12">
        <v>556223.62675727694</v>
      </c>
      <c r="J21" s="12">
        <v>0.23830645161290331</v>
      </c>
      <c r="K21" s="12">
        <v>2755101.2222122536</v>
      </c>
      <c r="L21" s="12">
        <f t="shared" si="0"/>
        <v>6.4401375594276109</v>
      </c>
      <c r="M21">
        <v>6.961578560022029</v>
      </c>
      <c r="N21" s="12">
        <f t="shared" si="1"/>
        <v>-0.52144100059441811</v>
      </c>
      <c r="O21">
        <v>1753758579.741606</v>
      </c>
      <c r="P21" s="12">
        <f t="shared" si="2"/>
        <v>9.2439698086980382</v>
      </c>
      <c r="Q21">
        <v>9.3272014751851682</v>
      </c>
      <c r="R21" s="12">
        <f t="shared" si="3"/>
        <v>-8.3231666487129985E-2</v>
      </c>
      <c r="S21" s="12">
        <f t="shared" si="4"/>
        <v>6.2649352416252286</v>
      </c>
      <c r="W21" s="12">
        <f t="shared" si="5"/>
        <v>0.7463737733706266</v>
      </c>
      <c r="X21" s="12">
        <f t="shared" si="6"/>
        <v>0.69668526538974807</v>
      </c>
    </row>
    <row r="22" spans="1:27">
      <c r="A22" s="12" t="s">
        <v>45</v>
      </c>
      <c r="B22" s="12" t="s">
        <v>46</v>
      </c>
      <c r="C22" s="12" t="s">
        <v>105</v>
      </c>
      <c r="D22" s="12" t="s">
        <v>140</v>
      </c>
      <c r="E22" s="12">
        <v>23.475800801279799</v>
      </c>
      <c r="F22" s="12">
        <v>23.3811385776376</v>
      </c>
      <c r="G22" s="12">
        <v>8.4091074614277395E-2</v>
      </c>
      <c r="H22" s="12">
        <v>8576.4960567115304</v>
      </c>
      <c r="I22" s="12">
        <v>514589.76340269181</v>
      </c>
      <c r="J22" s="12">
        <v>0.23830645161290331</v>
      </c>
      <c r="K22" s="12">
        <v>2548879.2958220425</v>
      </c>
      <c r="L22" s="12">
        <f t="shared" si="0"/>
        <v>6.4063492696004429</v>
      </c>
      <c r="M22">
        <v>6.961578560022029</v>
      </c>
      <c r="N22" s="12">
        <f t="shared" si="1"/>
        <v>-0.55522929042158609</v>
      </c>
      <c r="O22">
        <v>1501214052.8413224</v>
      </c>
      <c r="P22" s="12">
        <f t="shared" si="2"/>
        <v>9.1764426211839396</v>
      </c>
      <c r="Q22">
        <v>9.3272014751851682</v>
      </c>
      <c r="R22" s="12">
        <f t="shared" si="3"/>
        <v>-0.15075885400122857</v>
      </c>
      <c r="S22" s="12">
        <f t="shared" si="4"/>
        <v>3.6828967300126956</v>
      </c>
      <c r="W22" s="12">
        <f t="shared" si="5"/>
        <v>0.7463737733706266</v>
      </c>
      <c r="X22" s="12">
        <f t="shared" si="6"/>
        <v>0.6981299327052185</v>
      </c>
    </row>
    <row r="23" spans="1:27">
      <c r="A23" s="12" t="s">
        <v>48</v>
      </c>
      <c r="B23" s="12" t="s">
        <v>49</v>
      </c>
      <c r="C23" s="12" t="s">
        <v>105</v>
      </c>
      <c r="D23" s="12" t="s">
        <v>140</v>
      </c>
      <c r="E23" s="12">
        <v>23.513053437788301</v>
      </c>
      <c r="F23" s="12">
        <v>23.679408422459598</v>
      </c>
      <c r="G23" s="12">
        <v>0.17699813166783401</v>
      </c>
      <c r="H23" s="12">
        <v>8377.1994290917391</v>
      </c>
      <c r="I23" s="12">
        <v>502631.96574550436</v>
      </c>
      <c r="J23" s="12">
        <v>0.23956594323873112</v>
      </c>
      <c r="K23" s="12">
        <v>2492181.8668850549</v>
      </c>
      <c r="L23" s="12">
        <f t="shared" si="0"/>
        <v>6.3965797317682833</v>
      </c>
      <c r="M23">
        <v>6.961578560022029</v>
      </c>
      <c r="N23" s="12">
        <f t="shared" si="1"/>
        <v>-0.5649988282537457</v>
      </c>
      <c r="O23">
        <v>1672774430.6821959</v>
      </c>
      <c r="P23" s="12">
        <f t="shared" si="2"/>
        <v>9.2234373814197887</v>
      </c>
      <c r="Q23">
        <v>9.3272014751851682</v>
      </c>
      <c r="R23" s="12">
        <f t="shared" si="3"/>
        <v>-0.10376409376537943</v>
      </c>
      <c r="S23" s="12">
        <f t="shared" si="4"/>
        <v>5.4450321662449275</v>
      </c>
      <c r="T23" s="12">
        <f>AVERAGE(S23:S25)</f>
        <v>8.2591658415040303</v>
      </c>
      <c r="W23" s="12">
        <f t="shared" si="5"/>
        <v>0.7463737733706266</v>
      </c>
      <c r="X23" s="12">
        <f t="shared" si="6"/>
        <v>0.69351365084929328</v>
      </c>
      <c r="Y23" s="12">
        <f>AVERAGE(W23:W25)</f>
        <v>0.74637377337062671</v>
      </c>
      <c r="Z23" s="12">
        <f>AVERAGE(X23:X25)</f>
        <v>0.6866924200841148</v>
      </c>
    </row>
    <row r="24" spans="1:27">
      <c r="A24" s="12" t="s">
        <v>48</v>
      </c>
      <c r="B24" s="12" t="s">
        <v>49</v>
      </c>
      <c r="C24" s="12" t="s">
        <v>105</v>
      </c>
      <c r="D24" s="12" t="s">
        <v>140</v>
      </c>
      <c r="E24" s="12">
        <v>23.865410293811902</v>
      </c>
      <c r="F24" s="12">
        <v>23.679408422459598</v>
      </c>
      <c r="G24" s="12">
        <v>0.17699813166783401</v>
      </c>
      <c r="H24" s="12">
        <v>6706.8252011802497</v>
      </c>
      <c r="I24" s="12">
        <v>402409.51207081496</v>
      </c>
      <c r="J24" s="12">
        <v>0.23956594323873112</v>
      </c>
      <c r="K24" s="12">
        <v>1995252.5055931893</v>
      </c>
      <c r="L24" s="12">
        <f t="shared" si="0"/>
        <v>6.2999978648580823</v>
      </c>
      <c r="M24">
        <v>6.961578560022029</v>
      </c>
      <c r="N24" s="12">
        <f t="shared" si="1"/>
        <v>-0.66158069516394669</v>
      </c>
      <c r="O24">
        <v>1801821426.0972848</v>
      </c>
      <c r="P24" s="12">
        <f t="shared" si="2"/>
        <v>9.2557117469629624</v>
      </c>
      <c r="Q24">
        <v>9.3272014751851682</v>
      </c>
      <c r="R24" s="12">
        <f t="shared" si="3"/>
        <v>-7.1489728222205784E-2</v>
      </c>
      <c r="S24" s="12">
        <f t="shared" si="4"/>
        <v>9.2542063260837768</v>
      </c>
      <c r="W24" s="12">
        <f t="shared" si="5"/>
        <v>0.7463737733706266</v>
      </c>
      <c r="X24" s="12">
        <f t="shared" si="6"/>
        <v>0.68066055178579588</v>
      </c>
    </row>
    <row r="25" spans="1:27">
      <c r="A25" s="12" t="s">
        <v>48</v>
      </c>
      <c r="B25" s="12" t="s">
        <v>49</v>
      </c>
      <c r="C25" s="12" t="s">
        <v>105</v>
      </c>
      <c r="D25" s="12" t="s">
        <v>140</v>
      </c>
      <c r="E25" s="12">
        <v>23.6597615357785</v>
      </c>
      <c r="F25" s="12">
        <v>23.679408422459598</v>
      </c>
      <c r="G25" s="12">
        <v>0.17699813166783401</v>
      </c>
      <c r="H25" s="12">
        <v>7636.3497256852797</v>
      </c>
      <c r="I25" s="12">
        <v>458180.98354111676</v>
      </c>
      <c r="J25" s="12">
        <v>0.23956594323873112</v>
      </c>
      <c r="K25" s="12">
        <v>2271782.1721487758</v>
      </c>
      <c r="L25" s="12">
        <f t="shared" si="0"/>
        <v>6.3563666870878208</v>
      </c>
      <c r="M25">
        <v>6.961578560022029</v>
      </c>
      <c r="N25" s="12">
        <f t="shared" si="1"/>
        <v>-0.60521187293420819</v>
      </c>
      <c r="O25">
        <v>1849908479.2188768</v>
      </c>
      <c r="P25" s="12">
        <f t="shared" si="2"/>
        <v>9.2671502430227921</v>
      </c>
      <c r="Q25">
        <v>9.3272014751851682</v>
      </c>
      <c r="R25" s="12">
        <f t="shared" si="3"/>
        <v>-6.0051232162376067E-2</v>
      </c>
      <c r="S25" s="12">
        <f t="shared" si="4"/>
        <v>10.078259032183389</v>
      </c>
      <c r="W25" s="12">
        <f t="shared" si="5"/>
        <v>0.7463737733706266</v>
      </c>
      <c r="X25" s="12">
        <f t="shared" si="6"/>
        <v>0.68590305761725501</v>
      </c>
    </row>
    <row r="26" spans="1:27">
      <c r="A26" s="12" t="s">
        <v>67</v>
      </c>
      <c r="B26" s="12" t="s">
        <v>68</v>
      </c>
      <c r="C26" s="12" t="s">
        <v>105</v>
      </c>
      <c r="D26" s="12" t="s">
        <v>140</v>
      </c>
      <c r="E26" s="12">
        <v>22.439461125503399</v>
      </c>
      <c r="F26" s="12">
        <v>23.0771363350025</v>
      </c>
      <c r="G26" s="12">
        <v>0.56223079789236097</v>
      </c>
      <c r="H26" s="12">
        <v>16495.789471201399</v>
      </c>
      <c r="I26" s="12">
        <v>989747.36827208393</v>
      </c>
      <c r="J26" s="12">
        <v>0.24221867517956913</v>
      </c>
      <c r="K26" s="12">
        <v>4917930.6583096534</v>
      </c>
      <c r="L26" s="12">
        <f t="shared" si="0"/>
        <v>6.6917824009936311</v>
      </c>
      <c r="M26">
        <v>6.961578560022029</v>
      </c>
      <c r="N26" s="12">
        <f t="shared" si="1"/>
        <v>-0.26979615902839793</v>
      </c>
      <c r="O26">
        <v>1221786235.4283738</v>
      </c>
      <c r="P26" s="12">
        <f t="shared" si="2"/>
        <v>9.086995228087547</v>
      </c>
      <c r="Q26">
        <v>9.3272014751851682</v>
      </c>
      <c r="R26" s="12">
        <f t="shared" si="3"/>
        <v>-0.24020624709762117</v>
      </c>
      <c r="S26" s="12">
        <f t="shared" si="4"/>
        <v>1.1231854387148859</v>
      </c>
      <c r="T26" s="12">
        <f>AVERAGE(S26:S28)</f>
        <v>2.0254525046679608</v>
      </c>
      <c r="W26" s="12">
        <f t="shared" si="5"/>
        <v>0.7463737733706266</v>
      </c>
      <c r="X26" s="12">
        <f t="shared" si="6"/>
        <v>0.736413108296744</v>
      </c>
      <c r="Y26" s="12">
        <f>AVERAGE(W26:W28)</f>
        <v>0.74637377337062671</v>
      </c>
      <c r="Z26" s="12">
        <f>AVERAGE(X26:X28)</f>
        <v>0.71590215756881737</v>
      </c>
    </row>
    <row r="27" spans="1:27">
      <c r="A27" s="12" t="s">
        <v>67</v>
      </c>
      <c r="B27" s="12" t="s">
        <v>68</v>
      </c>
      <c r="C27" s="12" t="s">
        <v>105</v>
      </c>
      <c r="D27" s="12" t="s">
        <v>140</v>
      </c>
      <c r="E27" s="12">
        <v>23.290469364062702</v>
      </c>
      <c r="F27" s="12">
        <v>23.0771363350025</v>
      </c>
      <c r="G27" s="12">
        <v>0.56223079789236097</v>
      </c>
      <c r="H27" s="12">
        <v>9640.7248409772092</v>
      </c>
      <c r="I27" s="12">
        <v>578443.49045863259</v>
      </c>
      <c r="J27" s="12">
        <v>0.24221867517956913</v>
      </c>
      <c r="K27" s="12">
        <v>2874213.2255350733</v>
      </c>
      <c r="L27" s="12">
        <f t="shared" si="0"/>
        <v>6.4585189834357504</v>
      </c>
      <c r="M27">
        <v>6.961578560022029</v>
      </c>
      <c r="N27" s="12">
        <f t="shared" si="1"/>
        <v>-0.50305957658627865</v>
      </c>
      <c r="O27">
        <v>1354642772.8128607</v>
      </c>
      <c r="P27" s="12">
        <f t="shared" si="2"/>
        <v>9.131824784324623</v>
      </c>
      <c r="Q27">
        <v>9.3272014751851682</v>
      </c>
      <c r="R27" s="12">
        <f t="shared" si="3"/>
        <v>-0.19537669086054521</v>
      </c>
      <c r="S27" s="12">
        <f t="shared" si="4"/>
        <v>2.5748187993692118</v>
      </c>
      <c r="W27" s="12">
        <f t="shared" si="5"/>
        <v>0.7463737733706266</v>
      </c>
      <c r="X27" s="12">
        <f t="shared" si="6"/>
        <v>0.70725393182337692</v>
      </c>
    </row>
    <row r="28" spans="1:27">
      <c r="A28" s="12" t="s">
        <v>67</v>
      </c>
      <c r="B28" s="12" t="s">
        <v>68</v>
      </c>
      <c r="C28" s="12" t="s">
        <v>105</v>
      </c>
      <c r="D28" s="12" t="s">
        <v>140</v>
      </c>
      <c r="E28" s="12">
        <v>23.501478515441399</v>
      </c>
      <c r="F28" s="12">
        <v>23.0771363350025</v>
      </c>
      <c r="G28" s="12">
        <v>0.56223079789236097</v>
      </c>
      <c r="H28" s="12">
        <v>8438.6226833302608</v>
      </c>
      <c r="I28" s="12">
        <v>506317.36099981563</v>
      </c>
      <c r="J28" s="12">
        <v>0.24221867517956913</v>
      </c>
      <c r="K28" s="12">
        <v>2515827.5256064264</v>
      </c>
      <c r="L28" s="12">
        <f t="shared" si="0"/>
        <v>6.4006808644183373</v>
      </c>
      <c r="M28">
        <v>6.961578560022029</v>
      </c>
      <c r="N28" s="12">
        <f t="shared" si="1"/>
        <v>-0.56089769560369174</v>
      </c>
      <c r="O28">
        <v>1234147308.5377946</v>
      </c>
      <c r="P28" s="12">
        <f t="shared" si="2"/>
        <v>9.0913670004321379</v>
      </c>
      <c r="Q28">
        <v>9.3272014751851682</v>
      </c>
      <c r="R28" s="12">
        <f t="shared" si="3"/>
        <v>-0.23583447475303032</v>
      </c>
      <c r="S28" s="12">
        <f t="shared" si="4"/>
        <v>2.3783532759197858</v>
      </c>
      <c r="W28" s="12">
        <f t="shared" si="5"/>
        <v>0.7463737733706266</v>
      </c>
      <c r="X28" s="12">
        <f t="shared" si="6"/>
        <v>0.70403943258633106</v>
      </c>
    </row>
    <row r="29" spans="1:27">
      <c r="A29" s="3" t="s">
        <v>56</v>
      </c>
      <c r="B29" s="3" t="s">
        <v>57</v>
      </c>
      <c r="C29" s="3" t="s">
        <v>105</v>
      </c>
      <c r="D29" s="3" t="s">
        <v>143</v>
      </c>
      <c r="E29" s="3">
        <v>23.268118333145601</v>
      </c>
      <c r="F29" s="3">
        <v>23.281906848657101</v>
      </c>
      <c r="G29" s="3">
        <v>0.16611887786788901</v>
      </c>
      <c r="H29" s="3">
        <v>9777.6876461301308</v>
      </c>
      <c r="I29" s="3">
        <v>586661.25876780786</v>
      </c>
      <c r="J29" s="3">
        <v>0.23913043478260843</v>
      </c>
      <c r="K29" s="3">
        <v>2907799.2825882644</v>
      </c>
      <c r="L29" s="12">
        <f t="shared" si="0"/>
        <v>6.4635644250642903</v>
      </c>
      <c r="M29">
        <v>6.961578560022029</v>
      </c>
      <c r="N29" s="12">
        <f t="shared" si="1"/>
        <v>-0.49801413495773872</v>
      </c>
      <c r="O29">
        <v>2156340811.797399</v>
      </c>
      <c r="P29" s="12">
        <f t="shared" si="2"/>
        <v>9.3337174026119119</v>
      </c>
      <c r="Q29">
        <v>9.3272014751851682</v>
      </c>
      <c r="R29" s="12">
        <f t="shared" si="3"/>
        <v>6.5159274267436729E-3</v>
      </c>
      <c r="S29" s="12">
        <f t="shared" si="4"/>
        <v>-76.430276511937876</v>
      </c>
      <c r="T29" s="12">
        <f>AVERAGE(S29:S31)</f>
        <v>-26.470514844486953</v>
      </c>
      <c r="U29">
        <f>AVERAGE(S29:S37)</f>
        <v>-6.1129833396985651</v>
      </c>
      <c r="V29" s="12">
        <f>_xlfn.STDEV.S(T29,T32,T35)/SQRT(COUNT(T29,T32,T35))</f>
        <v>10.182020196271235</v>
      </c>
      <c r="W29" s="12">
        <f t="shared" si="5"/>
        <v>0.7463737733706266</v>
      </c>
      <c r="X29" s="12">
        <f t="shared" si="6"/>
        <v>0.69249626341328385</v>
      </c>
      <c r="Y29" s="12">
        <f>AVERAGE(W29:W31)</f>
        <v>0.74637377337062671</v>
      </c>
      <c r="Z29" s="12">
        <f>AVERAGE(X29:X31)</f>
        <v>0.69268285087573334</v>
      </c>
      <c r="AA29" s="15">
        <f>TTEST(Y29:Y37,Z29:Z37,2,1)</f>
        <v>5.786739849206135E-2</v>
      </c>
    </row>
    <row r="30" spans="1:27">
      <c r="A30" s="12" t="s">
        <v>56</v>
      </c>
      <c r="B30" s="12" t="s">
        <v>57</v>
      </c>
      <c r="C30" s="12" t="s">
        <v>105</v>
      </c>
      <c r="D30" s="12" t="s">
        <v>143</v>
      </c>
      <c r="E30" s="12">
        <v>23.123111972145999</v>
      </c>
      <c r="F30" s="12">
        <v>23.281906848657101</v>
      </c>
      <c r="G30" s="12">
        <v>0.16611887786788901</v>
      </c>
      <c r="H30" s="12">
        <v>10714.7675518458</v>
      </c>
      <c r="I30" s="12">
        <v>642886.05311074795</v>
      </c>
      <c r="J30" s="12">
        <v>0.23913043478260843</v>
      </c>
      <c r="K30" s="12">
        <v>3186478.6980271847</v>
      </c>
      <c r="L30" s="12">
        <f t="shared" si="0"/>
        <v>6.5033110195175405</v>
      </c>
      <c r="M30">
        <v>6.961578560022029</v>
      </c>
      <c r="N30" s="12">
        <f t="shared" si="1"/>
        <v>-0.45826754050448848</v>
      </c>
      <c r="O30">
        <v>1838666605.6564102</v>
      </c>
      <c r="P30" s="12">
        <f t="shared" si="2"/>
        <v>9.2645029883734793</v>
      </c>
      <c r="Q30">
        <v>9.3272014751851682</v>
      </c>
      <c r="R30" s="12">
        <f t="shared" si="3"/>
        <v>-6.269848681168888E-2</v>
      </c>
      <c r="S30" s="12">
        <f t="shared" si="4"/>
        <v>7.3090685885429316</v>
      </c>
      <c r="W30" s="12">
        <f t="shared" si="5"/>
        <v>0.7463737733706266</v>
      </c>
      <c r="X30" s="12">
        <f t="shared" si="6"/>
        <v>0.70196005416360641</v>
      </c>
    </row>
    <row r="31" spans="1:27">
      <c r="A31" s="12" t="s">
        <v>56</v>
      </c>
      <c r="B31" s="12" t="s">
        <v>57</v>
      </c>
      <c r="C31" s="12" t="s">
        <v>105</v>
      </c>
      <c r="D31" s="12" t="s">
        <v>143</v>
      </c>
      <c r="E31" s="12">
        <v>23.454490240679601</v>
      </c>
      <c r="F31" s="12">
        <v>23.281906848657101</v>
      </c>
      <c r="G31" s="12">
        <v>0.16611887786788901</v>
      </c>
      <c r="H31" s="12">
        <v>8692.62948237005</v>
      </c>
      <c r="I31" s="12">
        <v>521557.76894220302</v>
      </c>
      <c r="J31" s="12">
        <v>0.23913043478260843</v>
      </c>
      <c r="K31" s="12">
        <v>2585112.4199743969</v>
      </c>
      <c r="L31" s="12">
        <f t="shared" si="0"/>
        <v>6.4124794342047844</v>
      </c>
      <c r="M31">
        <v>6.961578560022029</v>
      </c>
      <c r="N31" s="12">
        <f t="shared" si="1"/>
        <v>-0.54909912581724463</v>
      </c>
      <c r="O31">
        <v>2401939877.8873568</v>
      </c>
      <c r="P31" s="12">
        <f t="shared" si="2"/>
        <v>9.3805621325304411</v>
      </c>
      <c r="Q31">
        <v>9.3272014751851682</v>
      </c>
      <c r="R31" s="12">
        <f t="shared" si="3"/>
        <v>5.3360657345272955E-2</v>
      </c>
      <c r="S31" s="12">
        <f t="shared" si="4"/>
        <v>-10.290336610065909</v>
      </c>
      <c r="W31" s="12">
        <f t="shared" si="5"/>
        <v>0.7463737733706266</v>
      </c>
      <c r="X31" s="12">
        <f t="shared" si="6"/>
        <v>0.68359223505030975</v>
      </c>
    </row>
    <row r="32" spans="1:27">
      <c r="A32" s="12" t="s">
        <v>59</v>
      </c>
      <c r="B32" s="12" t="s">
        <v>60</v>
      </c>
      <c r="C32" s="12" t="s">
        <v>105</v>
      </c>
      <c r="D32" s="12" t="s">
        <v>143</v>
      </c>
      <c r="E32" s="12">
        <v>24.231676148388601</v>
      </c>
      <c r="F32" s="12">
        <v>24.103939244840401</v>
      </c>
      <c r="G32" s="12">
        <v>0.458027138656879</v>
      </c>
      <c r="H32" s="12">
        <v>5322.58530348775</v>
      </c>
      <c r="I32" s="12">
        <v>319355.118209265</v>
      </c>
      <c r="J32" s="12">
        <v>0.24158004158004134</v>
      </c>
      <c r="K32" s="12">
        <v>1586019.763780233</v>
      </c>
      <c r="L32" s="12">
        <f t="shared" si="0"/>
        <v>6.200308594865076</v>
      </c>
      <c r="M32">
        <v>6.961578560022029</v>
      </c>
      <c r="N32" s="12">
        <f t="shared" si="1"/>
        <v>-0.761269965156953</v>
      </c>
      <c r="O32">
        <v>1266264425.8269279</v>
      </c>
      <c r="P32" s="12">
        <f t="shared" si="2"/>
        <v>9.102524406065351</v>
      </c>
      <c r="Q32">
        <v>9.3272014751851682</v>
      </c>
      <c r="R32" s="12">
        <f t="shared" si="3"/>
        <v>-0.22467706911981722</v>
      </c>
      <c r="S32" s="12">
        <f t="shared" si="4"/>
        <v>3.38828509798202</v>
      </c>
      <c r="T32" s="12">
        <f>AVERAGE(S32:S34)</f>
        <v>4.5116401315781758</v>
      </c>
      <c r="W32" s="12">
        <f t="shared" si="5"/>
        <v>0.7463737733706266</v>
      </c>
      <c r="X32" s="12">
        <f t="shared" si="6"/>
        <v>0.68116363310529326</v>
      </c>
      <c r="Y32" s="12">
        <f>AVERAGE(W32:W34)</f>
        <v>0.74637377337062671</v>
      </c>
      <c r="Z32" s="12">
        <f>AVERAGE(X32:X34)</f>
        <v>0.68088781997397663</v>
      </c>
    </row>
    <row r="33" spans="1:27">
      <c r="A33" s="12" t="s">
        <v>59</v>
      </c>
      <c r="B33" s="12" t="s">
        <v>60</v>
      </c>
      <c r="C33" s="12" t="s">
        <v>105</v>
      </c>
      <c r="D33" s="12" t="s">
        <v>143</v>
      </c>
      <c r="E33" s="12">
        <v>24.484538252336598</v>
      </c>
      <c r="F33" s="12">
        <v>24.103939244840401</v>
      </c>
      <c r="G33" s="12">
        <v>0.458027138656879</v>
      </c>
      <c r="H33" s="12">
        <v>4537.4569318850099</v>
      </c>
      <c r="I33" s="12">
        <v>272247.41591310059</v>
      </c>
      <c r="J33" s="12">
        <v>0.24158004158004134</v>
      </c>
      <c r="K33" s="12">
        <v>1352067.831877785</v>
      </c>
      <c r="L33" s="12">
        <f t="shared" si="0"/>
        <v>6.1309984802677775</v>
      </c>
      <c r="M33">
        <v>6.961578560022029</v>
      </c>
      <c r="N33" s="12">
        <f t="shared" si="1"/>
        <v>-0.83058007975425152</v>
      </c>
      <c r="O33">
        <v>1564721681.6064715</v>
      </c>
      <c r="P33" s="12">
        <f t="shared" si="2"/>
        <v>9.1944371004181207</v>
      </c>
      <c r="Q33">
        <v>9.3272014751851682</v>
      </c>
      <c r="R33" s="12">
        <f t="shared" si="3"/>
        <v>-0.1327643747670475</v>
      </c>
      <c r="S33" s="12">
        <f t="shared" si="4"/>
        <v>6.2560463317935486</v>
      </c>
      <c r="W33" s="12">
        <f t="shared" si="5"/>
        <v>0.7463737733706266</v>
      </c>
      <c r="X33" s="12">
        <f t="shared" si="6"/>
        <v>0.66681607729840997</v>
      </c>
    </row>
    <row r="34" spans="1:27">
      <c r="A34" s="12" t="s">
        <v>59</v>
      </c>
      <c r="B34" s="12" t="s">
        <v>60</v>
      </c>
      <c r="C34" s="12" t="s">
        <v>105</v>
      </c>
      <c r="D34" s="12" t="s">
        <v>143</v>
      </c>
      <c r="E34" s="12">
        <v>23.595603333796099</v>
      </c>
      <c r="F34" s="12">
        <v>24.103939244840401</v>
      </c>
      <c r="G34" s="12">
        <v>0.458027138656879</v>
      </c>
      <c r="H34" s="12">
        <v>7951.9149828795298</v>
      </c>
      <c r="I34" s="12">
        <v>477114.89897277177</v>
      </c>
      <c r="J34" s="12">
        <v>0.24158004158004134</v>
      </c>
      <c r="K34" s="12">
        <v>2369505.344420285</v>
      </c>
      <c r="L34" s="12">
        <f t="shared" si="0"/>
        <v>6.374657692587907</v>
      </c>
      <c r="M34">
        <v>6.961578560022029</v>
      </c>
      <c r="N34" s="12">
        <f t="shared" si="1"/>
        <v>-0.58692086743412197</v>
      </c>
      <c r="O34">
        <v>1500876353.3042874</v>
      </c>
      <c r="P34" s="12">
        <f t="shared" si="2"/>
        <v>9.1763449152349157</v>
      </c>
      <c r="Q34">
        <v>9.3272014751851682</v>
      </c>
      <c r="R34" s="12">
        <f t="shared" si="3"/>
        <v>-0.15085655995025249</v>
      </c>
      <c r="S34" s="12">
        <f t="shared" si="4"/>
        <v>3.8905889649589591</v>
      </c>
      <c r="W34" s="12">
        <f t="shared" si="5"/>
        <v>0.7463737733706266</v>
      </c>
      <c r="X34" s="12">
        <f t="shared" si="6"/>
        <v>0.69468374951822687</v>
      </c>
    </row>
    <row r="35" spans="1:27">
      <c r="A35" s="12" t="s">
        <v>63</v>
      </c>
      <c r="B35" s="12" t="s">
        <v>64</v>
      </c>
      <c r="C35" s="12" t="s">
        <v>105</v>
      </c>
      <c r="D35" s="12" t="s">
        <v>143</v>
      </c>
      <c r="E35" s="12">
        <v>22.646529686560399</v>
      </c>
      <c r="F35" s="12">
        <v>22.6860721620519</v>
      </c>
      <c r="G35" s="12">
        <v>7.5270289790868403E-2</v>
      </c>
      <c r="H35" s="12">
        <v>14474.8846517368</v>
      </c>
      <c r="I35" s="12">
        <v>868493.07910420804</v>
      </c>
      <c r="J35" s="12">
        <v>0.24858299595141695</v>
      </c>
      <c r="K35" s="12">
        <v>4337542.7626840118</v>
      </c>
      <c r="L35" s="12">
        <f t="shared" si="0"/>
        <v>6.6372437694141802</v>
      </c>
      <c r="M35">
        <v>6.961578560022029</v>
      </c>
      <c r="N35" s="12">
        <f t="shared" si="1"/>
        <v>-0.32433479060784887</v>
      </c>
      <c r="O35">
        <v>1847026729.0796003</v>
      </c>
      <c r="P35" s="12">
        <f t="shared" si="2"/>
        <v>9.2664731803388776</v>
      </c>
      <c r="Q35">
        <v>9.3272014751851682</v>
      </c>
      <c r="R35" s="12">
        <f t="shared" si="3"/>
        <v>-6.0728294846290609E-2</v>
      </c>
      <c r="S35" s="12">
        <f t="shared" si="4"/>
        <v>5.3407524684954959</v>
      </c>
      <c r="T35" s="12">
        <f>AVERAGE(S35:S37)</f>
        <v>3.6199246938130809</v>
      </c>
      <c r="W35" s="12">
        <f t="shared" si="5"/>
        <v>0.7463737733706266</v>
      </c>
      <c r="X35" s="12">
        <f t="shared" si="6"/>
        <v>0.71626428310360191</v>
      </c>
      <c r="Y35" s="12">
        <f>AVERAGE(W35:W37)</f>
        <v>0.74637377337062671</v>
      </c>
      <c r="Z35" s="12">
        <f>AVERAGE(X35:X37)</f>
        <v>0.72154821229864174</v>
      </c>
    </row>
    <row r="36" spans="1:27">
      <c r="A36" s="12" t="s">
        <v>63</v>
      </c>
      <c r="B36" s="12" t="s">
        <v>64</v>
      </c>
      <c r="C36" s="12" t="s">
        <v>105</v>
      </c>
      <c r="D36" s="12" t="s">
        <v>143</v>
      </c>
      <c r="E36" s="12">
        <v>22.638814219590699</v>
      </c>
      <c r="F36" s="12">
        <v>22.6860721620519</v>
      </c>
      <c r="G36" s="12">
        <v>7.5270289790868403E-2</v>
      </c>
      <c r="H36" s="12">
        <v>14545.5430404423</v>
      </c>
      <c r="I36" s="12">
        <v>872732.58242653799</v>
      </c>
      <c r="J36" s="12">
        <v>0.24858299595141695</v>
      </c>
      <c r="K36" s="12">
        <v>4358716.2497221753</v>
      </c>
      <c r="L36" s="12">
        <f t="shared" si="0"/>
        <v>6.6393585975813556</v>
      </c>
      <c r="M36">
        <v>6.961578560022029</v>
      </c>
      <c r="N36" s="12">
        <f t="shared" si="1"/>
        <v>-0.32221996244067341</v>
      </c>
      <c r="O36">
        <v>1786876665.620086</v>
      </c>
      <c r="P36" s="12">
        <f t="shared" si="2"/>
        <v>9.2520945775257211</v>
      </c>
      <c r="Q36">
        <v>9.3272014751851682</v>
      </c>
      <c r="R36" s="12">
        <f t="shared" si="3"/>
        <v>-7.5106897659447114E-2</v>
      </c>
      <c r="S36" s="12">
        <f t="shared" si="4"/>
        <v>4.2901514039588857</v>
      </c>
      <c r="W36" s="12">
        <f t="shared" si="5"/>
        <v>0.7463737733706266</v>
      </c>
      <c r="X36" s="12">
        <f t="shared" si="6"/>
        <v>0.71760600174894806</v>
      </c>
    </row>
    <row r="37" spans="1:27">
      <c r="A37" s="12" t="s">
        <v>63</v>
      </c>
      <c r="B37" s="12" t="s">
        <v>64</v>
      </c>
      <c r="C37" s="12" t="s">
        <v>105</v>
      </c>
      <c r="D37" s="12" t="s">
        <v>143</v>
      </c>
      <c r="E37" s="12">
        <v>22.772872580004499</v>
      </c>
      <c r="F37" s="12">
        <v>22.6860721620519</v>
      </c>
      <c r="G37" s="12">
        <v>7.5270289790868403E-2</v>
      </c>
      <c r="H37" s="12">
        <v>13365.46948664</v>
      </c>
      <c r="I37" s="12">
        <v>801928.16919839999</v>
      </c>
      <c r="J37" s="12">
        <v>0.24858299595141695</v>
      </c>
      <c r="K37" s="12">
        <v>4005095.5041422923</v>
      </c>
      <c r="L37" s="12">
        <f t="shared" si="0"/>
        <v>6.6026128765819214</v>
      </c>
      <c r="M37">
        <v>6.961578560022029</v>
      </c>
      <c r="N37" s="12">
        <f t="shared" si="1"/>
        <v>-0.3589656834401076</v>
      </c>
      <c r="O37">
        <v>1084154418.77228</v>
      </c>
      <c r="P37" s="12">
        <f t="shared" si="2"/>
        <v>9.0350911442360271</v>
      </c>
      <c r="Q37">
        <v>9.3272014751851682</v>
      </c>
      <c r="R37" s="12">
        <f t="shared" si="3"/>
        <v>-0.29211033094914107</v>
      </c>
      <c r="S37" s="12">
        <f t="shared" si="4"/>
        <v>1.22887020898486</v>
      </c>
      <c r="W37" s="12">
        <f t="shared" si="5"/>
        <v>0.7463737733706266</v>
      </c>
      <c r="X37" s="12">
        <f t="shared" si="6"/>
        <v>0.73077435204337537</v>
      </c>
    </row>
    <row r="38" spans="1:27">
      <c r="A38" s="3" t="s">
        <v>61</v>
      </c>
      <c r="B38" s="3" t="s">
        <v>78</v>
      </c>
      <c r="C38" s="3" t="s">
        <v>105</v>
      </c>
      <c r="D38" s="3" t="s">
        <v>142</v>
      </c>
      <c r="E38" s="3">
        <v>23.078235313901001</v>
      </c>
      <c r="F38" s="3">
        <v>23.123364678338099</v>
      </c>
      <c r="G38" s="3">
        <v>4.9982653815841799E-2</v>
      </c>
      <c r="H38" s="3">
        <v>11022.587484510501</v>
      </c>
      <c r="I38" s="3">
        <v>661355.24907063006</v>
      </c>
      <c r="J38" s="3">
        <v>0.2475991649269311</v>
      </c>
      <c r="K38" s="3">
        <v>3300425.0258422424</v>
      </c>
      <c r="L38" s="12">
        <f t="shared" si="0"/>
        <v>6.5185698715421312</v>
      </c>
      <c r="M38">
        <v>6.961578560022029</v>
      </c>
      <c r="N38" s="12">
        <f t="shared" si="1"/>
        <v>-0.44300868847989783</v>
      </c>
      <c r="O38">
        <v>1370230602.3761733</v>
      </c>
      <c r="P38" s="12">
        <f t="shared" si="2"/>
        <v>9.1367936627124049</v>
      </c>
      <c r="Q38">
        <v>9.3272014751851682</v>
      </c>
      <c r="R38" s="12">
        <f t="shared" si="3"/>
        <v>-0.19040781247276328</v>
      </c>
      <c r="S38" s="12">
        <f t="shared" si="4"/>
        <v>2.3266308389697383</v>
      </c>
      <c r="T38" s="12">
        <f>AVERAGE(S38:S40)</f>
        <v>1.9171066290081715</v>
      </c>
      <c r="U38">
        <f>AVERAGE(S38:S46)</f>
        <v>1.7065643699799011</v>
      </c>
      <c r="V38" s="12">
        <f>_xlfn.STDEV.S(T38,T41,T44)/SQRT(COUNT(T38,T41,T44))</f>
        <v>0.44220110675775504</v>
      </c>
      <c r="W38" s="12">
        <f t="shared" si="5"/>
        <v>0.7463737733706266</v>
      </c>
      <c r="X38" s="12">
        <f t="shared" si="6"/>
        <v>0.7134417293612153</v>
      </c>
      <c r="Y38" s="12">
        <f>AVERAGE(W38:W40)</f>
        <v>0.74637377337062671</v>
      </c>
      <c r="Z38" s="12">
        <f>AVERAGE(X38:X40)</f>
        <v>0.71665426113921338</v>
      </c>
      <c r="AA38" s="12">
        <f>TTEST(Y38:Y46,Z38:Z46,2,1)</f>
        <v>0.15643773335030353</v>
      </c>
    </row>
    <row r="39" spans="1:27">
      <c r="A39" s="12" t="s">
        <v>61</v>
      </c>
      <c r="B39" s="12" t="s">
        <v>78</v>
      </c>
      <c r="C39" s="12" t="s">
        <v>105</v>
      </c>
      <c r="D39" s="12" t="s">
        <v>142</v>
      </c>
      <c r="E39" s="12">
        <v>23.1147721618444</v>
      </c>
      <c r="F39" s="12">
        <v>23.123364678338099</v>
      </c>
      <c r="G39" s="12">
        <v>4.9982653815841799E-2</v>
      </c>
      <c r="H39" s="12">
        <v>10771.3147338412</v>
      </c>
      <c r="I39" s="12">
        <v>646278.88403047202</v>
      </c>
      <c r="J39" s="12">
        <v>0.2475991649269311</v>
      </c>
      <c r="K39" s="12">
        <v>3225187.9841053034</v>
      </c>
      <c r="L39" s="12">
        <f t="shared" si="0"/>
        <v>6.5085550331047166</v>
      </c>
      <c r="M39">
        <v>6.961578560022029</v>
      </c>
      <c r="N39" s="12">
        <f t="shared" si="1"/>
        <v>-0.4530235269173124</v>
      </c>
      <c r="O39">
        <v>1255734063.1071205</v>
      </c>
      <c r="P39" s="12">
        <f t="shared" si="2"/>
        <v>9.0988976751066755</v>
      </c>
      <c r="Q39">
        <v>9.3272014751851682</v>
      </c>
      <c r="R39" s="12">
        <f t="shared" si="3"/>
        <v>-0.22830380007849271</v>
      </c>
      <c r="S39" s="12">
        <f t="shared" si="4"/>
        <v>1.9843012983645441</v>
      </c>
      <c r="W39" s="12">
        <f t="shared" si="5"/>
        <v>0.7463737733706266</v>
      </c>
      <c r="X39" s="12">
        <f t="shared" si="6"/>
        <v>0.71531247690708977</v>
      </c>
    </row>
    <row r="40" spans="1:27">
      <c r="A40" s="12" t="s">
        <v>61</v>
      </c>
      <c r="B40" s="12" t="s">
        <v>78</v>
      </c>
      <c r="C40" s="12" t="s">
        <v>105</v>
      </c>
      <c r="D40" s="12" t="s">
        <v>142</v>
      </c>
      <c r="E40" s="12">
        <v>23.177086559269</v>
      </c>
      <c r="F40" s="12">
        <v>23.123364678338099</v>
      </c>
      <c r="G40" s="12">
        <v>4.9982653815841799E-2</v>
      </c>
      <c r="H40" s="12">
        <v>10355.9081259918</v>
      </c>
      <c r="I40" s="12">
        <v>621354.48755950807</v>
      </c>
      <c r="J40" s="12">
        <v>0.2475991649269311</v>
      </c>
      <c r="K40" s="12">
        <v>3100805.3592113741</v>
      </c>
      <c r="L40" s="12">
        <f t="shared" si="0"/>
        <v>6.4914745059750034</v>
      </c>
      <c r="M40">
        <v>6.961578560022029</v>
      </c>
      <c r="N40" s="12">
        <f t="shared" si="1"/>
        <v>-0.4701040540470256</v>
      </c>
      <c r="O40">
        <v>1001908841.8482131</v>
      </c>
      <c r="P40" s="12">
        <f t="shared" si="2"/>
        <v>9.0008282092724823</v>
      </c>
      <c r="Q40">
        <v>9.3272014751851682</v>
      </c>
      <c r="R40" s="12">
        <f t="shared" si="3"/>
        <v>-0.32637326591268589</v>
      </c>
      <c r="S40" s="12">
        <f t="shared" si="4"/>
        <v>1.4403877496902329</v>
      </c>
      <c r="W40" s="12">
        <f t="shared" si="5"/>
        <v>0.7463737733706266</v>
      </c>
      <c r="X40" s="12">
        <f t="shared" si="6"/>
        <v>0.72120857714933495</v>
      </c>
    </row>
    <row r="41" spans="1:27">
      <c r="A41" s="12" t="s">
        <v>65</v>
      </c>
      <c r="B41" s="12" t="s">
        <v>72</v>
      </c>
      <c r="C41" s="12" t="s">
        <v>105</v>
      </c>
      <c r="D41" s="12" t="s">
        <v>142</v>
      </c>
      <c r="E41" s="12">
        <v>21.949554024761099</v>
      </c>
      <c r="F41" s="12">
        <v>22.669942486375898</v>
      </c>
      <c r="G41" s="12">
        <v>0.62452942175676995</v>
      </c>
      <c r="H41" s="12">
        <v>22472.833136068701</v>
      </c>
      <c r="I41" s="12">
        <v>1348369.988164122</v>
      </c>
      <c r="J41" s="12">
        <v>0.25010386373078536</v>
      </c>
      <c r="K41" s="12">
        <v>6742410.1277704081</v>
      </c>
      <c r="L41" s="12">
        <f t="shared" si="0"/>
        <v>6.8288151662819896</v>
      </c>
      <c r="M41">
        <v>6.961578560022029</v>
      </c>
      <c r="N41" s="12">
        <f t="shared" si="1"/>
        <v>-0.13276339374003943</v>
      </c>
      <c r="O41">
        <v>958105182.54791379</v>
      </c>
      <c r="P41" s="12">
        <f t="shared" si="2"/>
        <v>8.981413189342252</v>
      </c>
      <c r="Q41">
        <v>9.3272014751851682</v>
      </c>
      <c r="R41" s="12">
        <f t="shared" si="3"/>
        <v>-0.34578828584291621</v>
      </c>
      <c r="S41" s="12">
        <f t="shared" si="4"/>
        <v>0.38394416229689987</v>
      </c>
      <c r="T41" s="12">
        <f>AVERAGE(S41:S43)</f>
        <v>0.85739847349545972</v>
      </c>
      <c r="W41" s="12">
        <f t="shared" si="5"/>
        <v>0.7463737733706266</v>
      </c>
      <c r="X41" s="12">
        <f t="shared" si="6"/>
        <v>0.76032746988918942</v>
      </c>
      <c r="Y41" s="12">
        <f>AVERAGE(W41:W43)</f>
        <v>0.74637377337062671</v>
      </c>
      <c r="Z41" s="12">
        <f>AVERAGE(X41:X43)</f>
        <v>0.74086719899460496</v>
      </c>
    </row>
    <row r="42" spans="1:27">
      <c r="A42" s="12" t="s">
        <v>65</v>
      </c>
      <c r="B42" s="12" t="s">
        <v>72</v>
      </c>
      <c r="C42" s="12" t="s">
        <v>105</v>
      </c>
      <c r="D42" s="12" t="s">
        <v>142</v>
      </c>
      <c r="E42" s="12">
        <v>23.001547437389998</v>
      </c>
      <c r="F42" s="12">
        <v>22.669942486375898</v>
      </c>
      <c r="G42" s="12">
        <v>0.62452942175676995</v>
      </c>
      <c r="H42" s="12">
        <v>11569.2148661786</v>
      </c>
      <c r="I42" s="12">
        <v>694152.89197071595</v>
      </c>
      <c r="J42" s="12">
        <v>0.25010386373078536</v>
      </c>
      <c r="K42" s="12">
        <v>3471052.8490899615</v>
      </c>
      <c r="L42" s="12">
        <f t="shared" si="0"/>
        <v>6.5404612261443047</v>
      </c>
      <c r="M42">
        <v>6.961578560022029</v>
      </c>
      <c r="N42" s="12">
        <f t="shared" si="1"/>
        <v>-0.42111733387772432</v>
      </c>
      <c r="O42">
        <v>889588495.79955995</v>
      </c>
      <c r="P42" s="12">
        <f t="shared" si="2"/>
        <v>8.9491891579575462</v>
      </c>
      <c r="Q42">
        <v>9.3272014751851682</v>
      </c>
      <c r="R42" s="12">
        <f t="shared" si="3"/>
        <v>-0.37801231722762196</v>
      </c>
      <c r="S42" s="12">
        <f t="shared" si="4"/>
        <v>1.1140307198618251</v>
      </c>
      <c r="W42" s="12">
        <f t="shared" si="5"/>
        <v>0.7463737733706266</v>
      </c>
      <c r="X42" s="12">
        <f t="shared" si="6"/>
        <v>0.73084400281433093</v>
      </c>
    </row>
    <row r="43" spans="1:27">
      <c r="A43" s="12" t="s">
        <v>65</v>
      </c>
      <c r="B43" s="12" t="s">
        <v>72</v>
      </c>
      <c r="C43" s="12" t="s">
        <v>105</v>
      </c>
      <c r="D43" s="12" t="s">
        <v>142</v>
      </c>
      <c r="E43" s="12">
        <v>23.058725996976499</v>
      </c>
      <c r="F43" s="12">
        <v>22.669942486375898</v>
      </c>
      <c r="G43" s="12">
        <v>0.62452942175676995</v>
      </c>
      <c r="H43" s="12">
        <v>11159.149744608299</v>
      </c>
      <c r="I43" s="12">
        <v>669548.98467649799</v>
      </c>
      <c r="J43" s="12">
        <v>0.25010386373078536</v>
      </c>
      <c r="K43" s="12">
        <v>3348023.0908044581</v>
      </c>
      <c r="L43" s="12">
        <f t="shared" si="0"/>
        <v>6.5247884445943329</v>
      </c>
      <c r="M43">
        <v>6.961578560022029</v>
      </c>
      <c r="N43" s="12">
        <f t="shared" si="1"/>
        <v>-0.43679011542769608</v>
      </c>
      <c r="O43">
        <v>832895015.10132241</v>
      </c>
      <c r="P43" s="12">
        <f t="shared" si="2"/>
        <v>8.9205902628286342</v>
      </c>
      <c r="Q43">
        <v>9.3272014751851682</v>
      </c>
      <c r="R43" s="12">
        <f t="shared" si="3"/>
        <v>-0.40661121235653397</v>
      </c>
      <c r="S43" s="12">
        <f t="shared" si="4"/>
        <v>1.0742205383276544</v>
      </c>
      <c r="W43" s="12">
        <f t="shared" si="5"/>
        <v>0.7463737733706266</v>
      </c>
      <c r="X43" s="12">
        <f t="shared" si="6"/>
        <v>0.73143012428029452</v>
      </c>
    </row>
    <row r="44" spans="1:27">
      <c r="A44" s="12" t="s">
        <v>69</v>
      </c>
      <c r="B44" s="12" t="s">
        <v>70</v>
      </c>
      <c r="C44" s="12" t="s">
        <v>105</v>
      </c>
      <c r="D44" s="12" t="s">
        <v>142</v>
      </c>
      <c r="E44" s="12">
        <v>23.700928176102099</v>
      </c>
      <c r="F44" s="12">
        <v>23.958579637615699</v>
      </c>
      <c r="G44" s="12">
        <v>0.22565087622982599</v>
      </c>
      <c r="H44" s="12">
        <v>7440.4967966122204</v>
      </c>
      <c r="I44" s="12">
        <v>446429.80779673322</v>
      </c>
      <c r="J44" s="12">
        <v>0.24702013974517054</v>
      </c>
      <c r="K44" s="12">
        <v>2226827.8452203674</v>
      </c>
      <c r="L44" s="12">
        <f t="shared" si="0"/>
        <v>6.3476866432752566</v>
      </c>
      <c r="M44">
        <v>6.961578560022029</v>
      </c>
      <c r="N44" s="12">
        <f t="shared" si="1"/>
        <v>-0.61389191674677246</v>
      </c>
      <c r="O44">
        <v>768450953.61641455</v>
      </c>
      <c r="P44" s="12">
        <f t="shared" si="2"/>
        <v>8.8856161538741656</v>
      </c>
      <c r="Q44">
        <v>9.3272014751851682</v>
      </c>
      <c r="R44" s="12">
        <f t="shared" si="3"/>
        <v>-0.44158532131100259</v>
      </c>
      <c r="S44" s="12">
        <f t="shared" si="4"/>
        <v>1.3902000069300688</v>
      </c>
      <c r="T44" s="12">
        <f>AVERAGE(S44:S46)</f>
        <v>2.345188007436072</v>
      </c>
      <c r="W44" s="12">
        <f t="shared" si="5"/>
        <v>0.7463737733706266</v>
      </c>
      <c r="X44" s="12">
        <f t="shared" si="6"/>
        <v>0.71437776889649218</v>
      </c>
      <c r="Y44" s="12">
        <f>AVERAGE(W44:W46)</f>
        <v>0.74637377337062671</v>
      </c>
      <c r="Z44" s="12">
        <f>AVERAGE(X44:X46)</f>
        <v>0.69693473712807563</v>
      </c>
    </row>
    <row r="45" spans="1:27">
      <c r="A45" s="12" t="s">
        <v>69</v>
      </c>
      <c r="B45" s="12" t="s">
        <v>70</v>
      </c>
      <c r="C45" s="12" t="s">
        <v>105</v>
      </c>
      <c r="D45" s="12" t="s">
        <v>142</v>
      </c>
      <c r="E45" s="12">
        <v>24.053788241365002</v>
      </c>
      <c r="F45" s="12">
        <v>23.958579637615699</v>
      </c>
      <c r="G45" s="12">
        <v>0.22565087622982599</v>
      </c>
      <c r="H45" s="12">
        <v>5955.00507949851</v>
      </c>
      <c r="I45" s="12">
        <v>357300.30476991058</v>
      </c>
      <c r="J45" s="12">
        <v>0.24702013974517054</v>
      </c>
      <c r="K45" s="12">
        <v>1782242.7039406637</v>
      </c>
      <c r="L45" s="12">
        <f t="shared" si="0"/>
        <v>6.2509668454948351</v>
      </c>
      <c r="M45">
        <v>6.961578560022029</v>
      </c>
      <c r="N45" s="12">
        <f t="shared" si="1"/>
        <v>-0.71061171452719396</v>
      </c>
      <c r="O45">
        <v>1110177574.5981936</v>
      </c>
      <c r="P45" s="12">
        <f t="shared" si="2"/>
        <v>9.0453924504083574</v>
      </c>
      <c r="Q45">
        <v>9.3272014751851682</v>
      </c>
      <c r="R45" s="12">
        <f t="shared" si="3"/>
        <v>-0.2818090247768108</v>
      </c>
      <c r="S45" s="12">
        <f t="shared" si="4"/>
        <v>2.5216073725459625</v>
      </c>
      <c r="W45" s="12">
        <f t="shared" si="5"/>
        <v>0.7463737733706266</v>
      </c>
      <c r="X45" s="12">
        <f t="shared" si="6"/>
        <v>0.69106640532911678</v>
      </c>
    </row>
    <row r="46" spans="1:27">
      <c r="A46" s="12" t="s">
        <v>69</v>
      </c>
      <c r="B46" s="12" t="s">
        <v>70</v>
      </c>
      <c r="C46" s="12" t="s">
        <v>105</v>
      </c>
      <c r="D46" s="12" t="s">
        <v>142</v>
      </c>
      <c r="E46" s="12">
        <v>24.121022495379901</v>
      </c>
      <c r="F46" s="12">
        <v>23.958579637615699</v>
      </c>
      <c r="G46" s="12">
        <v>0.22565087622982599</v>
      </c>
      <c r="H46" s="12">
        <v>5707.5938921712104</v>
      </c>
      <c r="I46" s="12">
        <v>342455.63353027264</v>
      </c>
      <c r="J46" s="12">
        <v>0.24702013974517054</v>
      </c>
      <c r="K46" s="12">
        <v>1708196.2879257661</v>
      </c>
      <c r="L46" s="12">
        <f t="shared" si="0"/>
        <v>6.2325377737680947</v>
      </c>
      <c r="M46">
        <v>6.961578560022029</v>
      </c>
      <c r="N46" s="12">
        <f t="shared" si="1"/>
        <v>-0.72904078625393431</v>
      </c>
      <c r="O46">
        <v>1241125118.9590337</v>
      </c>
      <c r="P46" s="12">
        <f t="shared" si="2"/>
        <v>9.0938155653298658</v>
      </c>
      <c r="Q46">
        <v>9.3272014751851682</v>
      </c>
      <c r="R46" s="12">
        <f t="shared" si="3"/>
        <v>-0.23338590985530239</v>
      </c>
      <c r="S46" s="12">
        <f t="shared" si="4"/>
        <v>3.123756642832185</v>
      </c>
      <c r="W46" s="12">
        <f t="shared" si="5"/>
        <v>0.7463737733706266</v>
      </c>
      <c r="X46" s="12">
        <f t="shared" si="6"/>
        <v>0.68536003715861793</v>
      </c>
    </row>
    <row r="47" spans="1:27">
      <c r="A47" s="3" t="s">
        <v>52</v>
      </c>
      <c r="B47" s="3" t="s">
        <v>85</v>
      </c>
      <c r="C47" s="3" t="s">
        <v>105</v>
      </c>
      <c r="D47" s="3" t="s">
        <v>137</v>
      </c>
      <c r="E47" s="3">
        <v>22.022427233606798</v>
      </c>
      <c r="F47" s="3">
        <v>22.099348866658801</v>
      </c>
      <c r="G47" s="3">
        <v>7.0807617307513504E-2</v>
      </c>
      <c r="H47" s="3">
        <v>21462.638178827201</v>
      </c>
      <c r="I47" s="3">
        <v>1287758.2907296321</v>
      </c>
      <c r="J47" s="3">
        <v>0.23051815585475335</v>
      </c>
      <c r="K47" s="3">
        <v>6338439.8283811845</v>
      </c>
      <c r="L47" s="12">
        <f t="shared" si="0"/>
        <v>6.8019823718709187</v>
      </c>
      <c r="M47">
        <v>6.961578560022029</v>
      </c>
      <c r="N47" s="12">
        <f t="shared" si="1"/>
        <v>-0.15959618815111032</v>
      </c>
      <c r="O47">
        <v>1186287107.4120357</v>
      </c>
      <c r="P47" s="12">
        <f t="shared" si="2"/>
        <v>9.0741898105078302</v>
      </c>
      <c r="Q47">
        <v>9.3272014751851682</v>
      </c>
      <c r="R47" s="12">
        <f t="shared" si="3"/>
        <v>-0.25301166467733793</v>
      </c>
      <c r="S47" s="12">
        <f t="shared" si="4"/>
        <v>0.63078589026573539</v>
      </c>
      <c r="T47" s="12">
        <f>AVERAGE(S47:S49)</f>
        <v>3.8585968253268259</v>
      </c>
      <c r="U47">
        <f>AVERAGE(S47:S55)</f>
        <v>-2.3254472083780735</v>
      </c>
      <c r="V47" s="12">
        <f>_xlfn.STDEV.S(T47,T50,T53)/SQRT(COUNT(T47,T50,T53))</f>
        <v>3.1121730652277502</v>
      </c>
      <c r="W47" s="12">
        <f t="shared" si="5"/>
        <v>0.7463737733706266</v>
      </c>
      <c r="X47" s="12">
        <f t="shared" si="6"/>
        <v>0.74959665974743928</v>
      </c>
      <c r="Y47" s="12">
        <f>AVERAGE(W47:W49)</f>
        <v>0.74637377337062671</v>
      </c>
      <c r="Z47" s="12">
        <f>AVERAGE(X47:X49)</f>
        <v>0.73608937020860898</v>
      </c>
      <c r="AA47" s="12">
        <f>TTEST(Y47:Y55,Z47:Z55,2,1)</f>
        <v>7.6936643628168988E-2</v>
      </c>
    </row>
    <row r="48" spans="1:27">
      <c r="A48" s="12" t="s">
        <v>52</v>
      </c>
      <c r="B48" s="12" t="s">
        <v>85</v>
      </c>
      <c r="C48" s="12" t="s">
        <v>105</v>
      </c>
      <c r="D48" s="12" t="s">
        <v>137</v>
      </c>
      <c r="E48" s="12">
        <v>22.113809361411199</v>
      </c>
      <c r="F48" s="12">
        <v>22.099348866658801</v>
      </c>
      <c r="G48" s="12">
        <v>7.0807617307513504E-2</v>
      </c>
      <c r="H48" s="12">
        <v>20259.7947776986</v>
      </c>
      <c r="I48" s="12">
        <v>1215587.6866619161</v>
      </c>
      <c r="J48" s="12">
        <v>0.23051815585475335</v>
      </c>
      <c r="K48" s="12">
        <v>5983210.8738838667</v>
      </c>
      <c r="L48" s="12">
        <f t="shared" si="0"/>
        <v>6.7769343095026278</v>
      </c>
      <c r="M48">
        <v>6.961578560022029</v>
      </c>
      <c r="N48" s="12">
        <f t="shared" si="1"/>
        <v>-0.18464425051940125</v>
      </c>
      <c r="O48">
        <v>1833527744.2891529</v>
      </c>
      <c r="P48" s="12">
        <f t="shared" si="2"/>
        <v>9.2632874859358463</v>
      </c>
      <c r="Q48">
        <v>9.3272014751851682</v>
      </c>
      <c r="R48" s="12">
        <f t="shared" si="3"/>
        <v>-6.3913989249321901E-2</v>
      </c>
      <c r="S48" s="12">
        <f t="shared" si="4"/>
        <v>2.8889489247670492</v>
      </c>
      <c r="W48" s="12">
        <f t="shared" si="5"/>
        <v>0.7463737733706266</v>
      </c>
      <c r="X48" s="12">
        <f t="shared" si="6"/>
        <v>0.73159062803479125</v>
      </c>
    </row>
    <row r="49" spans="1:27">
      <c r="A49" s="12" t="s">
        <v>52</v>
      </c>
      <c r="B49" s="12" t="s">
        <v>85</v>
      </c>
      <c r="C49" s="12" t="s">
        <v>105</v>
      </c>
      <c r="D49" s="12" t="s">
        <v>137</v>
      </c>
      <c r="E49" s="12">
        <v>22.161810004958301</v>
      </c>
      <c r="F49" s="12">
        <v>22.099348866658801</v>
      </c>
      <c r="G49" s="12">
        <v>7.0807617307513504E-2</v>
      </c>
      <c r="H49" s="12">
        <v>19655.221813458498</v>
      </c>
      <c r="I49" s="12">
        <v>1179313.30880751</v>
      </c>
      <c r="J49" s="12">
        <v>0.23051815585475335</v>
      </c>
      <c r="K49" s="12">
        <v>5804665.7517151376</v>
      </c>
      <c r="L49" s="12">
        <f t="shared" si="0"/>
        <v>6.7637772169488315</v>
      </c>
      <c r="M49">
        <v>6.961578560022029</v>
      </c>
      <c r="N49" s="12">
        <f t="shared" si="1"/>
        <v>-0.19780134307319752</v>
      </c>
      <c r="O49">
        <v>2007466700.4887319</v>
      </c>
      <c r="P49" s="12">
        <f t="shared" si="2"/>
        <v>9.302648350008532</v>
      </c>
      <c r="Q49">
        <v>9.3272014751851682</v>
      </c>
      <c r="R49" s="12">
        <f t="shared" si="3"/>
        <v>-2.4553125176636215E-2</v>
      </c>
      <c r="S49" s="12">
        <f t="shared" si="4"/>
        <v>8.0560556609476937</v>
      </c>
      <c r="W49" s="12">
        <f t="shared" si="5"/>
        <v>0.7463737733706266</v>
      </c>
      <c r="X49" s="12">
        <f t="shared" si="6"/>
        <v>0.72708082284359676</v>
      </c>
    </row>
    <row r="50" spans="1:27">
      <c r="A50" s="12" t="s">
        <v>55</v>
      </c>
      <c r="B50" s="12" t="s">
        <v>83</v>
      </c>
      <c r="C50" s="12" t="s">
        <v>105</v>
      </c>
      <c r="D50" s="12" t="s">
        <v>137</v>
      </c>
      <c r="E50" s="12">
        <v>22.117851056102499</v>
      </c>
      <c r="F50" s="12">
        <v>22.432369851191499</v>
      </c>
      <c r="G50" s="12">
        <v>0.27400217430483498</v>
      </c>
      <c r="H50" s="12">
        <v>20208.180090135898</v>
      </c>
      <c r="I50" s="12">
        <v>1212490.8054081539</v>
      </c>
      <c r="J50" s="12">
        <v>0.23837902264600702</v>
      </c>
      <c r="K50" s="12">
        <v>6006092.7142744772</v>
      </c>
      <c r="L50" s="12">
        <f t="shared" si="0"/>
        <v>6.7785920319900042</v>
      </c>
      <c r="M50">
        <v>6.961578560022029</v>
      </c>
      <c r="N50" s="12">
        <f t="shared" si="1"/>
        <v>-0.18298652803202486</v>
      </c>
      <c r="O50">
        <v>2470294891.3456001</v>
      </c>
      <c r="P50" s="12">
        <f t="shared" si="2"/>
        <v>9.3927488002392998</v>
      </c>
      <c r="Q50">
        <v>9.3272014751851682</v>
      </c>
      <c r="R50" s="12">
        <f t="shared" si="3"/>
        <v>6.5547325054131633E-2</v>
      </c>
      <c r="S50" s="12">
        <f t="shared" si="4"/>
        <v>-2.7916704134136241</v>
      </c>
      <c r="T50" s="12">
        <f>AVERAGE(S50:S52)</f>
        <v>-4.8050452661250693</v>
      </c>
      <c r="W50" s="12">
        <f t="shared" si="5"/>
        <v>0.7463737733706266</v>
      </c>
      <c r="X50" s="12">
        <f t="shared" si="6"/>
        <v>0.72168352163504101</v>
      </c>
      <c r="Y50" s="12">
        <f>AVERAGE(W50:W52)</f>
        <v>0.74637377337062671</v>
      </c>
      <c r="Z50" s="12">
        <f>AVERAGE(X50:X52)</f>
        <v>0.71289586312441067</v>
      </c>
    </row>
    <row r="51" spans="1:27">
      <c r="A51" s="12" t="s">
        <v>55</v>
      </c>
      <c r="B51" s="12" t="s">
        <v>83</v>
      </c>
      <c r="C51" s="12" t="s">
        <v>105</v>
      </c>
      <c r="D51" s="12" t="s">
        <v>137</v>
      </c>
      <c r="E51" s="12">
        <v>22.5598695918905</v>
      </c>
      <c r="F51" s="12">
        <v>22.432369851191499</v>
      </c>
      <c r="G51" s="12">
        <v>0.27400217430483498</v>
      </c>
      <c r="H51" s="12">
        <v>15288.6399559982</v>
      </c>
      <c r="I51" s="12">
        <v>917318.39735989203</v>
      </c>
      <c r="J51" s="12">
        <v>0.23837902264600702</v>
      </c>
      <c r="K51" s="12">
        <v>4543951.4415109782</v>
      </c>
      <c r="L51" s="12">
        <f t="shared" si="0"/>
        <v>6.657433681682603</v>
      </c>
      <c r="M51">
        <v>6.961578560022029</v>
      </c>
      <c r="N51" s="12">
        <f t="shared" si="1"/>
        <v>-0.30414487833942605</v>
      </c>
      <c r="O51">
        <v>2509498831.7995248</v>
      </c>
      <c r="P51" s="12">
        <f t="shared" si="2"/>
        <v>9.3995869978490614</v>
      </c>
      <c r="Q51">
        <v>9.3272014751851682</v>
      </c>
      <c r="R51" s="12">
        <f t="shared" si="3"/>
        <v>7.2385522663893198E-2</v>
      </c>
      <c r="S51" s="12">
        <f t="shared" si="4"/>
        <v>-4.201736302321919</v>
      </c>
      <c r="W51" s="12">
        <f t="shared" si="5"/>
        <v>0.7463737733706266</v>
      </c>
      <c r="X51" s="12">
        <f t="shared" si="6"/>
        <v>0.70826874448909782</v>
      </c>
    </row>
    <row r="52" spans="1:27">
      <c r="A52" s="12" t="s">
        <v>55</v>
      </c>
      <c r="B52" s="12" t="s">
        <v>83</v>
      </c>
      <c r="C52" s="12" t="s">
        <v>105</v>
      </c>
      <c r="D52" s="12" t="s">
        <v>137</v>
      </c>
      <c r="E52" s="12">
        <v>22.619388905581602</v>
      </c>
      <c r="F52" s="12">
        <v>22.432369851191499</v>
      </c>
      <c r="G52" s="12">
        <v>0.27400217430483498</v>
      </c>
      <c r="H52" s="12">
        <v>14724.971582717901</v>
      </c>
      <c r="I52" s="12">
        <v>883498.29496307403</v>
      </c>
      <c r="J52" s="12">
        <v>0.23837902264600702</v>
      </c>
      <c r="K52" s="12">
        <v>4376423.0201031407</v>
      </c>
      <c r="L52" s="12">
        <f t="shared" si="0"/>
        <v>6.6411192937681038</v>
      </c>
      <c r="M52">
        <v>6.961578560022029</v>
      </c>
      <c r="N52" s="12">
        <f t="shared" si="1"/>
        <v>-0.32045926625392518</v>
      </c>
      <c r="O52">
        <v>2346280837.4562593</v>
      </c>
      <c r="P52" s="12">
        <f t="shared" si="2"/>
        <v>9.3703799936524508</v>
      </c>
      <c r="Q52">
        <v>9.3272014751851682</v>
      </c>
      <c r="R52" s="12">
        <f t="shared" si="3"/>
        <v>4.3178518467282601E-2</v>
      </c>
      <c r="S52" s="12">
        <f t="shared" si="4"/>
        <v>-7.4217290826396658</v>
      </c>
      <c r="W52" s="12">
        <f t="shared" si="5"/>
        <v>0.7463737733706266</v>
      </c>
      <c r="X52" s="12">
        <f t="shared" si="6"/>
        <v>0.70873532324909305</v>
      </c>
    </row>
    <row r="53" spans="1:27">
      <c r="A53" s="12" t="s">
        <v>58</v>
      </c>
      <c r="B53" s="12" t="s">
        <v>81</v>
      </c>
      <c r="C53" s="12" t="s">
        <v>105</v>
      </c>
      <c r="D53" s="12" t="s">
        <v>137</v>
      </c>
      <c r="E53" s="12">
        <v>22.593420123492798</v>
      </c>
      <c r="F53" s="12">
        <v>22.592916282728901</v>
      </c>
      <c r="G53" s="12">
        <v>4.1211347432831703E-2</v>
      </c>
      <c r="H53" s="12">
        <v>14968.303187292</v>
      </c>
      <c r="I53" s="12">
        <v>898098.19123751996</v>
      </c>
      <c r="J53" s="12">
        <v>0.24518021793797148</v>
      </c>
      <c r="K53" s="12">
        <v>4473176.4059793316</v>
      </c>
      <c r="L53" s="12">
        <f t="shared" si="0"/>
        <v>6.650616025521801</v>
      </c>
      <c r="M53">
        <v>6.961578560022029</v>
      </c>
      <c r="N53" s="12">
        <f t="shared" si="1"/>
        <v>-0.31096253450022804</v>
      </c>
      <c r="O53">
        <v>2175290903.5185008</v>
      </c>
      <c r="P53" s="12">
        <f t="shared" si="2"/>
        <v>9.3375173437480541</v>
      </c>
      <c r="Q53">
        <v>9.3272014751851682</v>
      </c>
      <c r="R53" s="12">
        <f t="shared" si="3"/>
        <v>1.031586856288591E-2</v>
      </c>
      <c r="S53" s="12">
        <f t="shared" si="4"/>
        <v>-30.144096214932276</v>
      </c>
      <c r="T53" s="12">
        <f>AVERAGE(S53:S55)</f>
        <v>-6.0298931843359753</v>
      </c>
      <c r="W53" s="12">
        <f t="shared" si="5"/>
        <v>0.7463737733706266</v>
      </c>
      <c r="X53" s="12">
        <f t="shared" si="6"/>
        <v>0.71224671191371103</v>
      </c>
      <c r="Y53" s="12">
        <f>AVERAGE(W53:W55)</f>
        <v>0.74637377337062671</v>
      </c>
      <c r="Z53" s="12">
        <f>AVERAGE(X53:X55)</f>
        <v>0.71563690915147771</v>
      </c>
    </row>
    <row r="54" spans="1:27">
      <c r="A54" s="12" t="s">
        <v>58</v>
      </c>
      <c r="B54" s="12" t="s">
        <v>81</v>
      </c>
      <c r="C54" s="12" t="s">
        <v>105</v>
      </c>
      <c r="D54" s="12" t="s">
        <v>137</v>
      </c>
      <c r="E54" s="12">
        <v>22.551455324920699</v>
      </c>
      <c r="F54" s="12">
        <v>22.592916282728901</v>
      </c>
      <c r="G54" s="12">
        <v>4.1211347432831703E-2</v>
      </c>
      <c r="H54" s="12">
        <v>15370.048014010599</v>
      </c>
      <c r="I54" s="12">
        <v>922202.88084063597</v>
      </c>
      <c r="J54" s="12">
        <v>0.24518021793797148</v>
      </c>
      <c r="K54" s="12">
        <v>4593235.1365926722</v>
      </c>
      <c r="L54" s="12">
        <f t="shared" si="0"/>
        <v>6.6621186783617121</v>
      </c>
      <c r="M54">
        <v>6.961578560022029</v>
      </c>
      <c r="N54" s="12">
        <f t="shared" si="1"/>
        <v>-0.2994598816603169</v>
      </c>
      <c r="O54">
        <v>1938867058.8071287</v>
      </c>
      <c r="P54" s="12">
        <f t="shared" si="2"/>
        <v>9.287548032077261</v>
      </c>
      <c r="Q54">
        <v>9.3272014751851682</v>
      </c>
      <c r="R54" s="12">
        <f t="shared" si="3"/>
        <v>-3.9653443107907194E-2</v>
      </c>
      <c r="S54" s="12">
        <f t="shared" si="4"/>
        <v>7.5519263445902975</v>
      </c>
      <c r="W54" s="12">
        <f t="shared" si="5"/>
        <v>0.7463737733706266</v>
      </c>
      <c r="X54" s="12">
        <f t="shared" si="6"/>
        <v>0.7173172785058165</v>
      </c>
    </row>
    <row r="55" spans="1:27">
      <c r="A55" s="12" t="s">
        <v>58</v>
      </c>
      <c r="B55" s="12" t="s">
        <v>81</v>
      </c>
      <c r="C55" s="12" t="s">
        <v>105</v>
      </c>
      <c r="D55" s="12" t="s">
        <v>137</v>
      </c>
      <c r="E55" s="12">
        <v>22.633873399773101</v>
      </c>
      <c r="F55" s="12">
        <v>22.592916282728901</v>
      </c>
      <c r="G55" s="12">
        <v>4.1211347432831703E-2</v>
      </c>
      <c r="H55" s="12">
        <v>14590.9722139485</v>
      </c>
      <c r="I55" s="12">
        <v>875458.33283691003</v>
      </c>
      <c r="J55" s="12">
        <v>0.24518021793797148</v>
      </c>
      <c r="K55" s="12">
        <v>4360413.590709907</v>
      </c>
      <c r="L55" s="12">
        <f t="shared" si="0"/>
        <v>6.6395276845998268</v>
      </c>
      <c r="M55">
        <v>6.961578560022029</v>
      </c>
      <c r="N55" s="12">
        <f t="shared" si="1"/>
        <v>-0.32205087542220223</v>
      </c>
      <c r="O55">
        <v>1801665645.6469965</v>
      </c>
      <c r="P55" s="12">
        <f t="shared" si="2"/>
        <v>9.2556741974512562</v>
      </c>
      <c r="Q55">
        <v>9.3272014751851682</v>
      </c>
      <c r="R55" s="12">
        <f t="shared" si="3"/>
        <v>-7.1527277733911987E-2</v>
      </c>
      <c r="S55" s="12">
        <f t="shared" si="4"/>
        <v>4.5024903173340514</v>
      </c>
      <c r="W55" s="12">
        <f t="shared" si="5"/>
        <v>0.7463737733706266</v>
      </c>
      <c r="X55" s="12">
        <f t="shared" si="6"/>
        <v>0.71734673703490559</v>
      </c>
    </row>
    <row r="56" spans="1:27">
      <c r="A56" s="3" t="s">
        <v>20</v>
      </c>
      <c r="B56" s="3" t="s">
        <v>95</v>
      </c>
      <c r="C56" s="3" t="s">
        <v>105</v>
      </c>
      <c r="D56" s="3" t="s">
        <v>138</v>
      </c>
      <c r="E56" s="3">
        <v>23.6998454441006</v>
      </c>
      <c r="F56" s="3">
        <v>23.639019380531199</v>
      </c>
      <c r="G56" s="3">
        <v>5.6736644452962698E-2</v>
      </c>
      <c r="H56" s="3">
        <v>7445.58307191943</v>
      </c>
      <c r="I56" s="3">
        <v>446734.98431516578</v>
      </c>
      <c r="J56" s="3">
        <v>0.24978050921861281</v>
      </c>
      <c r="K56" s="3">
        <v>2233282.7047327072</v>
      </c>
      <c r="L56" s="12">
        <f t="shared" si="0"/>
        <v>6.3489437026209661</v>
      </c>
      <c r="M56">
        <v>6.961578560022029</v>
      </c>
      <c r="N56" s="12">
        <f t="shared" si="1"/>
        <v>-0.61263485740106294</v>
      </c>
      <c r="O56">
        <v>1578419488.0377386</v>
      </c>
      <c r="P56" s="12">
        <f t="shared" si="2"/>
        <v>9.1982224343164898</v>
      </c>
      <c r="Q56">
        <v>9.3272014751851682</v>
      </c>
      <c r="R56" s="12">
        <f t="shared" si="3"/>
        <v>-0.1289790408686784</v>
      </c>
      <c r="S56" s="12">
        <f t="shared" si="4"/>
        <v>4.749879153038707</v>
      </c>
      <c r="T56" s="12">
        <f>AVERAGE(S56:S58)</f>
        <v>6.9720301330942904</v>
      </c>
      <c r="U56">
        <f>AVERAGE(S56:S64)</f>
        <v>9.5078496621387369</v>
      </c>
      <c r="V56" s="12">
        <f>_xlfn.STDEV.S(T56,T59,T62)/SQRT(COUNT(T56,T59,T62))</f>
        <v>3.7462177395873355</v>
      </c>
      <c r="W56" s="12">
        <f t="shared" si="5"/>
        <v>0.7463737733706266</v>
      </c>
      <c r="X56" s="12">
        <f t="shared" si="6"/>
        <v>0.69023593938481975</v>
      </c>
      <c r="Y56" s="12">
        <f>AVERAGE(W56:W58)</f>
        <v>0.74637377337062671</v>
      </c>
      <c r="Z56" s="12">
        <f>AVERAGE(X56:X58)</f>
        <v>0.68924153851952796</v>
      </c>
      <c r="AA56" s="13">
        <f>TTEST(Y56:Y64,Z56:Z64,2,1)</f>
        <v>5.7482164322821419E-3</v>
      </c>
    </row>
    <row r="57" spans="1:27">
      <c r="A57" s="12" t="s">
        <v>20</v>
      </c>
      <c r="B57" s="12" t="s">
        <v>95</v>
      </c>
      <c r="C57" s="12" t="s">
        <v>105</v>
      </c>
      <c r="D57" s="12" t="s">
        <v>138</v>
      </c>
      <c r="E57" s="12">
        <v>23.629682148061601</v>
      </c>
      <c r="F57" s="12">
        <v>23.639019380531199</v>
      </c>
      <c r="G57" s="12">
        <v>5.6736644452962698E-2</v>
      </c>
      <c r="H57" s="12">
        <v>7782.7063210716897</v>
      </c>
      <c r="I57" s="12">
        <v>466962.37926430139</v>
      </c>
      <c r="J57" s="12">
        <v>0.24978050921861281</v>
      </c>
      <c r="K57" s="12">
        <v>2334401.9205714939</v>
      </c>
      <c r="L57" s="12">
        <f t="shared" si="0"/>
        <v>6.3681756318545757</v>
      </c>
      <c r="M57">
        <v>6.961578560022029</v>
      </c>
      <c r="N57" s="12">
        <f t="shared" si="1"/>
        <v>-0.59340292816745333</v>
      </c>
      <c r="O57">
        <v>1787023844.2334514</v>
      </c>
      <c r="P57" s="12">
        <f t="shared" si="2"/>
        <v>9.252130347329329</v>
      </c>
      <c r="Q57">
        <v>9.3272014751851682</v>
      </c>
      <c r="R57" s="12">
        <f t="shared" si="3"/>
        <v>-7.5071127855839137E-2</v>
      </c>
      <c r="S57" s="12">
        <f t="shared" si="4"/>
        <v>7.9045426000123378</v>
      </c>
      <c r="W57" s="12">
        <f t="shared" si="5"/>
        <v>0.7463737733706266</v>
      </c>
      <c r="X57" s="12">
        <f t="shared" si="6"/>
        <v>0.68829290042295821</v>
      </c>
    </row>
    <row r="58" spans="1:27">
      <c r="A58" s="12" t="s">
        <v>20</v>
      </c>
      <c r="B58" s="12" t="s">
        <v>95</v>
      </c>
      <c r="C58" s="12" t="s">
        <v>105</v>
      </c>
      <c r="D58" s="12" t="s">
        <v>138</v>
      </c>
      <c r="E58" s="12">
        <v>23.587530549431399</v>
      </c>
      <c r="F58" s="12">
        <v>23.639019380531199</v>
      </c>
      <c r="G58" s="12">
        <v>5.6736644452962698E-2</v>
      </c>
      <c r="H58" s="12">
        <v>7992.5341012855797</v>
      </c>
      <c r="I58" s="12">
        <v>479552.04607713479</v>
      </c>
      <c r="J58" s="12">
        <v>0.24978050921861281</v>
      </c>
      <c r="K58" s="12">
        <v>2397339.2013724362</v>
      </c>
      <c r="L58" s="12">
        <f t="shared" si="0"/>
        <v>6.3797294870424457</v>
      </c>
      <c r="M58">
        <v>6.961578560022029</v>
      </c>
      <c r="N58" s="12">
        <f t="shared" si="1"/>
        <v>-0.58184907297958333</v>
      </c>
      <c r="O58">
        <v>1806233638.9591444</v>
      </c>
      <c r="P58" s="12">
        <f t="shared" si="2"/>
        <v>9.2567739262365709</v>
      </c>
      <c r="Q58">
        <v>9.3272014751851682</v>
      </c>
      <c r="R58" s="12">
        <f t="shared" si="3"/>
        <v>-7.0427548948597263E-2</v>
      </c>
      <c r="S58" s="12">
        <f t="shared" si="4"/>
        <v>8.2616686462318274</v>
      </c>
      <c r="W58" s="12">
        <f t="shared" si="5"/>
        <v>0.7463737733706266</v>
      </c>
      <c r="X58" s="12">
        <f t="shared" si="6"/>
        <v>0.68919577575080582</v>
      </c>
    </row>
    <row r="59" spans="1:27">
      <c r="A59" s="12" t="s">
        <v>24</v>
      </c>
      <c r="B59" s="12" t="s">
        <v>99</v>
      </c>
      <c r="C59" s="12" t="s">
        <v>105</v>
      </c>
      <c r="D59" s="12" t="s">
        <v>138</v>
      </c>
      <c r="E59" s="12">
        <v>24.028426608204899</v>
      </c>
      <c r="F59" s="12">
        <v>24.0721893829393</v>
      </c>
      <c r="G59" s="12">
        <v>3.8007765236358203E-2</v>
      </c>
      <c r="H59" s="12">
        <v>6051.0929104934703</v>
      </c>
      <c r="I59" s="12">
        <v>363065.57462960819</v>
      </c>
      <c r="J59" s="12">
        <v>0.2491999999999997</v>
      </c>
      <c r="K59" s="12">
        <v>1814166.0633092257</v>
      </c>
      <c r="L59" s="12">
        <f t="shared" si="0"/>
        <v>6.2586770385553328</v>
      </c>
      <c r="M59">
        <v>6.961578560022029</v>
      </c>
      <c r="N59" s="12">
        <f t="shared" si="1"/>
        <v>-0.70290152146669627</v>
      </c>
      <c r="O59">
        <v>1787784581.007937</v>
      </c>
      <c r="P59" s="12">
        <f t="shared" si="2"/>
        <v>9.2523151873257863</v>
      </c>
      <c r="Q59">
        <v>9.3272014751851682</v>
      </c>
      <c r="R59" s="12">
        <f t="shared" si="3"/>
        <v>-7.4886287859381895E-2</v>
      </c>
      <c r="S59" s="12">
        <f t="shared" si="4"/>
        <v>9.3862513626870268</v>
      </c>
      <c r="T59" s="12">
        <f>AVERAGE(S59:S61)</f>
        <v>16.881466309920601</v>
      </c>
      <c r="W59" s="12">
        <f t="shared" si="5"/>
        <v>0.7463737733706266</v>
      </c>
      <c r="X59" s="12">
        <f t="shared" si="6"/>
        <v>0.67644442626951728</v>
      </c>
      <c r="Y59" s="12">
        <f>AVERAGE(W59:W61)</f>
        <v>0.74637377337062671</v>
      </c>
      <c r="Z59" s="12">
        <f>AVERAGE(X59:X61)</f>
        <v>0.6732293904919967</v>
      </c>
    </row>
    <row r="60" spans="1:27">
      <c r="A60" s="12" t="s">
        <v>24</v>
      </c>
      <c r="B60" s="12" t="s">
        <v>99</v>
      </c>
      <c r="C60" s="12" t="s">
        <v>105</v>
      </c>
      <c r="D60" s="12" t="s">
        <v>138</v>
      </c>
      <c r="E60" s="12">
        <v>24.096935186288299</v>
      </c>
      <c r="F60" s="12">
        <v>24.0721893829393</v>
      </c>
      <c r="G60" s="12">
        <v>3.8007765236358203E-2</v>
      </c>
      <c r="H60" s="12">
        <v>5795.02687314167</v>
      </c>
      <c r="I60" s="12">
        <v>347701.61238850019</v>
      </c>
      <c r="J60" s="12">
        <v>0.2491999999999997</v>
      </c>
      <c r="K60" s="12">
        <v>1737395.4167828574</v>
      </c>
      <c r="L60" s="12">
        <f t="shared" si="0"/>
        <v>6.2398986715176257</v>
      </c>
      <c r="M60">
        <v>6.961578560022029</v>
      </c>
      <c r="N60" s="12">
        <f t="shared" si="1"/>
        <v>-0.72167988850440334</v>
      </c>
      <c r="O60">
        <v>1973158132.4366722</v>
      </c>
      <c r="P60" s="12">
        <f t="shared" si="2"/>
        <v>9.2951618917867425</v>
      </c>
      <c r="Q60">
        <v>9.3272014751851682</v>
      </c>
      <c r="R60" s="12">
        <f t="shared" si="3"/>
        <v>-3.2039583398425719E-2</v>
      </c>
      <c r="S60" s="12">
        <f t="shared" si="4"/>
        <v>22.524633966990454</v>
      </c>
      <c r="W60" s="12">
        <f t="shared" si="5"/>
        <v>0.7463737733706266</v>
      </c>
      <c r="X60" s="12">
        <f t="shared" si="6"/>
        <v>0.67130607773827322</v>
      </c>
    </row>
    <row r="61" spans="1:27">
      <c r="A61" s="12" t="s">
        <v>24</v>
      </c>
      <c r="B61" s="12" t="s">
        <v>99</v>
      </c>
      <c r="C61" s="12" t="s">
        <v>105</v>
      </c>
      <c r="D61" s="12" t="s">
        <v>138</v>
      </c>
      <c r="E61" s="12">
        <v>24.0912063543249</v>
      </c>
      <c r="F61" s="12">
        <v>24.0721893829393</v>
      </c>
      <c r="G61" s="12">
        <v>3.8007765236358203E-2</v>
      </c>
      <c r="H61" s="12">
        <v>5816.0179866195103</v>
      </c>
      <c r="I61" s="12">
        <v>348961.07919717062</v>
      </c>
      <c r="J61" s="12">
        <v>0.2491999999999997</v>
      </c>
      <c r="K61" s="12">
        <v>1743688.7205324217</v>
      </c>
      <c r="L61" s="12">
        <f t="shared" si="0"/>
        <v>6.2414689582221099</v>
      </c>
      <c r="M61">
        <v>6.961578560022029</v>
      </c>
      <c r="N61" s="12">
        <f t="shared" si="1"/>
        <v>-0.72010960179991912</v>
      </c>
      <c r="O61">
        <v>1944293528.9760528</v>
      </c>
      <c r="P61" s="12">
        <f t="shared" si="2"/>
        <v>9.2887618307504649</v>
      </c>
      <c r="Q61">
        <v>9.3272014751851682</v>
      </c>
      <c r="R61" s="12">
        <f t="shared" si="3"/>
        <v>-3.8439644434703268E-2</v>
      </c>
      <c r="S61" s="12">
        <f t="shared" si="4"/>
        <v>18.733513600084319</v>
      </c>
      <c r="W61" s="12">
        <f t="shared" si="5"/>
        <v>0.7463737733706266</v>
      </c>
      <c r="X61" s="12">
        <f t="shared" si="6"/>
        <v>0.6719376674681995</v>
      </c>
    </row>
    <row r="62" spans="1:27">
      <c r="A62" s="12" t="s">
        <v>26</v>
      </c>
      <c r="B62" s="12" t="s">
        <v>102</v>
      </c>
      <c r="C62" s="12" t="s">
        <v>105</v>
      </c>
      <c r="D62" s="12" t="s">
        <v>138</v>
      </c>
      <c r="E62" s="12">
        <v>24.429517575268299</v>
      </c>
      <c r="F62" s="12">
        <v>24.3452478115092</v>
      </c>
      <c r="G62" s="12">
        <v>0.20993502111845</v>
      </c>
      <c r="H62" s="12">
        <v>4697.7923527878502</v>
      </c>
      <c r="I62" s="12">
        <v>281867.54116727103</v>
      </c>
      <c r="J62" s="12">
        <v>0.26128364389233921</v>
      </c>
      <c r="K62" s="12">
        <v>1422059.6776737182</v>
      </c>
      <c r="L62" s="12">
        <f t="shared" si="0"/>
        <v>6.1529178222309868</v>
      </c>
      <c r="M62">
        <v>6.961578560022029</v>
      </c>
      <c r="N62" s="12">
        <f t="shared" si="1"/>
        <v>-0.80866073779104219</v>
      </c>
      <c r="O62">
        <v>1355026590.9289863</v>
      </c>
      <c r="P62" s="12">
        <f t="shared" si="2"/>
        <v>9.1319478178527973</v>
      </c>
      <c r="Q62">
        <v>9.3272014751851682</v>
      </c>
      <c r="R62" s="12">
        <f t="shared" si="3"/>
        <v>-0.19525365733237088</v>
      </c>
      <c r="S62" s="12">
        <f t="shared" si="4"/>
        <v>4.1415907329945583</v>
      </c>
      <c r="T62" s="12">
        <f>AVERAGE(S62:S64)</f>
        <v>4.6700525434013231</v>
      </c>
      <c r="W62" s="12">
        <f t="shared" si="5"/>
        <v>0.7463737733706266</v>
      </c>
      <c r="X62" s="12">
        <f t="shared" si="6"/>
        <v>0.67377934532237915</v>
      </c>
      <c r="Y62" s="12">
        <f>AVERAGE(W62:W64)</f>
        <v>0.74637377337062671</v>
      </c>
      <c r="Z62" s="12">
        <f>AVERAGE(X62:X64)</f>
        <v>0.67456486261870585</v>
      </c>
    </row>
    <row r="63" spans="1:27">
      <c r="A63" s="12" t="s">
        <v>26</v>
      </c>
      <c r="B63" s="12" t="s">
        <v>102</v>
      </c>
      <c r="C63" s="12" t="s">
        <v>105</v>
      </c>
      <c r="D63" s="12" t="s">
        <v>138</v>
      </c>
      <c r="E63" s="12">
        <v>24.499954663718199</v>
      </c>
      <c r="F63" s="12">
        <v>24.3452478115092</v>
      </c>
      <c r="G63" s="12">
        <v>0.20993502111845</v>
      </c>
      <c r="H63" s="12">
        <v>4493.5216678774104</v>
      </c>
      <c r="I63" s="12">
        <v>269611.3000726446</v>
      </c>
      <c r="J63" s="12">
        <v>0.26128364389233921</v>
      </c>
      <c r="K63" s="12">
        <v>1360225.2919607044</v>
      </c>
      <c r="L63" s="12">
        <f t="shared" si="0"/>
        <v>6.1336108458350029</v>
      </c>
      <c r="M63">
        <v>6.961578560022029</v>
      </c>
      <c r="N63" s="12">
        <f t="shared" si="1"/>
        <v>-0.82796771418702608</v>
      </c>
      <c r="O63">
        <v>1527480775.8378482</v>
      </c>
      <c r="P63" s="12">
        <f t="shared" si="2"/>
        <v>9.1839757531207589</v>
      </c>
      <c r="Q63">
        <v>9.3272014751851682</v>
      </c>
      <c r="R63" s="12">
        <f t="shared" si="3"/>
        <v>-0.14322572206440931</v>
      </c>
      <c r="S63" s="12">
        <f t="shared" si="4"/>
        <v>5.780859068140602</v>
      </c>
      <c r="W63" s="12">
        <f t="shared" si="5"/>
        <v>0.7463737733706266</v>
      </c>
      <c r="X63" s="12">
        <f t="shared" si="6"/>
        <v>0.66786008703809707</v>
      </c>
    </row>
    <row r="64" spans="1:27">
      <c r="A64" s="12" t="s">
        <v>26</v>
      </c>
      <c r="B64" s="12" t="s">
        <v>102</v>
      </c>
      <c r="C64" s="12" t="s">
        <v>105</v>
      </c>
      <c r="D64" s="12" t="s">
        <v>138</v>
      </c>
      <c r="E64" s="12">
        <v>24.106271195541002</v>
      </c>
      <c r="F64" s="12">
        <v>24.3452478115092</v>
      </c>
      <c r="G64" s="12">
        <v>0.20993502111845</v>
      </c>
      <c r="H64" s="12">
        <v>5760.9808489776497</v>
      </c>
      <c r="I64" s="12">
        <v>345658.85093865899</v>
      </c>
      <c r="J64" s="12">
        <v>0.26128364389233921</v>
      </c>
      <c r="K64" s="12">
        <v>1743895.4202222028</v>
      </c>
      <c r="L64" s="12">
        <f t="shared" si="0"/>
        <v>6.2415204371434294</v>
      </c>
      <c r="M64">
        <v>6.961578560022029</v>
      </c>
      <c r="N64" s="12">
        <f t="shared" si="1"/>
        <v>-0.7200581228785996</v>
      </c>
      <c r="O64">
        <v>1415954907.3523488</v>
      </c>
      <c r="P64" s="12">
        <f t="shared" si="2"/>
        <v>9.1510494229866062</v>
      </c>
      <c r="Q64">
        <v>9.3272014751851682</v>
      </c>
      <c r="R64" s="12">
        <f t="shared" si="3"/>
        <v>-0.176152052198562</v>
      </c>
      <c r="S64" s="12">
        <f t="shared" si="4"/>
        <v>4.08770782906881</v>
      </c>
      <c r="W64" s="12">
        <f t="shared" si="5"/>
        <v>0.7463737733706266</v>
      </c>
      <c r="X64" s="12">
        <f t="shared" si="6"/>
        <v>0.68205515549564144</v>
      </c>
    </row>
    <row r="65" spans="1:27">
      <c r="A65" s="3" t="s">
        <v>12</v>
      </c>
      <c r="B65" s="3" t="s">
        <v>89</v>
      </c>
      <c r="C65" s="3" t="s">
        <v>105</v>
      </c>
      <c r="D65" s="3" t="s">
        <v>136</v>
      </c>
      <c r="E65" s="3">
        <v>22.979247822907698</v>
      </c>
      <c r="F65" s="3">
        <v>22.877331833176399</v>
      </c>
      <c r="G65" s="3">
        <v>0.113119744052652</v>
      </c>
      <c r="H65" s="3">
        <v>11733.1943722785</v>
      </c>
      <c r="I65" s="3">
        <v>703991.66233671003</v>
      </c>
      <c r="J65" s="3">
        <v>0.23618501841997541</v>
      </c>
      <c r="K65" s="3">
        <v>3481055.78429286</v>
      </c>
      <c r="L65" s="12">
        <f t="shared" si="0"/>
        <v>6.5417109829557747</v>
      </c>
      <c r="M65">
        <v>6.961578560022029</v>
      </c>
      <c r="N65" s="12">
        <f t="shared" si="1"/>
        <v>-0.41986757706625433</v>
      </c>
      <c r="O65">
        <v>1369497289.6597869</v>
      </c>
      <c r="P65" s="12">
        <f t="shared" si="2"/>
        <v>9.1365611770887281</v>
      </c>
      <c r="Q65">
        <v>9.3272014751851682</v>
      </c>
      <c r="R65" s="12">
        <f t="shared" si="3"/>
        <v>-0.19064029809644012</v>
      </c>
      <c r="S65" s="12">
        <f t="shared" si="4"/>
        <v>2.2024072625707598</v>
      </c>
      <c r="T65" s="12">
        <f>AVERAGE(S65:S67)</f>
        <v>3.3583215555025823</v>
      </c>
      <c r="U65">
        <f>AVERAGE(S65:S73)</f>
        <v>11.921328229506692</v>
      </c>
      <c r="V65" s="12">
        <f>_xlfn.STDEV.S(T65,T68,T71)/SQRT(COUNT(T65,T68,T71))</f>
        <v>7.1869539913104248</v>
      </c>
      <c r="W65" s="12">
        <f t="shared" si="5"/>
        <v>0.7463737733706266</v>
      </c>
      <c r="X65" s="12">
        <f t="shared" si="6"/>
        <v>0.71599268654382542</v>
      </c>
      <c r="Y65" s="12">
        <f>AVERAGE(W65:W67)</f>
        <v>0.74637377337062671</v>
      </c>
      <c r="Z65" s="12">
        <f>AVERAGE(X65:X67)</f>
        <v>0.71412623511946605</v>
      </c>
      <c r="AA65" s="13">
        <f>TTEST(Y65:Y73,Z65:Z73,2,1)</f>
        <v>3.523707232228579E-2</v>
      </c>
    </row>
    <row r="66" spans="1:27">
      <c r="A66" s="12" t="s">
        <v>12</v>
      </c>
      <c r="B66" s="12" t="s">
        <v>89</v>
      </c>
      <c r="C66" s="12" t="s">
        <v>105</v>
      </c>
      <c r="D66" s="12" t="s">
        <v>136</v>
      </c>
      <c r="E66" s="12">
        <v>22.897126398493199</v>
      </c>
      <c r="F66" s="12">
        <v>22.877331833176399</v>
      </c>
      <c r="G66" s="12">
        <v>0.113119744052652</v>
      </c>
      <c r="H66" s="12">
        <v>12357.367042416899</v>
      </c>
      <c r="I66" s="12">
        <v>741442.02254501393</v>
      </c>
      <c r="J66" s="12">
        <v>0.23618501841997541</v>
      </c>
      <c r="K66" s="12">
        <v>3666238.0811886075</v>
      </c>
      <c r="L66" s="12">
        <f t="shared" si="0"/>
        <v>6.5642206641147771</v>
      </c>
      <c r="M66">
        <v>6.961578560022029</v>
      </c>
      <c r="N66" s="12">
        <f t="shared" si="1"/>
        <v>-0.3973578959072519</v>
      </c>
      <c r="O66">
        <v>1682780432.7476315</v>
      </c>
      <c r="P66" s="12">
        <f t="shared" si="2"/>
        <v>9.2260274534286655</v>
      </c>
      <c r="Q66">
        <v>9.3272014751851682</v>
      </c>
      <c r="R66" s="12">
        <f t="shared" si="3"/>
        <v>-0.1011740217565027</v>
      </c>
      <c r="S66" s="12">
        <f t="shared" si="4"/>
        <v>3.9274696113551775</v>
      </c>
      <c r="W66" s="12">
        <f t="shared" si="5"/>
        <v>0.7463737733706266</v>
      </c>
      <c r="X66" s="12">
        <f t="shared" si="6"/>
        <v>0.71148939207581896</v>
      </c>
    </row>
    <row r="67" spans="1:27">
      <c r="A67" s="12" t="s">
        <v>12</v>
      </c>
      <c r="B67" s="12" t="s">
        <v>89</v>
      </c>
      <c r="C67" s="12" t="s">
        <v>105</v>
      </c>
      <c r="D67" s="12" t="s">
        <v>136</v>
      </c>
      <c r="E67" s="12">
        <v>22.755621278128402</v>
      </c>
      <c r="F67" s="12">
        <v>22.877331833176399</v>
      </c>
      <c r="G67" s="12">
        <v>0.113119744052652</v>
      </c>
      <c r="H67" s="12">
        <v>13511.788616251501</v>
      </c>
      <c r="I67" s="12">
        <v>810707.31697509007</v>
      </c>
      <c r="J67" s="12">
        <v>0.23618501841997541</v>
      </c>
      <c r="K67" s="12">
        <v>4008736.958272242</v>
      </c>
      <c r="L67" s="12">
        <f t="shared" ref="L67:L73" si="7">LOG(K67,10)</f>
        <v>6.6030075600373097</v>
      </c>
      <c r="M67">
        <v>6.961578560022029</v>
      </c>
      <c r="N67" s="12">
        <f t="shared" ref="N67:N73" si="8">L67-M67</f>
        <v>-0.35857099998471931</v>
      </c>
      <c r="O67">
        <v>1723101957.0780725</v>
      </c>
      <c r="P67" s="12">
        <f t="shared" ref="P67:P73" si="9">LOG(O67,10)</f>
        <v>9.2363109756989559</v>
      </c>
      <c r="Q67">
        <v>9.3272014751851682</v>
      </c>
      <c r="R67" s="12">
        <f t="shared" ref="R67:R73" si="10">P67-Q67</f>
        <v>-9.0890499486212306E-2</v>
      </c>
      <c r="S67" s="12">
        <f t="shared" ref="S67:S73" si="11">N67/R67</f>
        <v>3.9450877925818086</v>
      </c>
      <c r="W67" s="12">
        <f t="shared" ref="W67:W73" si="12">M67/Q67</f>
        <v>0.7463737733706266</v>
      </c>
      <c r="X67" s="12">
        <f t="shared" ref="X67:X73" si="13">L67/P67</f>
        <v>0.71489662673875365</v>
      </c>
    </row>
    <row r="68" spans="1:27">
      <c r="A68" s="12" t="s">
        <v>16</v>
      </c>
      <c r="B68" s="12" t="s">
        <v>91</v>
      </c>
      <c r="C68" s="12" t="s">
        <v>105</v>
      </c>
      <c r="D68" s="12" t="s">
        <v>136</v>
      </c>
      <c r="E68" s="12">
        <v>24.050915925791902</v>
      </c>
      <c r="F68" s="12">
        <v>23.973584025763099</v>
      </c>
      <c r="G68" s="12">
        <v>0.109553091462262</v>
      </c>
      <c r="H68" s="12">
        <v>5965.8103728347596</v>
      </c>
      <c r="I68" s="12">
        <v>357948.62237008556</v>
      </c>
      <c r="J68" s="12">
        <v>0.24850179784258883</v>
      </c>
      <c r="K68" s="12">
        <v>1787597.9942573188</v>
      </c>
      <c r="L68" s="12">
        <f t="shared" si="7"/>
        <v>6.2522698586961596</v>
      </c>
      <c r="M68">
        <v>6.961578560022029</v>
      </c>
      <c r="N68" s="12">
        <f t="shared" si="8"/>
        <v>-0.70930870132586943</v>
      </c>
      <c r="O68">
        <v>1468971594.9523079</v>
      </c>
      <c r="P68" s="12">
        <f t="shared" si="9"/>
        <v>9.1670133980538768</v>
      </c>
      <c r="Q68">
        <v>9.3272014751851682</v>
      </c>
      <c r="R68" s="12">
        <f t="shared" si="10"/>
        <v>-0.16018807713129135</v>
      </c>
      <c r="S68" s="12">
        <f t="shared" si="11"/>
        <v>4.4279743787954624</v>
      </c>
      <c r="T68" s="12">
        <f>AVERAGE(S68:S70)</f>
        <v>6.2046762093761458</v>
      </c>
      <c r="W68" s="12">
        <f t="shared" si="12"/>
        <v>0.7463737733706266</v>
      </c>
      <c r="X68" s="12">
        <f t="shared" si="13"/>
        <v>0.6820400044384678</v>
      </c>
      <c r="Y68" s="12">
        <f>AVERAGE(W68:W70)</f>
        <v>0.74637377337062671</v>
      </c>
      <c r="Z68" s="12">
        <f>AVERAGE(X68:X70)</f>
        <v>0.68117467589191438</v>
      </c>
    </row>
    <row r="69" spans="1:27">
      <c r="A69" s="12" t="s">
        <v>16</v>
      </c>
      <c r="B69" s="12" t="s">
        <v>91</v>
      </c>
      <c r="C69" s="12" t="s">
        <v>105</v>
      </c>
      <c r="D69" s="12" t="s">
        <v>136</v>
      </c>
      <c r="E69" s="12">
        <v>24.0216170536976</v>
      </c>
      <c r="F69" s="12">
        <v>23.973584025763099</v>
      </c>
      <c r="G69" s="12">
        <v>0.109553091462262</v>
      </c>
      <c r="H69" s="12">
        <v>6077.15532647076</v>
      </c>
      <c r="I69" s="12">
        <v>364629.31958824559</v>
      </c>
      <c r="J69" s="12">
        <v>0.24850179784258883</v>
      </c>
      <c r="K69" s="12">
        <v>1820961.444208178</v>
      </c>
      <c r="L69" s="12">
        <f t="shared" si="7"/>
        <v>6.2603007504380264</v>
      </c>
      <c r="M69">
        <v>6.961578560022029</v>
      </c>
      <c r="N69" s="12">
        <f t="shared" si="8"/>
        <v>-0.70127780958400265</v>
      </c>
      <c r="O69">
        <v>1723492096.1072733</v>
      </c>
      <c r="P69" s="12">
        <f t="shared" si="9"/>
        <v>9.2364092960846289</v>
      </c>
      <c r="Q69">
        <v>9.3272014751851682</v>
      </c>
      <c r="R69" s="12">
        <f t="shared" si="10"/>
        <v>-9.0792179100539272E-2</v>
      </c>
      <c r="S69" s="12">
        <f t="shared" si="11"/>
        <v>7.7239891864192227</v>
      </c>
      <c r="W69" s="12">
        <f t="shared" si="12"/>
        <v>0.7463737733706266</v>
      </c>
      <c r="X69" s="12">
        <f t="shared" si="13"/>
        <v>0.67778511646206574</v>
      </c>
    </row>
    <row r="70" spans="1:27">
      <c r="A70" s="12" t="s">
        <v>16</v>
      </c>
      <c r="B70" s="12" t="s">
        <v>91</v>
      </c>
      <c r="C70" s="12" t="s">
        <v>105</v>
      </c>
      <c r="D70" s="12" t="s">
        <v>136</v>
      </c>
      <c r="E70" s="12">
        <v>23.848219097799799</v>
      </c>
      <c r="F70" s="12">
        <v>23.973584025763099</v>
      </c>
      <c r="G70" s="12">
        <v>0.109553091462262</v>
      </c>
      <c r="H70" s="12">
        <v>6779.9912904540597</v>
      </c>
      <c r="I70" s="12">
        <v>406799.4774272436</v>
      </c>
      <c r="J70" s="12">
        <v>0.24850179784258883</v>
      </c>
      <c r="K70" s="12">
        <v>2031559.5157173569</v>
      </c>
      <c r="L70" s="12">
        <f t="shared" si="7"/>
        <v>6.3078295497581838</v>
      </c>
      <c r="M70">
        <v>6.961578560022029</v>
      </c>
      <c r="N70" s="12">
        <f t="shared" si="8"/>
        <v>-0.65374901026384524</v>
      </c>
      <c r="O70">
        <v>1682806876.5375388</v>
      </c>
      <c r="P70" s="12">
        <f t="shared" si="9"/>
        <v>9.2260342780277522</v>
      </c>
      <c r="Q70">
        <v>9.3272014751851682</v>
      </c>
      <c r="R70" s="12">
        <f t="shared" si="10"/>
        <v>-0.10116719715741596</v>
      </c>
      <c r="S70" s="12">
        <f t="shared" si="11"/>
        <v>6.4620650629137533</v>
      </c>
      <c r="W70" s="12">
        <f t="shared" si="12"/>
        <v>0.7463737733706266</v>
      </c>
      <c r="X70" s="12">
        <f t="shared" si="13"/>
        <v>0.6836989067752095</v>
      </c>
    </row>
    <row r="71" spans="1:27">
      <c r="A71" s="12" t="s">
        <v>18</v>
      </c>
      <c r="B71" s="12" t="s">
        <v>93</v>
      </c>
      <c r="C71" s="12" t="s">
        <v>105</v>
      </c>
      <c r="D71" s="12" t="s">
        <v>136</v>
      </c>
      <c r="E71" s="12">
        <v>23.523292492557701</v>
      </c>
      <c r="F71" s="12">
        <v>23.510170574378499</v>
      </c>
      <c r="G71" s="12">
        <v>7.1374039538428802E-2</v>
      </c>
      <c r="H71" s="12">
        <v>8323.2378363622593</v>
      </c>
      <c r="I71" s="12">
        <v>499394.27018173557</v>
      </c>
      <c r="J71" s="12">
        <v>0.23815213062524884</v>
      </c>
      <c r="K71" s="12">
        <v>2473304.3185902284</v>
      </c>
      <c r="L71" s="12">
        <f t="shared" si="7"/>
        <v>6.3932775558086625</v>
      </c>
      <c r="M71">
        <v>6.961578560022029</v>
      </c>
      <c r="N71" s="12">
        <f t="shared" si="8"/>
        <v>-0.56830100421336649</v>
      </c>
      <c r="O71">
        <v>1813040543.6737611</v>
      </c>
      <c r="P71" s="12">
        <f t="shared" si="9"/>
        <v>9.2584075160077592</v>
      </c>
      <c r="Q71">
        <v>9.3272014751851682</v>
      </c>
      <c r="R71" s="12">
        <f t="shared" si="10"/>
        <v>-6.8793959177408937E-2</v>
      </c>
      <c r="S71" s="12">
        <f t="shared" si="11"/>
        <v>8.260914344932619</v>
      </c>
      <c r="T71" s="12">
        <f>AVERAGE(S71:S73)</f>
        <v>26.200986923641349</v>
      </c>
      <c r="W71" s="12">
        <f t="shared" si="12"/>
        <v>0.7463737733706266</v>
      </c>
      <c r="X71" s="12">
        <f t="shared" si="13"/>
        <v>0.69053749737789183</v>
      </c>
      <c r="Y71" s="12">
        <f>AVERAGE(W71:W73)</f>
        <v>0.74637377337062671</v>
      </c>
      <c r="Z71" s="12">
        <f>AVERAGE(X71:X73)</f>
        <v>0.68863158515993506</v>
      </c>
    </row>
    <row r="72" spans="1:27">
      <c r="A72" s="12" t="s">
        <v>18</v>
      </c>
      <c r="B72" s="12" t="s">
        <v>93</v>
      </c>
      <c r="C72" s="12" t="s">
        <v>105</v>
      </c>
      <c r="D72" s="12" t="s">
        <v>136</v>
      </c>
      <c r="E72" s="12">
        <v>23.574073187207301</v>
      </c>
      <c r="F72" s="12">
        <v>23.510170574378499</v>
      </c>
      <c r="G72" s="12">
        <v>7.1374039538428802E-2</v>
      </c>
      <c r="H72" s="12">
        <v>8060.7080817413398</v>
      </c>
      <c r="I72" s="12">
        <v>483642.4849044804</v>
      </c>
      <c r="J72" s="12">
        <v>0.23815213062524884</v>
      </c>
      <c r="K72" s="12">
        <v>2395291.8925814885</v>
      </c>
      <c r="L72" s="12">
        <f t="shared" si="7"/>
        <v>6.3793584445201592</v>
      </c>
      <c r="M72">
        <v>6.961578560022029</v>
      </c>
      <c r="N72" s="12">
        <f t="shared" si="8"/>
        <v>-0.58222011550186981</v>
      </c>
      <c r="O72">
        <v>2072528979.3766239</v>
      </c>
      <c r="P72" s="12">
        <f t="shared" si="9"/>
        <v>9.3165006118376859</v>
      </c>
      <c r="Q72">
        <v>9.3272014751851682</v>
      </c>
      <c r="R72" s="12">
        <f t="shared" si="10"/>
        <v>-1.0700863347482326E-2</v>
      </c>
      <c r="S72" s="12">
        <f t="shared" si="11"/>
        <v>54.408704848927279</v>
      </c>
      <c r="W72" s="12">
        <f t="shared" si="12"/>
        <v>0.7463737733706266</v>
      </c>
      <c r="X72" s="12">
        <f t="shared" si="13"/>
        <v>0.68473761880232697</v>
      </c>
    </row>
    <row r="73" spans="1:27">
      <c r="A73" s="12" t="s">
        <v>18</v>
      </c>
      <c r="B73" s="12" t="s">
        <v>93</v>
      </c>
      <c r="C73" s="12" t="s">
        <v>105</v>
      </c>
      <c r="D73" s="12" t="s">
        <v>136</v>
      </c>
      <c r="E73" s="12">
        <v>23.4331460433704</v>
      </c>
      <c r="F73" s="12">
        <v>23.510170574378499</v>
      </c>
      <c r="G73" s="12">
        <v>7.1374039538428802E-2</v>
      </c>
      <c r="H73" s="12">
        <v>8810.5225004466192</v>
      </c>
      <c r="I73" s="12">
        <v>528631.35002679715</v>
      </c>
      <c r="J73" s="12">
        <v>0.23815213062524884</v>
      </c>
      <c r="K73" s="12">
        <v>2618104.1294039222</v>
      </c>
      <c r="L73" s="12">
        <f t="shared" si="7"/>
        <v>6.4179869156777594</v>
      </c>
      <c r="M73">
        <v>6.961578560022029</v>
      </c>
      <c r="N73" s="12">
        <f t="shared" si="8"/>
        <v>-0.54359164434426965</v>
      </c>
      <c r="O73">
        <v>1963743960.7819409</v>
      </c>
      <c r="P73" s="12">
        <f t="shared" si="9"/>
        <v>9.2930848624385511</v>
      </c>
      <c r="Q73">
        <v>9.3272014751851682</v>
      </c>
      <c r="R73" s="12">
        <f t="shared" si="10"/>
        <v>-3.4116612746617037E-2</v>
      </c>
      <c r="S73" s="12">
        <f t="shared" si="11"/>
        <v>15.933341577064141</v>
      </c>
      <c r="W73" s="12">
        <f t="shared" si="12"/>
        <v>0.7463737733706266</v>
      </c>
      <c r="X73" s="12">
        <f t="shared" si="13"/>
        <v>0.69061963929958647</v>
      </c>
    </row>
    <row r="74" spans="1:27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27">
      <c r="A75" t="s">
        <v>22</v>
      </c>
      <c r="B75" t="s">
        <v>47</v>
      </c>
      <c r="C75" t="s">
        <v>105</v>
      </c>
      <c r="E75" t="s">
        <v>161</v>
      </c>
      <c r="F75" t="s">
        <v>162</v>
      </c>
      <c r="G75">
        <v>4.4043056421644868</v>
      </c>
      <c r="H75" t="s">
        <v>141</v>
      </c>
    </row>
    <row r="76" spans="1:27">
      <c r="A76" t="s">
        <v>14</v>
      </c>
      <c r="B76" t="s">
        <v>44</v>
      </c>
      <c r="C76" t="s">
        <v>105</v>
      </c>
      <c r="E76" t="s">
        <v>161</v>
      </c>
      <c r="F76" t="s">
        <v>163</v>
      </c>
      <c r="G76">
        <v>-1.7441807633346802</v>
      </c>
      <c r="H76" t="s">
        <v>139</v>
      </c>
    </row>
    <row r="77" spans="1:27">
      <c r="A77" t="s">
        <v>45</v>
      </c>
      <c r="B77" t="s">
        <v>46</v>
      </c>
      <c r="C77" t="s">
        <v>105</v>
      </c>
      <c r="E77" t="s">
        <v>164</v>
      </c>
      <c r="F77" s="12" t="s">
        <v>162</v>
      </c>
      <c r="G77">
        <v>5.2394109445927084</v>
      </c>
      <c r="H77" t="s">
        <v>140</v>
      </c>
    </row>
    <row r="78" spans="1:27">
      <c r="A78" t="s">
        <v>56</v>
      </c>
      <c r="B78" t="s">
        <v>57</v>
      </c>
      <c r="C78" t="s">
        <v>105</v>
      </c>
      <c r="E78" t="s">
        <v>164</v>
      </c>
      <c r="F78" s="12" t="s">
        <v>163</v>
      </c>
      <c r="G78">
        <v>-6.1129833396985651</v>
      </c>
      <c r="H78" t="s">
        <v>143</v>
      </c>
    </row>
    <row r="79" spans="1:27">
      <c r="A79" t="s">
        <v>61</v>
      </c>
      <c r="B79" t="s">
        <v>78</v>
      </c>
      <c r="C79" t="s">
        <v>105</v>
      </c>
      <c r="E79" t="s">
        <v>165</v>
      </c>
      <c r="F79" s="12" t="s">
        <v>162</v>
      </c>
      <c r="G79">
        <v>1.7065643699799011</v>
      </c>
      <c r="H79" t="s">
        <v>142</v>
      </c>
    </row>
    <row r="80" spans="1:27">
      <c r="A80" t="s">
        <v>52</v>
      </c>
      <c r="B80" t="s">
        <v>85</v>
      </c>
      <c r="C80" t="s">
        <v>105</v>
      </c>
      <c r="E80" t="s">
        <v>165</v>
      </c>
      <c r="F80" s="12" t="s">
        <v>163</v>
      </c>
      <c r="G80">
        <v>-2.3254472083780735</v>
      </c>
      <c r="H80" t="s">
        <v>137</v>
      </c>
    </row>
    <row r="81" spans="1:8">
      <c r="A81" t="s">
        <v>20</v>
      </c>
      <c r="B81" t="s">
        <v>95</v>
      </c>
      <c r="C81" t="s">
        <v>105</v>
      </c>
      <c r="E81" t="s">
        <v>166</v>
      </c>
      <c r="F81" s="12" t="s">
        <v>162</v>
      </c>
      <c r="G81">
        <v>9.5078496621387369</v>
      </c>
      <c r="H81" t="s">
        <v>138</v>
      </c>
    </row>
    <row r="82" spans="1:8">
      <c r="A82" t="s">
        <v>12</v>
      </c>
      <c r="B82" t="s">
        <v>89</v>
      </c>
      <c r="C82" t="s">
        <v>105</v>
      </c>
      <c r="E82" t="s">
        <v>166</v>
      </c>
      <c r="F82" s="12" t="s">
        <v>163</v>
      </c>
      <c r="G82">
        <v>11.921328229506692</v>
      </c>
      <c r="H82" t="s">
        <v>136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82"/>
  <sheetViews>
    <sheetView workbookViewId="0">
      <selection activeCell="S20" sqref="S20"/>
    </sheetView>
  </sheetViews>
  <sheetFormatPr defaultRowHeight="15"/>
  <cols>
    <col min="7" max="7" width="20.5703125" bestFit="1" customWidth="1"/>
    <col min="8" max="8" width="20.5703125" customWidth="1"/>
    <col min="9" max="9" width="20.5703125" style="12" customWidth="1"/>
    <col min="10" max="10" width="28" style="12" bestFit="1" customWidth="1"/>
    <col min="11" max="11" width="12.42578125" style="3" customWidth="1"/>
    <col min="12" max="12" width="19.7109375" bestFit="1" customWidth="1"/>
  </cols>
  <sheetData>
    <row r="1" spans="1:20">
      <c r="A1" s="1" t="s">
        <v>0</v>
      </c>
    </row>
    <row r="2" spans="1:20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127</v>
      </c>
      <c r="I2" s="12" t="s">
        <v>124</v>
      </c>
      <c r="J2" s="12" t="s">
        <v>126</v>
      </c>
      <c r="L2" t="s">
        <v>9</v>
      </c>
      <c r="M2" t="s">
        <v>10</v>
      </c>
      <c r="N2" t="s">
        <v>11</v>
      </c>
      <c r="P2" t="s">
        <v>35</v>
      </c>
      <c r="Q2" t="s">
        <v>36</v>
      </c>
      <c r="R2" t="s">
        <v>37</v>
      </c>
      <c r="S2" t="s">
        <v>38</v>
      </c>
      <c r="T2" t="s">
        <v>39</v>
      </c>
    </row>
    <row r="3" spans="1:20">
      <c r="A3" t="s">
        <v>12</v>
      </c>
      <c r="B3" t="s">
        <v>13</v>
      </c>
      <c r="C3" t="s">
        <v>32</v>
      </c>
      <c r="D3">
        <v>23.4863828812062</v>
      </c>
      <c r="E3">
        <v>23.500386243444101</v>
      </c>
      <c r="F3">
        <v>8.4896390236164299E-2</v>
      </c>
      <c r="G3">
        <v>4802.3619019073303</v>
      </c>
      <c r="H3">
        <f>G3*60</f>
        <v>288141.71411443979</v>
      </c>
      <c r="I3" s="12">
        <v>0.14499252615844552</v>
      </c>
      <c r="J3" s="12">
        <f>H3/(0.25/(1+I3))</f>
        <v>1319680.4365420681</v>
      </c>
      <c r="L3">
        <v>3.68145488501693</v>
      </c>
      <c r="M3">
        <v>4764.9321749164601</v>
      </c>
      <c r="N3">
        <v>251.36476777304401</v>
      </c>
      <c r="P3" t="s">
        <v>40</v>
      </c>
      <c r="Q3">
        <v>86.938329071769601</v>
      </c>
      <c r="R3">
        <v>-3.6805522601203999</v>
      </c>
      <c r="S3">
        <v>37.036169978786603</v>
      </c>
      <c r="T3">
        <v>0.98888224554553505</v>
      </c>
    </row>
    <row r="4" spans="1:20">
      <c r="A4" t="s">
        <v>12</v>
      </c>
      <c r="B4" t="s">
        <v>13</v>
      </c>
      <c r="C4" t="s">
        <v>32</v>
      </c>
      <c r="D4">
        <v>23.423362175773299</v>
      </c>
      <c r="E4">
        <v>23.500386243444101</v>
      </c>
      <c r="F4">
        <v>8.4896390236164299E-2</v>
      </c>
      <c r="G4">
        <v>4995.4832499899303</v>
      </c>
      <c r="H4" s="12">
        <f t="shared" ref="H4:H67" si="0">G4*60</f>
        <v>299728.9949993958</v>
      </c>
      <c r="I4" s="12">
        <v>0.14499252615844552</v>
      </c>
      <c r="J4" s="12">
        <f t="shared" ref="J4:J67" si="1">H4/(0.25/(1+I4))</f>
        <v>1372749.8365891611</v>
      </c>
      <c r="L4">
        <v>3.6985775071070299</v>
      </c>
      <c r="M4">
        <v>4764.9321749164601</v>
      </c>
      <c r="N4">
        <v>251.36476777304401</v>
      </c>
    </row>
    <row r="5" spans="1:20">
      <c r="A5" t="s">
        <v>12</v>
      </c>
      <c r="B5" t="s">
        <v>13</v>
      </c>
      <c r="C5" t="s">
        <v>32</v>
      </c>
      <c r="D5">
        <v>23.591413673352601</v>
      </c>
      <c r="E5">
        <v>23.500386243444101</v>
      </c>
      <c r="F5">
        <v>8.4896390236164299E-2</v>
      </c>
      <c r="G5">
        <v>4496.9513728521197</v>
      </c>
      <c r="H5" s="12">
        <f t="shared" si="0"/>
        <v>269817.08237112721</v>
      </c>
      <c r="I5" s="12">
        <v>0.14499252615844552</v>
      </c>
      <c r="J5" s="12">
        <f t="shared" si="1"/>
        <v>1235754.1709792733</v>
      </c>
      <c r="L5">
        <v>3.65291819141135</v>
      </c>
      <c r="M5">
        <v>4764.9321749164601</v>
      </c>
      <c r="N5">
        <v>251.36476777304401</v>
      </c>
    </row>
    <row r="6" spans="1:20">
      <c r="A6" t="s">
        <v>16</v>
      </c>
      <c r="B6" t="s">
        <v>17</v>
      </c>
      <c r="C6" t="s">
        <v>32</v>
      </c>
      <c r="D6">
        <v>23.2746388134935</v>
      </c>
      <c r="E6">
        <v>23.2172053203454</v>
      </c>
      <c r="F6">
        <v>5.7542475759823498E-2</v>
      </c>
      <c r="G6">
        <v>5482.5853365961502</v>
      </c>
      <c r="H6" s="12">
        <f t="shared" si="0"/>
        <v>328955.12019576901</v>
      </c>
      <c r="I6" s="12">
        <v>0.14660594231186294</v>
      </c>
      <c r="J6" s="12">
        <f t="shared" si="1"/>
        <v>1508727.5822815271</v>
      </c>
      <c r="L6">
        <v>3.7389854002080898</v>
      </c>
      <c r="M6">
        <v>5685.6167762655004</v>
      </c>
      <c r="N6">
        <v>204.66460943630901</v>
      </c>
    </row>
    <row r="7" spans="1:20">
      <c r="A7" t="s">
        <v>16</v>
      </c>
      <c r="B7" t="s">
        <v>17</v>
      </c>
      <c r="C7" t="s">
        <v>32</v>
      </c>
      <c r="D7">
        <v>23.2174226698376</v>
      </c>
      <c r="E7">
        <v>23.2172053203454</v>
      </c>
      <c r="F7">
        <v>5.7542475759823498E-2</v>
      </c>
      <c r="G7">
        <v>5682.3886264224802</v>
      </c>
      <c r="H7" s="12">
        <f t="shared" si="0"/>
        <v>340943.31758534879</v>
      </c>
      <c r="I7" s="12">
        <v>0.14660594231186294</v>
      </c>
      <c r="J7" s="12">
        <f t="shared" si="1"/>
        <v>1563710.5357395262</v>
      </c>
      <c r="L7">
        <v>3.7545309324033198</v>
      </c>
      <c r="M7">
        <v>5685.6167762655004</v>
      </c>
      <c r="N7">
        <v>204.66460943630901</v>
      </c>
    </row>
    <row r="8" spans="1:20">
      <c r="A8" t="s">
        <v>16</v>
      </c>
      <c r="B8" t="s">
        <v>17</v>
      </c>
      <c r="C8" t="s">
        <v>32</v>
      </c>
      <c r="D8">
        <v>23.1595544777051</v>
      </c>
      <c r="E8">
        <v>23.2172053203454</v>
      </c>
      <c r="F8">
        <v>5.7542475759823498E-2</v>
      </c>
      <c r="G8">
        <v>5891.87636577788</v>
      </c>
      <c r="H8" s="12">
        <f t="shared" si="0"/>
        <v>353512.58194667281</v>
      </c>
      <c r="I8" s="12">
        <v>0.14660594231186294</v>
      </c>
      <c r="J8" s="12">
        <f t="shared" si="1"/>
        <v>1621358.5085682576</v>
      </c>
      <c r="L8">
        <v>3.7702536250979901</v>
      </c>
      <c r="M8">
        <v>5685.6167762655004</v>
      </c>
      <c r="N8">
        <v>204.66460943630901</v>
      </c>
    </row>
    <row r="9" spans="1:20">
      <c r="A9" t="s">
        <v>18</v>
      </c>
      <c r="B9" t="s">
        <v>19</v>
      </c>
      <c r="C9" t="s">
        <v>32</v>
      </c>
      <c r="D9">
        <v>23.319519538359</v>
      </c>
      <c r="E9">
        <v>23.2175303157175</v>
      </c>
      <c r="F9">
        <v>0.121259814324733</v>
      </c>
      <c r="G9">
        <v>5330.78762691056</v>
      </c>
      <c r="H9" s="12">
        <f t="shared" si="0"/>
        <v>319847.25761463359</v>
      </c>
      <c r="I9" s="12">
        <v>0.14777285201604376</v>
      </c>
      <c r="J9" s="12">
        <f t="shared" si="1"/>
        <v>1468447.996327433</v>
      </c>
      <c r="L9">
        <v>3.72679138102467</v>
      </c>
      <c r="M9">
        <v>5693.0128095945201</v>
      </c>
      <c r="N9">
        <v>437.557517598262</v>
      </c>
    </row>
    <row r="10" spans="1:20">
      <c r="A10" t="s">
        <v>18</v>
      </c>
      <c r="B10" t="s">
        <v>19</v>
      </c>
      <c r="C10" t="s">
        <v>32</v>
      </c>
      <c r="D10">
        <v>23.249617540069799</v>
      </c>
      <c r="E10">
        <v>23.2175303157175</v>
      </c>
      <c r="F10">
        <v>0.121259814324733</v>
      </c>
      <c r="G10">
        <v>5569.0823400763502</v>
      </c>
      <c r="H10" s="12">
        <f t="shared" si="0"/>
        <v>334144.94040458102</v>
      </c>
      <c r="I10" s="12">
        <v>0.14777285201604376</v>
      </c>
      <c r="J10" s="12">
        <f t="shared" si="1"/>
        <v>1534089.9649395875</v>
      </c>
      <c r="L10">
        <v>3.7457836390742498</v>
      </c>
      <c r="M10">
        <v>5693.0128095945201</v>
      </c>
      <c r="N10">
        <v>437.557517598262</v>
      </c>
    </row>
    <row r="11" spans="1:20">
      <c r="A11" t="s">
        <v>18</v>
      </c>
      <c r="B11" t="s">
        <v>19</v>
      </c>
      <c r="C11" t="s">
        <v>32</v>
      </c>
      <c r="D11">
        <v>23.083453868723701</v>
      </c>
      <c r="E11">
        <v>23.2175303157175</v>
      </c>
      <c r="F11">
        <v>0.121259814324733</v>
      </c>
      <c r="G11">
        <v>6179.1684617966603</v>
      </c>
      <c r="H11" s="12">
        <f t="shared" si="0"/>
        <v>370750.10770779965</v>
      </c>
      <c r="I11" s="12">
        <v>0.14777285201604376</v>
      </c>
      <c r="J11" s="12">
        <f t="shared" si="1"/>
        <v>1702147.6340361463</v>
      </c>
      <c r="L11">
        <v>3.7909300354850699</v>
      </c>
      <c r="M11">
        <v>5693.0128095945201</v>
      </c>
      <c r="N11">
        <v>437.557517598262</v>
      </c>
    </row>
    <row r="12" spans="1:20" s="3" customFormat="1">
      <c r="A12" s="3" t="s">
        <v>20</v>
      </c>
      <c r="B12" s="3" t="s">
        <v>21</v>
      </c>
      <c r="C12" s="3" t="s">
        <v>34</v>
      </c>
      <c r="D12" s="3">
        <v>23.2128318263449</v>
      </c>
      <c r="E12" s="3">
        <v>23.280179159092501</v>
      </c>
      <c r="F12" s="3">
        <v>0.13478108412832801</v>
      </c>
      <c r="G12" s="3">
        <v>5698.7323094696703</v>
      </c>
      <c r="H12" s="3">
        <f t="shared" si="0"/>
        <v>341923.93856818019</v>
      </c>
      <c r="I12" s="3">
        <v>0.15287190772076731</v>
      </c>
      <c r="J12" s="3">
        <f t="shared" si="1"/>
        <v>1576778.0134099852</v>
      </c>
      <c r="L12" s="3">
        <v>3.7557782570351299</v>
      </c>
      <c r="M12" s="3">
        <v>5476.3665686283703</v>
      </c>
      <c r="N12" s="3">
        <v>450.312626784016</v>
      </c>
      <c r="P12" s="3">
        <f>LOG(J12,10)</f>
        <v>6.1977705555120686</v>
      </c>
    </row>
    <row r="13" spans="1:20" s="3" customFormat="1">
      <c r="A13" s="3" t="s">
        <v>20</v>
      </c>
      <c r="B13" s="3" t="s">
        <v>21</v>
      </c>
      <c r="C13" s="3" t="s">
        <v>34</v>
      </c>
      <c r="D13" s="3">
        <v>23.4353608219836</v>
      </c>
      <c r="E13" s="3">
        <v>23.280179159092501</v>
      </c>
      <c r="F13" s="3">
        <v>0.13478108412832801</v>
      </c>
      <c r="G13" s="3">
        <v>4958.1252628250404</v>
      </c>
      <c r="H13" s="3">
        <f t="shared" si="0"/>
        <v>297487.51576950244</v>
      </c>
      <c r="I13" s="3">
        <v>0.15287190772076731</v>
      </c>
      <c r="J13" s="3">
        <f t="shared" si="1"/>
        <v>1371859.9993131922</v>
      </c>
      <c r="L13" s="3">
        <v>3.69531749465175</v>
      </c>
      <c r="M13" s="3">
        <v>5476.3665686283703</v>
      </c>
      <c r="N13" s="3">
        <v>450.312626784016</v>
      </c>
      <c r="P13" s="3">
        <f t="shared" ref="P13:P14" si="2">LOG(J13,10)</f>
        <v>6.1373097931286855</v>
      </c>
    </row>
    <row r="14" spans="1:20" s="3" customFormat="1">
      <c r="A14" s="3" t="s">
        <v>20</v>
      </c>
      <c r="B14" s="3" t="s">
        <v>21</v>
      </c>
      <c r="C14" s="3" t="s">
        <v>34</v>
      </c>
      <c r="D14" s="3">
        <v>23.1923448289491</v>
      </c>
      <c r="E14" s="3">
        <v>23.280179159092501</v>
      </c>
      <c r="F14" s="3">
        <v>0.13478108412832801</v>
      </c>
      <c r="G14" s="3">
        <v>5772.24213359039</v>
      </c>
      <c r="H14" s="3">
        <f t="shared" si="0"/>
        <v>346334.52801542339</v>
      </c>
      <c r="I14" s="3">
        <v>0.15287190772076731</v>
      </c>
      <c r="J14" s="3">
        <f t="shared" si="1"/>
        <v>1597117.3920908505</v>
      </c>
      <c r="L14" s="3">
        <v>3.7613445405566899</v>
      </c>
      <c r="M14" s="3">
        <v>5476.3665686283703</v>
      </c>
      <c r="N14" s="3">
        <v>450.312626784016</v>
      </c>
      <c r="P14" s="3">
        <f t="shared" si="2"/>
        <v>6.2033368390336294</v>
      </c>
    </row>
    <row r="15" spans="1:20">
      <c r="A15" t="s">
        <v>24</v>
      </c>
      <c r="B15" t="s">
        <v>25</v>
      </c>
      <c r="C15" t="s">
        <v>32</v>
      </c>
      <c r="D15">
        <v>23.5674154960716</v>
      </c>
      <c r="E15">
        <v>23.5242224052087</v>
      </c>
      <c r="F15">
        <v>6.8939756113632206E-2</v>
      </c>
      <c r="G15">
        <v>4564.97555988976</v>
      </c>
      <c r="H15" s="12">
        <f t="shared" si="0"/>
        <v>273898.5335933856</v>
      </c>
      <c r="I15" s="12">
        <v>0.14645710682878407</v>
      </c>
      <c r="J15" s="12">
        <f t="shared" si="1"/>
        <v>1256051.6815524776</v>
      </c>
      <c r="L15">
        <v>3.6594384567370399</v>
      </c>
      <c r="M15">
        <v>4692.9442847519604</v>
      </c>
      <c r="N15">
        <v>204.83088059550499</v>
      </c>
    </row>
    <row r="16" spans="1:20">
      <c r="A16" t="s">
        <v>24</v>
      </c>
      <c r="B16" t="s">
        <v>25</v>
      </c>
      <c r="C16" t="s">
        <v>32</v>
      </c>
      <c r="D16">
        <v>23.560534906128201</v>
      </c>
      <c r="E16">
        <v>23.5242224052087</v>
      </c>
      <c r="F16">
        <v>6.8939756113632206E-2</v>
      </c>
      <c r="G16">
        <v>4584.6681069006499</v>
      </c>
      <c r="H16" s="12">
        <f t="shared" si="0"/>
        <v>275080.08641403902</v>
      </c>
      <c r="I16" s="12">
        <v>0.14645710682878407</v>
      </c>
      <c r="J16" s="12">
        <f t="shared" si="1"/>
        <v>1261470.0800658043</v>
      </c>
      <c r="L16">
        <v>3.66130790171623</v>
      </c>
      <c r="M16">
        <v>4692.9442847519604</v>
      </c>
      <c r="N16">
        <v>204.83088059550499</v>
      </c>
    </row>
    <row r="17" spans="1:16">
      <c r="A17" t="s">
        <v>24</v>
      </c>
      <c r="B17" t="s">
        <v>25</v>
      </c>
      <c r="C17" t="s">
        <v>32</v>
      </c>
      <c r="D17">
        <v>23.444716813426101</v>
      </c>
      <c r="E17">
        <v>23.5242224052087</v>
      </c>
      <c r="F17">
        <v>6.8939756113632206E-2</v>
      </c>
      <c r="G17">
        <v>4929.1891874654702</v>
      </c>
      <c r="H17" s="12">
        <f t="shared" si="0"/>
        <v>295751.35124792822</v>
      </c>
      <c r="I17" s="12">
        <v>0.14645710682878407</v>
      </c>
      <c r="J17" s="12">
        <f t="shared" si="1"/>
        <v>1356264.9539696132</v>
      </c>
      <c r="L17">
        <v>3.69277548715361</v>
      </c>
      <c r="M17">
        <v>4692.9442847519604</v>
      </c>
      <c r="N17">
        <v>204.83088059550499</v>
      </c>
    </row>
    <row r="18" spans="1:16">
      <c r="A18" t="s">
        <v>26</v>
      </c>
      <c r="B18" t="s">
        <v>27</v>
      </c>
      <c r="C18" t="s">
        <v>32</v>
      </c>
      <c r="D18">
        <v>20.200185920119701</v>
      </c>
      <c r="E18">
        <v>20.1385592024325</v>
      </c>
      <c r="F18">
        <v>7.9321973434071893E-2</v>
      </c>
      <c r="G18">
        <v>37524.006144159903</v>
      </c>
      <c r="H18" s="12">
        <f t="shared" si="0"/>
        <v>2251440.368649594</v>
      </c>
      <c r="I18" s="12">
        <v>0.24840764331210191</v>
      </c>
      <c r="J18" s="12">
        <f t="shared" si="1"/>
        <v>11242861.458734278</v>
      </c>
      <c r="L18">
        <v>4.5743091984016999</v>
      </c>
      <c r="M18">
        <v>39031.228632130798</v>
      </c>
      <c r="N18">
        <v>1958.35969609771</v>
      </c>
    </row>
    <row r="19" spans="1:16">
      <c r="A19" t="s">
        <v>26</v>
      </c>
      <c r="B19" t="s">
        <v>27</v>
      </c>
      <c r="C19" t="s">
        <v>32</v>
      </c>
      <c r="D19">
        <v>20.166427921089699</v>
      </c>
      <c r="E19">
        <v>20.1385592024325</v>
      </c>
      <c r="F19">
        <v>7.9321973434071893E-2</v>
      </c>
      <c r="G19">
        <v>38324.914200571002</v>
      </c>
      <c r="H19" s="12">
        <f t="shared" si="0"/>
        <v>2299494.8520342601</v>
      </c>
      <c r="I19" s="12">
        <v>0.24840764331210191</v>
      </c>
      <c r="J19" s="12">
        <f t="shared" si="1"/>
        <v>11482827.796145603</v>
      </c>
      <c r="L19">
        <v>4.58348119125609</v>
      </c>
      <c r="M19">
        <v>39031.228632130798</v>
      </c>
      <c r="N19">
        <v>1958.35969609771</v>
      </c>
    </row>
    <row r="20" spans="1:16">
      <c r="A20" t="s">
        <v>26</v>
      </c>
      <c r="B20" t="s">
        <v>27</v>
      </c>
      <c r="C20" t="s">
        <v>32</v>
      </c>
      <c r="D20">
        <v>20.049063766088199</v>
      </c>
      <c r="E20">
        <v>20.1385592024325</v>
      </c>
      <c r="F20">
        <v>7.9321973434071893E-2</v>
      </c>
      <c r="G20">
        <v>41244.765551661403</v>
      </c>
      <c r="H20" s="12">
        <f t="shared" si="0"/>
        <v>2474685.9330996843</v>
      </c>
      <c r="I20" s="12">
        <v>0.24840764331210191</v>
      </c>
      <c r="J20" s="12">
        <f t="shared" si="1"/>
        <v>12357667.334714346</v>
      </c>
      <c r="L20">
        <v>4.6153688392792303</v>
      </c>
      <c r="M20">
        <v>39031.228632130798</v>
      </c>
      <c r="N20">
        <v>1958.35969609771</v>
      </c>
    </row>
    <row r="21" spans="1:16">
      <c r="A21" t="s">
        <v>28</v>
      </c>
      <c r="B21" t="s">
        <v>29</v>
      </c>
      <c r="C21" t="s">
        <v>32</v>
      </c>
      <c r="D21">
        <v>20.992001652759399</v>
      </c>
      <c r="E21">
        <v>21.088287993253498</v>
      </c>
      <c r="F21">
        <v>8.9184478454930702E-2</v>
      </c>
      <c r="G21">
        <v>22865.155813805999</v>
      </c>
      <c r="H21" s="12">
        <f t="shared" si="0"/>
        <v>1371909.34882836</v>
      </c>
      <c r="I21" s="12">
        <v>0.24323094425483524</v>
      </c>
      <c r="J21" s="12">
        <f t="shared" si="1"/>
        <v>6822400.620703673</v>
      </c>
      <c r="L21">
        <v>4.3591741652113702</v>
      </c>
      <c r="M21">
        <v>21550.934742584301</v>
      </c>
      <c r="N21">
        <v>1210.9075183825601</v>
      </c>
    </row>
    <row r="22" spans="1:16">
      <c r="A22" t="s">
        <v>28</v>
      </c>
      <c r="B22" t="s">
        <v>29</v>
      </c>
      <c r="C22" t="s">
        <v>32</v>
      </c>
      <c r="D22">
        <v>21.168063056788402</v>
      </c>
      <c r="E22">
        <v>21.088287993253498</v>
      </c>
      <c r="F22">
        <v>8.9184478454930702E-2</v>
      </c>
      <c r="G22">
        <v>20480.4064400075</v>
      </c>
      <c r="H22" s="12">
        <f t="shared" si="0"/>
        <v>1228824.38640045</v>
      </c>
      <c r="I22" s="12">
        <v>0.24323094425483524</v>
      </c>
      <c r="J22" s="12">
        <f t="shared" si="1"/>
        <v>6110850.0089120008</v>
      </c>
      <c r="L22">
        <v>4.3113385710977896</v>
      </c>
      <c r="M22">
        <v>21550.934742584301</v>
      </c>
      <c r="N22">
        <v>1210.9075183825601</v>
      </c>
    </row>
    <row r="23" spans="1:16">
      <c r="A23" t="s">
        <v>28</v>
      </c>
      <c r="B23" t="s">
        <v>29</v>
      </c>
      <c r="C23" t="s">
        <v>32</v>
      </c>
      <c r="D23">
        <v>21.104799270212698</v>
      </c>
      <c r="E23">
        <v>21.088287993253498</v>
      </c>
      <c r="F23">
        <v>8.9184478454930702E-2</v>
      </c>
      <c r="G23">
        <v>21307.241973939501</v>
      </c>
      <c r="H23" s="12">
        <f t="shared" si="0"/>
        <v>1278434.51843637</v>
      </c>
      <c r="I23" s="12">
        <v>0.24323094425483524</v>
      </c>
      <c r="J23" s="12">
        <f t="shared" si="1"/>
        <v>6357557.4140944956</v>
      </c>
      <c r="L23">
        <v>4.3285272379348703</v>
      </c>
      <c r="M23">
        <v>21550.934742584301</v>
      </c>
      <c r="N23">
        <v>1210.9075183825601</v>
      </c>
    </row>
    <row r="24" spans="1:16">
      <c r="A24" t="s">
        <v>30</v>
      </c>
      <c r="B24" t="s">
        <v>31</v>
      </c>
      <c r="C24" t="s">
        <v>32</v>
      </c>
      <c r="D24">
        <v>20.522991141554499</v>
      </c>
      <c r="E24">
        <v>20.418942977050701</v>
      </c>
      <c r="F24">
        <v>0.107708195767211</v>
      </c>
      <c r="G24">
        <v>30662.2168169496</v>
      </c>
      <c r="H24" s="12">
        <f t="shared" si="0"/>
        <v>1839733.009016976</v>
      </c>
      <c r="I24" s="12">
        <v>0.24533812626376109</v>
      </c>
      <c r="J24" s="12">
        <f t="shared" si="1"/>
        <v>9164358.6330991685</v>
      </c>
      <c r="L24">
        <v>4.4866035502758699</v>
      </c>
      <c r="M24">
        <v>32774.1734760771</v>
      </c>
      <c r="N24">
        <v>2214.3515143445502</v>
      </c>
    </row>
    <row r="25" spans="1:16">
      <c r="A25" t="s">
        <v>30</v>
      </c>
      <c r="B25" t="s">
        <v>31</v>
      </c>
      <c r="C25" t="s">
        <v>32</v>
      </c>
      <c r="D25">
        <v>20.425923471171799</v>
      </c>
      <c r="E25">
        <v>20.418942977050701</v>
      </c>
      <c r="F25">
        <v>0.107708195767211</v>
      </c>
      <c r="G25">
        <v>32581.920284025098</v>
      </c>
      <c r="H25" s="12">
        <f t="shared" si="0"/>
        <v>1954915.217041506</v>
      </c>
      <c r="I25" s="12">
        <v>0.24533812626376109</v>
      </c>
      <c r="J25" s="12">
        <f t="shared" si="1"/>
        <v>9738121.8135799319</v>
      </c>
      <c r="L25">
        <v>4.5129766767858603</v>
      </c>
      <c r="M25">
        <v>32774.1734760771</v>
      </c>
      <c r="N25">
        <v>2214.3515143445502</v>
      </c>
    </row>
    <row r="26" spans="1:16">
      <c r="A26" t="s">
        <v>30</v>
      </c>
      <c r="B26" t="s">
        <v>31</v>
      </c>
      <c r="C26" t="s">
        <v>32</v>
      </c>
      <c r="D26">
        <v>20.307914318425698</v>
      </c>
      <c r="E26">
        <v>20.418942977050701</v>
      </c>
      <c r="F26">
        <v>0.107708195767211</v>
      </c>
      <c r="G26">
        <v>35078.383327256597</v>
      </c>
      <c r="H26" s="12">
        <f t="shared" si="0"/>
        <v>2104702.9996353956</v>
      </c>
      <c r="I26" s="12">
        <v>0.24533812626376109</v>
      </c>
      <c r="J26" s="12">
        <f t="shared" si="1"/>
        <v>10484267.559630644</v>
      </c>
      <c r="L26">
        <v>4.5450395696361197</v>
      </c>
      <c r="M26">
        <v>32774.1734760771</v>
      </c>
      <c r="N26">
        <v>2214.3515143445502</v>
      </c>
    </row>
    <row r="27" spans="1:16" s="3" customFormat="1">
      <c r="A27" s="3" t="s">
        <v>14</v>
      </c>
      <c r="B27" s="3" t="s">
        <v>15</v>
      </c>
      <c r="C27" s="3" t="s">
        <v>34</v>
      </c>
      <c r="D27" s="3">
        <v>20.885853873574799</v>
      </c>
      <c r="E27" s="3">
        <v>20.555765898894901</v>
      </c>
      <c r="F27" s="3">
        <v>0.29640424682167898</v>
      </c>
      <c r="G27" s="3">
        <v>24435.112471062101</v>
      </c>
      <c r="H27" s="3">
        <f t="shared" si="0"/>
        <v>1466106.748263726</v>
      </c>
      <c r="I27" s="3">
        <v>0.2555309638103318</v>
      </c>
      <c r="J27" s="3">
        <f t="shared" si="1"/>
        <v>7362969.6747855498</v>
      </c>
      <c r="L27" s="3">
        <v>4.3880143423594502</v>
      </c>
      <c r="M27" s="3">
        <v>30376.650931713</v>
      </c>
      <c r="N27" s="3">
        <v>5398.4423474441601</v>
      </c>
      <c r="P27" s="3">
        <f>LOG(J27,10)</f>
        <v>6.8670530117899675</v>
      </c>
    </row>
    <row r="28" spans="1:16" s="3" customFormat="1">
      <c r="A28" s="3" t="s">
        <v>14</v>
      </c>
      <c r="B28" s="3" t="s">
        <v>15</v>
      </c>
      <c r="C28" s="3" t="s">
        <v>34</v>
      </c>
      <c r="D28" s="3">
        <v>20.469060435045701</v>
      </c>
      <c r="E28" s="3">
        <v>20.555765898894901</v>
      </c>
      <c r="F28" s="3">
        <v>0.29640424682167898</v>
      </c>
      <c r="G28" s="3">
        <v>31714.395263534501</v>
      </c>
      <c r="H28" s="3">
        <f t="shared" si="0"/>
        <v>1902863.7158120701</v>
      </c>
      <c r="I28" s="3">
        <v>0.2555309638103318</v>
      </c>
      <c r="J28" s="3">
        <f t="shared" si="1"/>
        <v>9556417.2604529504</v>
      </c>
      <c r="L28" s="3">
        <v>4.5012564345979298</v>
      </c>
      <c r="M28" s="3">
        <v>30376.650931713</v>
      </c>
      <c r="N28" s="3">
        <v>5398.4423474441601</v>
      </c>
      <c r="P28" s="3">
        <f t="shared" ref="P28:P29" si="3">LOG(J28,10)</f>
        <v>6.980295104028448</v>
      </c>
    </row>
    <row r="29" spans="1:16" s="3" customFormat="1">
      <c r="A29" s="3" t="s">
        <v>14</v>
      </c>
      <c r="B29" s="3" t="s">
        <v>15</v>
      </c>
      <c r="C29" s="3" t="s">
        <v>34</v>
      </c>
      <c r="D29" s="3">
        <v>20.312383388064099</v>
      </c>
      <c r="E29" s="3">
        <v>20.555765898894901</v>
      </c>
      <c r="F29" s="3">
        <v>0.29640424682167898</v>
      </c>
      <c r="G29" s="3">
        <v>34980.445060542203</v>
      </c>
      <c r="H29" s="3">
        <f t="shared" si="0"/>
        <v>2098826.7036325322</v>
      </c>
      <c r="I29" s="3">
        <v>0.2555309638103318</v>
      </c>
      <c r="J29" s="3">
        <f t="shared" si="1"/>
        <v>10540567.656330459</v>
      </c>
      <c r="L29" s="3">
        <v>4.54382533076038</v>
      </c>
      <c r="M29" s="3">
        <v>30376.650931713</v>
      </c>
      <c r="N29" s="3">
        <v>5398.4423474441601</v>
      </c>
      <c r="P29" s="3">
        <f t="shared" si="3"/>
        <v>7.0228640001908964</v>
      </c>
    </row>
    <row r="30" spans="1:16">
      <c r="A30" t="s">
        <v>22</v>
      </c>
      <c r="B30" t="s">
        <v>23</v>
      </c>
      <c r="C30" t="s">
        <v>32</v>
      </c>
      <c r="D30">
        <v>19.260937613610199</v>
      </c>
      <c r="E30">
        <v>19.277157732429099</v>
      </c>
      <c r="F30">
        <v>7.8586603137654004E-2</v>
      </c>
      <c r="G30">
        <v>67530.726140739003</v>
      </c>
      <c r="H30" s="12">
        <f t="shared" si="0"/>
        <v>4051843.56844434</v>
      </c>
      <c r="I30" s="12">
        <v>0.24565890461023274</v>
      </c>
      <c r="J30" s="12">
        <f t="shared" si="1"/>
        <v>20188860.084481571</v>
      </c>
      <c r="L30">
        <v>4.8295014196035</v>
      </c>
      <c r="M30">
        <v>66902.537194645905</v>
      </c>
      <c r="N30">
        <v>3264.2053380370999</v>
      </c>
    </row>
    <row r="31" spans="1:16">
      <c r="A31" t="s">
        <v>22</v>
      </c>
      <c r="B31" t="s">
        <v>23</v>
      </c>
      <c r="C31" t="s">
        <v>32</v>
      </c>
      <c r="D31">
        <v>19.2079468050249</v>
      </c>
      <c r="E31">
        <v>19.277157732429099</v>
      </c>
      <c r="F31">
        <v>7.8586603137654004E-2</v>
      </c>
      <c r="G31">
        <v>69806.993711544099</v>
      </c>
      <c r="H31" s="12">
        <f t="shared" si="0"/>
        <v>4188419.622692646</v>
      </c>
      <c r="I31" s="12">
        <v>0.24565890461023274</v>
      </c>
      <c r="J31" s="12">
        <f t="shared" si="1"/>
        <v>20869368.797005303</v>
      </c>
      <c r="L31">
        <v>4.8438989352044901</v>
      </c>
      <c r="M31">
        <v>66902.537194645905</v>
      </c>
      <c r="N31">
        <v>3264.2053380370999</v>
      </c>
    </row>
    <row r="32" spans="1:16">
      <c r="A32" t="s">
        <v>22</v>
      </c>
      <c r="B32" t="s">
        <v>23</v>
      </c>
      <c r="C32" t="s">
        <v>32</v>
      </c>
      <c r="D32">
        <v>19.362588778652299</v>
      </c>
      <c r="E32">
        <v>19.277157732429099</v>
      </c>
      <c r="F32">
        <v>7.8586603137654004E-2</v>
      </c>
      <c r="G32">
        <v>63369.891731654498</v>
      </c>
      <c r="H32" s="12">
        <f t="shared" si="0"/>
        <v>3802193.5038992697</v>
      </c>
      <c r="I32" s="12">
        <v>0.24565890461023274</v>
      </c>
      <c r="J32" s="12">
        <f t="shared" si="1"/>
        <v>18944944.780733228</v>
      </c>
      <c r="L32">
        <v>4.80188296512768</v>
      </c>
      <c r="M32">
        <v>66902.537194645905</v>
      </c>
      <c r="N32">
        <v>3264.2053380370999</v>
      </c>
    </row>
    <row r="33" spans="1:20">
      <c r="H33" s="12"/>
    </row>
    <row r="34" spans="1:20">
      <c r="A34" s="1" t="s">
        <v>42</v>
      </c>
      <c r="B34" s="1" t="s">
        <v>43</v>
      </c>
      <c r="H34" s="12"/>
    </row>
    <row r="35" spans="1:20">
      <c r="A35" t="s">
        <v>2</v>
      </c>
      <c r="B35" t="s">
        <v>3</v>
      </c>
      <c r="C35" t="s">
        <v>4</v>
      </c>
      <c r="D35" t="s">
        <v>5</v>
      </c>
      <c r="E35" t="s">
        <v>6</v>
      </c>
      <c r="F35" t="s">
        <v>7</v>
      </c>
      <c r="G35" t="s">
        <v>8</v>
      </c>
      <c r="H35" s="12" t="s">
        <v>127</v>
      </c>
      <c r="I35" s="12" t="s">
        <v>124</v>
      </c>
      <c r="J35" s="12" t="s">
        <v>126</v>
      </c>
      <c r="L35" s="12" t="s">
        <v>9</v>
      </c>
      <c r="M35" s="12" t="s">
        <v>10</v>
      </c>
      <c r="N35" s="12" t="s">
        <v>11</v>
      </c>
      <c r="P35" t="s">
        <v>35</v>
      </c>
      <c r="Q35" t="s">
        <v>36</v>
      </c>
      <c r="R35" t="s">
        <v>37</v>
      </c>
      <c r="S35" t="s">
        <v>38</v>
      </c>
      <c r="T35" t="s">
        <v>39</v>
      </c>
    </row>
    <row r="36" spans="1:20">
      <c r="A36" t="s">
        <v>12</v>
      </c>
      <c r="B36" t="s">
        <v>89</v>
      </c>
      <c r="D36">
        <v>24.4886022006323</v>
      </c>
      <c r="E36">
        <v>24.369228368084901</v>
      </c>
      <c r="F36">
        <v>0.11901988936655999</v>
      </c>
      <c r="G36">
        <v>6171.4260036349397</v>
      </c>
      <c r="H36" s="12">
        <f t="shared" si="0"/>
        <v>370285.56021809636</v>
      </c>
      <c r="I36" s="12">
        <v>0.1376975169300228</v>
      </c>
      <c r="J36" s="12">
        <f t="shared" si="1"/>
        <v>1685091.8496606825</v>
      </c>
      <c r="L36">
        <v>3.7903855261003798</v>
      </c>
      <c r="M36">
        <v>6644.4414634865198</v>
      </c>
      <c r="N36">
        <v>477.36664336255899</v>
      </c>
      <c r="P36" t="s">
        <v>40</v>
      </c>
      <c r="Q36">
        <v>82.982257572726994</v>
      </c>
      <c r="R36">
        <v>-3.8108451715385998</v>
      </c>
      <c r="S36">
        <v>38.933174581041698</v>
      </c>
      <c r="T36">
        <v>0.99527059847572796</v>
      </c>
    </row>
    <row r="37" spans="1:20">
      <c r="A37" t="s">
        <v>12</v>
      </c>
      <c r="B37" t="s">
        <v>89</v>
      </c>
      <c r="D37">
        <v>24.250565608094998</v>
      </c>
      <c r="E37">
        <v>24.369228368084901</v>
      </c>
      <c r="F37">
        <v>0.11901988936655999</v>
      </c>
      <c r="G37">
        <v>7126.0434472235402</v>
      </c>
      <c r="H37" s="12">
        <f t="shared" si="0"/>
        <v>427562.60683341243</v>
      </c>
      <c r="I37" s="12">
        <v>0.1376975169300228</v>
      </c>
      <c r="J37" s="12">
        <f t="shared" si="1"/>
        <v>1945747.6645060035</v>
      </c>
      <c r="L37">
        <v>3.85284846590047</v>
      </c>
      <c r="M37">
        <v>6644.4414634865198</v>
      </c>
      <c r="N37">
        <v>477.36664336255899</v>
      </c>
    </row>
    <row r="38" spans="1:20">
      <c r="A38" t="s">
        <v>12</v>
      </c>
      <c r="B38" t="s">
        <v>89</v>
      </c>
      <c r="D38">
        <v>24.368517295527301</v>
      </c>
      <c r="E38">
        <v>24.369228368084901</v>
      </c>
      <c r="F38">
        <v>0.11901988936655999</v>
      </c>
      <c r="G38">
        <v>6635.8549396010803</v>
      </c>
      <c r="H38" s="12">
        <f t="shared" si="0"/>
        <v>398151.29637606483</v>
      </c>
      <c r="I38" s="12">
        <v>0.1376975169300228</v>
      </c>
      <c r="J38" s="12">
        <f t="shared" si="1"/>
        <v>1811902.9649980741</v>
      </c>
      <c r="L38">
        <v>3.8218968837388001</v>
      </c>
      <c r="M38">
        <v>6644.4414634865198</v>
      </c>
      <c r="N38">
        <v>477.36664336255899</v>
      </c>
    </row>
    <row r="39" spans="1:20">
      <c r="A39" t="s">
        <v>14</v>
      </c>
      <c r="B39" t="s">
        <v>44</v>
      </c>
      <c r="D39">
        <v>24.073433021287101</v>
      </c>
      <c r="E39">
        <v>24.059326232957801</v>
      </c>
      <c r="F39">
        <v>2.8467197488096601E-2</v>
      </c>
      <c r="G39">
        <v>7931.0310033430196</v>
      </c>
      <c r="H39" s="12">
        <f t="shared" si="0"/>
        <v>475861.8602005812</v>
      </c>
      <c r="I39" s="12">
        <v>0.14391273750879657</v>
      </c>
      <c r="J39" s="12">
        <f t="shared" si="1"/>
        <v>2177377.7727123001</v>
      </c>
      <c r="L39">
        <v>3.8993296475897301</v>
      </c>
      <c r="M39">
        <v>7999.7121732575197</v>
      </c>
      <c r="N39">
        <v>138.255272381758</v>
      </c>
    </row>
    <row r="40" spans="1:20">
      <c r="A40" t="s">
        <v>14</v>
      </c>
      <c r="B40" t="s">
        <v>44</v>
      </c>
      <c r="D40">
        <v>24.0779852915174</v>
      </c>
      <c r="E40">
        <v>24.059326232957801</v>
      </c>
      <c r="F40">
        <v>2.8467197488096601E-2</v>
      </c>
      <c r="G40">
        <v>7909.2461357312804</v>
      </c>
      <c r="H40" s="12">
        <f t="shared" si="0"/>
        <v>474554.7681438768</v>
      </c>
      <c r="I40" s="12">
        <v>0.14391273750879657</v>
      </c>
      <c r="J40" s="12">
        <f t="shared" si="1"/>
        <v>2171396.9757012576</v>
      </c>
      <c r="L40">
        <v>3.8981350909952202</v>
      </c>
      <c r="M40">
        <v>7999.7121732575197</v>
      </c>
      <c r="N40">
        <v>138.255272381758</v>
      </c>
    </row>
    <row r="41" spans="1:20">
      <c r="A41" t="s">
        <v>14</v>
      </c>
      <c r="B41" t="s">
        <v>44</v>
      </c>
      <c r="D41">
        <v>24.026560386068802</v>
      </c>
      <c r="E41">
        <v>24.059326232957801</v>
      </c>
      <c r="F41">
        <v>2.8467197488096601E-2</v>
      </c>
      <c r="G41">
        <v>8158.8593806982599</v>
      </c>
      <c r="H41" s="12">
        <f t="shared" si="0"/>
        <v>489531.56284189562</v>
      </c>
      <c r="I41" s="12">
        <v>0.14391273750879657</v>
      </c>
      <c r="J41" s="12">
        <f t="shared" si="1"/>
        <v>2239925.5605897293</v>
      </c>
      <c r="L41">
        <v>3.9116294480561402</v>
      </c>
      <c r="M41">
        <v>7999.7121732575197</v>
      </c>
      <c r="N41">
        <v>138.255272381758</v>
      </c>
    </row>
    <row r="42" spans="1:20">
      <c r="A42" t="s">
        <v>45</v>
      </c>
      <c r="B42" t="s">
        <v>46</v>
      </c>
      <c r="D42">
        <v>24.2065561122159</v>
      </c>
      <c r="E42">
        <v>24.246109585298498</v>
      </c>
      <c r="F42">
        <v>8.7031183053416006E-2</v>
      </c>
      <c r="G42">
        <v>7318.07663123975</v>
      </c>
      <c r="H42" s="12">
        <f t="shared" si="0"/>
        <v>439084.59787438501</v>
      </c>
      <c r="I42" s="12">
        <v>0.14762269938650335</v>
      </c>
      <c r="J42" s="12">
        <f t="shared" si="1"/>
        <v>2015613.8058865562</v>
      </c>
      <c r="L42">
        <v>3.8643969528890798</v>
      </c>
      <c r="M42">
        <v>7151.7808154842996</v>
      </c>
      <c r="N42">
        <v>370.57239818118501</v>
      </c>
    </row>
    <row r="43" spans="1:20">
      <c r="A43" t="s">
        <v>45</v>
      </c>
      <c r="B43" t="s">
        <v>46</v>
      </c>
      <c r="D43">
        <v>24.185879641499898</v>
      </c>
      <c r="E43">
        <v>24.246109585298498</v>
      </c>
      <c r="F43">
        <v>8.7031183053416006E-2</v>
      </c>
      <c r="G43">
        <v>7410.0756971635101</v>
      </c>
      <c r="H43" s="12">
        <f t="shared" si="0"/>
        <v>444604.54182981059</v>
      </c>
      <c r="I43" s="12">
        <v>0.14762269938650335</v>
      </c>
      <c r="J43" s="12">
        <f t="shared" si="1"/>
        <v>2040953.0578169068</v>
      </c>
      <c r="L43">
        <v>3.8698226445100299</v>
      </c>
      <c r="M43">
        <v>7151.7808154842996</v>
      </c>
      <c r="N43">
        <v>370.57239818118501</v>
      </c>
    </row>
    <row r="44" spans="1:20">
      <c r="A44" t="s">
        <v>45</v>
      </c>
      <c r="B44" t="s">
        <v>46</v>
      </c>
      <c r="D44">
        <v>24.3458930021797</v>
      </c>
      <c r="E44">
        <v>24.246109585298498</v>
      </c>
      <c r="F44">
        <v>8.7031183053416006E-2</v>
      </c>
      <c r="G44">
        <v>6727.1901180496297</v>
      </c>
      <c r="H44" s="12">
        <f t="shared" si="0"/>
        <v>403631.40708297776</v>
      </c>
      <c r="I44" s="12">
        <v>0.14762269938650335</v>
      </c>
      <c r="J44" s="12">
        <f t="shared" si="1"/>
        <v>1852866.2598149581</v>
      </c>
      <c r="L44">
        <v>3.8278337015126098</v>
      </c>
      <c r="M44">
        <v>7151.7808154842996</v>
      </c>
      <c r="N44">
        <v>370.57239818118501</v>
      </c>
    </row>
    <row r="45" spans="1:20">
      <c r="A45" t="s">
        <v>16</v>
      </c>
      <c r="B45" t="s">
        <v>91</v>
      </c>
      <c r="D45">
        <v>23.8123413812339</v>
      </c>
      <c r="E45">
        <v>23.784608257881398</v>
      </c>
      <c r="F45">
        <v>0.189072954673282</v>
      </c>
      <c r="G45">
        <v>9286.2942096621991</v>
      </c>
      <c r="H45" s="12">
        <f t="shared" si="0"/>
        <v>557177.65257973201</v>
      </c>
      <c r="I45" s="12">
        <v>0.14455198251639093</v>
      </c>
      <c r="J45" s="12">
        <f t="shared" si="1"/>
        <v>2550875.1474958449</v>
      </c>
      <c r="L45">
        <v>3.9678424389261799</v>
      </c>
      <c r="M45">
        <v>9484.6779572376599</v>
      </c>
      <c r="N45">
        <v>1094.94420980572</v>
      </c>
    </row>
    <row r="46" spans="1:20">
      <c r="A46" t="s">
        <v>16</v>
      </c>
      <c r="B46" t="s">
        <v>91</v>
      </c>
      <c r="D46">
        <v>23.583200400510801</v>
      </c>
      <c r="E46">
        <v>23.784608257881398</v>
      </c>
      <c r="F46">
        <v>0.189072954673282</v>
      </c>
      <c r="G46">
        <v>10665.2512341901</v>
      </c>
      <c r="H46" s="12">
        <f t="shared" si="0"/>
        <v>639915.074051406</v>
      </c>
      <c r="I46" s="12">
        <v>0.14455198251639093</v>
      </c>
      <c r="J46" s="12">
        <f t="shared" si="1"/>
        <v>2929664.2665906395</v>
      </c>
      <c r="L46">
        <v>4.0279710902905901</v>
      </c>
      <c r="M46">
        <v>9484.6779572376599</v>
      </c>
      <c r="N46">
        <v>1094.94420980572</v>
      </c>
    </row>
    <row r="47" spans="1:20">
      <c r="A47" t="s">
        <v>16</v>
      </c>
      <c r="B47" t="s">
        <v>91</v>
      </c>
      <c r="D47">
        <v>23.958282991899502</v>
      </c>
      <c r="E47">
        <v>23.784608257881398</v>
      </c>
      <c r="F47">
        <v>0.189072954673282</v>
      </c>
      <c r="G47">
        <v>8502.4884278606696</v>
      </c>
      <c r="H47" s="12">
        <f t="shared" si="0"/>
        <v>510149.30567164021</v>
      </c>
      <c r="I47" s="12">
        <v>0.14455198251639093</v>
      </c>
      <c r="J47" s="12">
        <f t="shared" si="1"/>
        <v>2335569.5967433448</v>
      </c>
      <c r="L47">
        <v>3.9295460495174699</v>
      </c>
      <c r="M47">
        <v>9484.6779572376599</v>
      </c>
      <c r="N47">
        <v>1094.94420980572</v>
      </c>
    </row>
    <row r="48" spans="1:20">
      <c r="A48" t="s">
        <v>22</v>
      </c>
      <c r="B48" t="s">
        <v>47</v>
      </c>
      <c r="D48">
        <v>23.635548896903099</v>
      </c>
      <c r="E48">
        <v>24.009967663674299</v>
      </c>
      <c r="F48">
        <v>0.32522531601044802</v>
      </c>
      <c r="G48">
        <v>10333.1890407298</v>
      </c>
      <c r="H48" s="12">
        <f t="shared" si="0"/>
        <v>619991.34244378796</v>
      </c>
      <c r="I48" s="12">
        <v>0.15715344699777628</v>
      </c>
      <c r="J48" s="12">
        <f t="shared" si="1"/>
        <v>2869700.476070432</v>
      </c>
      <c r="L48">
        <v>4.0142343746708402</v>
      </c>
      <c r="M48">
        <v>8351.4040869443397</v>
      </c>
      <c r="N48">
        <v>1719.89872668673</v>
      </c>
    </row>
    <row r="49" spans="1:14">
      <c r="A49" t="s">
        <v>22</v>
      </c>
      <c r="B49" t="s">
        <v>47</v>
      </c>
      <c r="D49">
        <v>24.222265819274899</v>
      </c>
      <c r="E49">
        <v>24.009967663674299</v>
      </c>
      <c r="F49">
        <v>0.32522531601044802</v>
      </c>
      <c r="G49">
        <v>7248.9413282976502</v>
      </c>
      <c r="H49" s="12">
        <f t="shared" si="0"/>
        <v>434936.47969785903</v>
      </c>
      <c r="I49" s="12">
        <v>0.15715344699777628</v>
      </c>
      <c r="J49" s="12">
        <f t="shared" si="1"/>
        <v>2013152.9868298238</v>
      </c>
      <c r="L49">
        <v>3.86027458466054</v>
      </c>
      <c r="M49">
        <v>8351.4040869443397</v>
      </c>
      <c r="N49">
        <v>1719.89872668673</v>
      </c>
    </row>
    <row r="50" spans="1:14">
      <c r="A50" t="s">
        <v>22</v>
      </c>
      <c r="B50" t="s">
        <v>47</v>
      </c>
      <c r="D50">
        <v>24.1720882748448</v>
      </c>
      <c r="E50">
        <v>24.009967663674299</v>
      </c>
      <c r="F50">
        <v>0.32522531601044802</v>
      </c>
      <c r="G50">
        <v>7472.0818918055202</v>
      </c>
      <c r="H50" s="12">
        <f t="shared" si="0"/>
        <v>448324.91350833123</v>
      </c>
      <c r="I50" s="12">
        <v>0.15715344699777628</v>
      </c>
      <c r="J50" s="12">
        <f t="shared" si="1"/>
        <v>2075122.8761645816</v>
      </c>
      <c r="L50">
        <v>3.8734416229870701</v>
      </c>
      <c r="M50">
        <v>8351.4040869443397</v>
      </c>
      <c r="N50">
        <v>1719.89872668673</v>
      </c>
    </row>
    <row r="51" spans="1:14">
      <c r="A51" t="s">
        <v>48</v>
      </c>
      <c r="B51" t="s">
        <v>49</v>
      </c>
      <c r="D51">
        <v>24.8463038066078</v>
      </c>
      <c r="E51">
        <v>24.760862763323701</v>
      </c>
      <c r="F51">
        <v>7.4292435965079895E-2</v>
      </c>
      <c r="G51">
        <v>4971.8888600816599</v>
      </c>
      <c r="H51" s="12">
        <f t="shared" si="0"/>
        <v>298313.33160489961</v>
      </c>
      <c r="I51" s="12">
        <v>0.15450483991064778</v>
      </c>
      <c r="J51" s="12">
        <f t="shared" si="1"/>
        <v>1377616.7405909065</v>
      </c>
      <c r="L51">
        <v>3.69652141200647</v>
      </c>
      <c r="M51">
        <v>5238.79175196712</v>
      </c>
      <c r="N51">
        <v>232.15074587599</v>
      </c>
    </row>
    <row r="52" spans="1:14">
      <c r="A52" t="s">
        <v>48</v>
      </c>
      <c r="B52" t="s">
        <v>49</v>
      </c>
      <c r="D52">
        <v>24.724793341855001</v>
      </c>
      <c r="E52">
        <v>24.760862763323701</v>
      </c>
      <c r="F52">
        <v>7.4292435965079895E-2</v>
      </c>
      <c r="G52">
        <v>5350.6537667417197</v>
      </c>
      <c r="H52" s="12">
        <f t="shared" si="0"/>
        <v>321039.2260045032</v>
      </c>
      <c r="I52" s="12">
        <v>0.15450483991064778</v>
      </c>
      <c r="J52" s="12">
        <f t="shared" si="1"/>
        <v>1482565.3608934691</v>
      </c>
      <c r="L52">
        <v>3.7284068493000899</v>
      </c>
      <c r="M52">
        <v>5238.79175196712</v>
      </c>
      <c r="N52">
        <v>232.15074587599</v>
      </c>
    </row>
    <row r="53" spans="1:14">
      <c r="A53" t="s">
        <v>48</v>
      </c>
      <c r="B53" t="s">
        <v>49</v>
      </c>
      <c r="D53">
        <v>24.711491141508301</v>
      </c>
      <c r="E53">
        <v>24.760862763323701</v>
      </c>
      <c r="F53">
        <v>7.4292435965079895E-2</v>
      </c>
      <c r="G53">
        <v>5393.8326290779796</v>
      </c>
      <c r="H53" s="12">
        <f t="shared" si="0"/>
        <v>323629.95774467877</v>
      </c>
      <c r="I53" s="12">
        <v>0.15450483991064778</v>
      </c>
      <c r="J53" s="12">
        <f t="shared" si="1"/>
        <v>1494529.4102252405</v>
      </c>
      <c r="L53">
        <v>3.73189746614438</v>
      </c>
      <c r="M53">
        <v>5238.79175196712</v>
      </c>
      <c r="N53">
        <v>232.15074587599</v>
      </c>
    </row>
    <row r="54" spans="1:14">
      <c r="A54" t="s">
        <v>18</v>
      </c>
      <c r="B54" t="s">
        <v>93</v>
      </c>
      <c r="D54">
        <v>23.040102530019201</v>
      </c>
      <c r="E54">
        <v>23.129692378839401</v>
      </c>
      <c r="F54">
        <v>7.9912290903625505E-2</v>
      </c>
      <c r="G54">
        <v>14807.605969669799</v>
      </c>
      <c r="H54" s="12">
        <f t="shared" si="0"/>
        <v>888456.35818018799</v>
      </c>
      <c r="I54" s="12">
        <v>0.14382022471910089</v>
      </c>
      <c r="J54" s="12">
        <f t="shared" si="1"/>
        <v>4064937.4050671067</v>
      </c>
      <c r="L54">
        <v>4.1704848493243398</v>
      </c>
      <c r="M54">
        <v>14038.330153897299</v>
      </c>
      <c r="N54">
        <v>684.661521534229</v>
      </c>
    </row>
    <row r="55" spans="1:14">
      <c r="A55" t="s">
        <v>18</v>
      </c>
      <c r="B55" t="s">
        <v>93</v>
      </c>
      <c r="D55">
        <v>23.193624138900802</v>
      </c>
      <c r="E55">
        <v>23.129692378839401</v>
      </c>
      <c r="F55">
        <v>7.9912290903625505E-2</v>
      </c>
      <c r="G55">
        <v>13495.8238244688</v>
      </c>
      <c r="H55" s="12">
        <f t="shared" si="0"/>
        <v>809749.42946812802</v>
      </c>
      <c r="I55" s="12">
        <v>0.14382022471910089</v>
      </c>
      <c r="J55" s="12">
        <f t="shared" si="1"/>
        <v>3704831.0975215919</v>
      </c>
      <c r="L55">
        <v>4.1301994003042104</v>
      </c>
      <c r="M55">
        <v>14038.330153897299</v>
      </c>
      <c r="N55">
        <v>684.661521534229</v>
      </c>
    </row>
    <row r="56" spans="1:14">
      <c r="A56" t="s">
        <v>18</v>
      </c>
      <c r="B56" t="s">
        <v>93</v>
      </c>
      <c r="D56">
        <v>23.1553504675982</v>
      </c>
      <c r="E56">
        <v>23.129692378839401</v>
      </c>
      <c r="F56">
        <v>7.9912290903625505E-2</v>
      </c>
      <c r="G56">
        <v>13811.5606675533</v>
      </c>
      <c r="H56" s="12">
        <f t="shared" si="0"/>
        <v>828693.64005319797</v>
      </c>
      <c r="I56" s="12">
        <v>0.14382022471910089</v>
      </c>
      <c r="J56" s="12">
        <f t="shared" si="1"/>
        <v>3791506.182355755</v>
      </c>
      <c r="L56">
        <v>4.1402427554078098</v>
      </c>
      <c r="M56">
        <v>14038.330153897299</v>
      </c>
      <c r="N56">
        <v>684.661521534229</v>
      </c>
    </row>
    <row r="57" spans="1:14">
      <c r="A57" t="s">
        <v>50</v>
      </c>
      <c r="B57" t="s">
        <v>51</v>
      </c>
      <c r="D57">
        <v>22.974485949150999</v>
      </c>
      <c r="E57">
        <v>23.003579403825299</v>
      </c>
      <c r="F57">
        <v>0.27047127457365999</v>
      </c>
      <c r="G57">
        <v>15406.473081845799</v>
      </c>
      <c r="H57" s="12">
        <f t="shared" si="0"/>
        <v>924388.38491074799</v>
      </c>
      <c r="I57" s="12">
        <v>0.15615727002967367</v>
      </c>
      <c r="J57" s="12">
        <f t="shared" si="1"/>
        <v>4274953.4061821979</v>
      </c>
      <c r="L57">
        <v>4.1877032294774503</v>
      </c>
      <c r="M57">
        <v>15271.9042908136</v>
      </c>
      <c r="N57">
        <v>2455.1560491621799</v>
      </c>
    </row>
    <row r="58" spans="1:14">
      <c r="A58" t="s">
        <v>50</v>
      </c>
      <c r="B58" t="s">
        <v>51</v>
      </c>
      <c r="D58">
        <v>23.287421301079899</v>
      </c>
      <c r="E58">
        <v>23.003579403825299</v>
      </c>
      <c r="F58">
        <v>0.27047127457365999</v>
      </c>
      <c r="G58">
        <v>12752.231333895001</v>
      </c>
      <c r="H58" s="12">
        <f t="shared" si="0"/>
        <v>765133.88003370003</v>
      </c>
      <c r="I58" s="12">
        <v>0.15615727002967367</v>
      </c>
      <c r="J58" s="12">
        <f t="shared" si="1"/>
        <v>3538460.3917878973</v>
      </c>
      <c r="L58">
        <v>4.10558618251211</v>
      </c>
      <c r="M58">
        <v>15271.9042908136</v>
      </c>
      <c r="N58">
        <v>2455.1560491621799</v>
      </c>
    </row>
    <row r="59" spans="1:14">
      <c r="A59" t="s">
        <v>50</v>
      </c>
      <c r="B59" t="s">
        <v>51</v>
      </c>
      <c r="D59">
        <v>22.748830961245101</v>
      </c>
      <c r="E59">
        <v>23.003579403825299</v>
      </c>
      <c r="F59">
        <v>0.27047127457365999</v>
      </c>
      <c r="G59">
        <v>17657.008456700001</v>
      </c>
      <c r="H59" s="12">
        <f t="shared" si="0"/>
        <v>1059420.507402</v>
      </c>
      <c r="I59" s="12">
        <v>0.15615727002967367</v>
      </c>
      <c r="J59" s="12">
        <f t="shared" si="1"/>
        <v>4899426.8866053913</v>
      </c>
      <c r="L59">
        <v>4.2469171250172604</v>
      </c>
      <c r="M59">
        <v>15271.9042908136</v>
      </c>
      <c r="N59">
        <v>2455.1560491621799</v>
      </c>
    </row>
    <row r="60" spans="1:14">
      <c r="A60" t="s">
        <v>52</v>
      </c>
      <c r="B60" t="s">
        <v>85</v>
      </c>
      <c r="D60">
        <v>22.833222253173499</v>
      </c>
      <c r="E60">
        <v>22.963953899314198</v>
      </c>
      <c r="F60">
        <v>0.11559116987232899</v>
      </c>
      <c r="G60">
        <v>16779.2325078627</v>
      </c>
      <c r="H60" s="12">
        <f t="shared" si="0"/>
        <v>1006753.950471762</v>
      </c>
      <c r="I60" s="12">
        <v>0.14554857776135949</v>
      </c>
      <c r="J60" s="12">
        <f t="shared" si="1"/>
        <v>4613142.224474228</v>
      </c>
      <c r="L60">
        <v>4.2247720920574503</v>
      </c>
      <c r="M60">
        <v>15530.3262451633</v>
      </c>
      <c r="N60">
        <v>1101.7644787635099</v>
      </c>
    </row>
    <row r="61" spans="1:14">
      <c r="A61" t="s">
        <v>52</v>
      </c>
      <c r="B61" t="s">
        <v>85</v>
      </c>
      <c r="D61">
        <v>23.0526273622364</v>
      </c>
      <c r="E61">
        <v>22.963953899314198</v>
      </c>
      <c r="F61">
        <v>0.11559116987232899</v>
      </c>
      <c r="G61">
        <v>14695.968785826401</v>
      </c>
      <c r="H61" s="12">
        <f t="shared" si="0"/>
        <v>881758.127149584</v>
      </c>
      <c r="I61" s="12">
        <v>0.14554857776135949</v>
      </c>
      <c r="J61" s="12">
        <f t="shared" si="1"/>
        <v>4040387.0739429034</v>
      </c>
      <c r="L61">
        <v>4.1671982208591496</v>
      </c>
      <c r="M61">
        <v>15530.3262451633</v>
      </c>
      <c r="N61">
        <v>1101.7644787635099</v>
      </c>
    </row>
    <row r="62" spans="1:14">
      <c r="A62" t="s">
        <v>52</v>
      </c>
      <c r="B62" t="s">
        <v>85</v>
      </c>
      <c r="D62">
        <v>23.006012082532799</v>
      </c>
      <c r="E62">
        <v>22.963953899314198</v>
      </c>
      <c r="F62">
        <v>0.11559116987232899</v>
      </c>
      <c r="G62">
        <v>15115.777441800899</v>
      </c>
      <c r="H62" s="12">
        <f t="shared" si="0"/>
        <v>906946.64650805399</v>
      </c>
      <c r="I62" s="12">
        <v>0.14554857776135949</v>
      </c>
      <c r="J62" s="12">
        <f t="shared" si="1"/>
        <v>4155805.7640509424</v>
      </c>
      <c r="L62">
        <v>4.1794304889270801</v>
      </c>
      <c r="M62">
        <v>15530.3262451633</v>
      </c>
      <c r="N62">
        <v>1101.7644787635099</v>
      </c>
    </row>
    <row r="63" spans="1:14">
      <c r="A63" t="s">
        <v>20</v>
      </c>
      <c r="B63" t="s">
        <v>95</v>
      </c>
      <c r="D63">
        <v>22.622757346501899</v>
      </c>
      <c r="E63">
        <v>22.499876455193501</v>
      </c>
      <c r="F63">
        <v>0.110768529647075</v>
      </c>
      <c r="G63">
        <v>19054.606032399199</v>
      </c>
      <c r="H63" s="12">
        <f t="shared" si="0"/>
        <v>1143276.3619439518</v>
      </c>
      <c r="I63" s="12">
        <v>0.15062454077883913</v>
      </c>
      <c r="J63" s="12">
        <f t="shared" si="1"/>
        <v>5261927.3557802457</v>
      </c>
      <c r="L63">
        <v>4.2799999738521404</v>
      </c>
      <c r="M63">
        <v>20553.590386368702</v>
      </c>
      <c r="N63">
        <v>1357.10313863807</v>
      </c>
    </row>
    <row r="64" spans="1:14">
      <c r="A64" t="s">
        <v>20</v>
      </c>
      <c r="B64" t="s">
        <v>95</v>
      </c>
      <c r="D64">
        <v>22.469174943704399</v>
      </c>
      <c r="E64">
        <v>22.499876455193501</v>
      </c>
      <c r="F64">
        <v>0.110768529647075</v>
      </c>
      <c r="G64">
        <v>20907.464870602998</v>
      </c>
      <c r="H64" s="12">
        <f t="shared" si="0"/>
        <v>1254447.8922361799</v>
      </c>
      <c r="I64" s="12">
        <v>0.15062454077883913</v>
      </c>
      <c r="J64" s="12">
        <f t="shared" si="1"/>
        <v>5773594.119740949</v>
      </c>
      <c r="L64">
        <v>4.32030137574184</v>
      </c>
      <c r="M64">
        <v>20553.590386368702</v>
      </c>
      <c r="N64">
        <v>1357.10313863807</v>
      </c>
    </row>
    <row r="65" spans="1:14">
      <c r="A65" t="s">
        <v>20</v>
      </c>
      <c r="B65" t="s">
        <v>95</v>
      </c>
      <c r="D65">
        <v>22.407697075374202</v>
      </c>
      <c r="E65">
        <v>22.499876455193501</v>
      </c>
      <c r="F65">
        <v>0.110768529647075</v>
      </c>
      <c r="G65">
        <v>21698.700256103901</v>
      </c>
      <c r="H65" s="12">
        <f t="shared" si="0"/>
        <v>1301922.0153662341</v>
      </c>
      <c r="I65" s="12">
        <v>0.15062454077883913</v>
      </c>
      <c r="J65" s="12">
        <f t="shared" si="1"/>
        <v>5992093.6842425354</v>
      </c>
      <c r="L65">
        <v>4.3364337205532602</v>
      </c>
      <c r="M65">
        <v>20553.590386368702</v>
      </c>
      <c r="N65">
        <v>1357.10313863807</v>
      </c>
    </row>
    <row r="66" spans="1:14">
      <c r="A66" t="s">
        <v>53</v>
      </c>
      <c r="B66" t="s">
        <v>54</v>
      </c>
      <c r="D66">
        <v>23.197352784696498</v>
      </c>
      <c r="E66">
        <v>23.106688344288699</v>
      </c>
      <c r="F66">
        <v>0.23410661172792899</v>
      </c>
      <c r="G66">
        <v>13465.4530553229</v>
      </c>
      <c r="H66" s="12">
        <f t="shared" si="0"/>
        <v>807927.18331937399</v>
      </c>
      <c r="I66" s="12">
        <v>0.15446265938069229</v>
      </c>
      <c r="J66" s="12">
        <f t="shared" si="1"/>
        <v>3730887.0585633465</v>
      </c>
      <c r="L66">
        <v>4.1292209701587197</v>
      </c>
      <c r="M66">
        <v>14320.9211507578</v>
      </c>
      <c r="N66">
        <v>2089.5769091171301</v>
      </c>
    </row>
    <row r="67" spans="1:14">
      <c r="A67" t="s">
        <v>53</v>
      </c>
      <c r="B67" t="s">
        <v>54</v>
      </c>
      <c r="D67">
        <v>22.840809360134699</v>
      </c>
      <c r="E67">
        <v>23.106688344288699</v>
      </c>
      <c r="F67">
        <v>0.23410661172792899</v>
      </c>
      <c r="G67">
        <v>16702.487947813101</v>
      </c>
      <c r="H67" s="12">
        <f t="shared" si="0"/>
        <v>1002149.2768687861</v>
      </c>
      <c r="I67" s="12">
        <v>0.15446265938069229</v>
      </c>
      <c r="J67" s="12">
        <f t="shared" si="1"/>
        <v>4627775.6770815058</v>
      </c>
      <c r="L67">
        <v>4.22278116704749</v>
      </c>
      <c r="M67">
        <v>14320.9211507578</v>
      </c>
      <c r="N67">
        <v>2089.5769091171301</v>
      </c>
    </row>
    <row r="68" spans="1:14">
      <c r="A68" t="s">
        <v>53</v>
      </c>
      <c r="B68" t="s">
        <v>54</v>
      </c>
      <c r="D68">
        <v>23.281902888034999</v>
      </c>
      <c r="E68">
        <v>23.106688344288699</v>
      </c>
      <c r="F68">
        <v>0.23410661172792899</v>
      </c>
      <c r="G68">
        <v>12794.8224491374</v>
      </c>
      <c r="H68" s="12">
        <f t="shared" ref="H68:H131" si="4">G68*60</f>
        <v>767689.34694824403</v>
      </c>
      <c r="I68" s="12">
        <v>0.15446265938069229</v>
      </c>
      <c r="J68" s="12">
        <f t="shared" ref="J68:J131" si="5">H68/(0.25/(1+I68))</f>
        <v>3545074.740224387</v>
      </c>
      <c r="L68">
        <v>4.10703426365854</v>
      </c>
      <c r="M68">
        <v>14320.9211507578</v>
      </c>
      <c r="N68">
        <v>2089.5769091171301</v>
      </c>
    </row>
    <row r="69" spans="1:14" s="13" customFormat="1">
      <c r="A69" s="13" t="s">
        <v>58</v>
      </c>
      <c r="B69" s="13" t="s">
        <v>81</v>
      </c>
      <c r="D69" s="13">
        <v>22.621511981108799</v>
      </c>
      <c r="E69" s="13">
        <v>22.756534437052501</v>
      </c>
      <c r="F69" s="13">
        <v>0.117616512595018</v>
      </c>
      <c r="G69" s="13">
        <v>19068.949513286501</v>
      </c>
      <c r="H69" s="13">
        <f t="shared" si="4"/>
        <v>1144136.97079719</v>
      </c>
      <c r="I69" s="13">
        <v>0.13078089461713407</v>
      </c>
      <c r="J69" s="13">
        <f t="shared" si="5"/>
        <v>5175072.9096103366</v>
      </c>
      <c r="L69" s="13">
        <v>4.2803267689165301</v>
      </c>
      <c r="M69" s="13">
        <v>17604.996541832101</v>
      </c>
      <c r="N69" s="13">
        <v>1274.3759866990499</v>
      </c>
    </row>
    <row r="70" spans="1:14" s="13" customFormat="1">
      <c r="A70" s="13" t="s">
        <v>58</v>
      </c>
      <c r="B70" s="13" t="s">
        <v>81</v>
      </c>
      <c r="D70" s="13">
        <v>22.811382871959299</v>
      </c>
      <c r="E70" s="13">
        <v>22.756534437052501</v>
      </c>
      <c r="F70" s="13">
        <v>0.117616512595018</v>
      </c>
      <c r="G70" s="13">
        <v>17002.114705500298</v>
      </c>
      <c r="H70" s="13">
        <f t="shared" si="4"/>
        <v>1020126.8823300179</v>
      </c>
      <c r="I70" s="13">
        <v>0.13078089461713407</v>
      </c>
      <c r="J70" s="13">
        <f t="shared" si="5"/>
        <v>4614159.9544965019</v>
      </c>
      <c r="L70" s="13">
        <v>4.2305029418378099</v>
      </c>
      <c r="M70" s="13">
        <v>17604.996541832101</v>
      </c>
      <c r="N70" s="13">
        <v>1274.3759866990499</v>
      </c>
    </row>
    <row r="71" spans="1:14" s="13" customFormat="1">
      <c r="A71" s="13" t="s">
        <v>58</v>
      </c>
      <c r="B71" s="13" t="s">
        <v>81</v>
      </c>
      <c r="D71" s="13">
        <v>22.836708458089401</v>
      </c>
      <c r="E71" s="13">
        <v>22.756534437052501</v>
      </c>
      <c r="F71" s="13">
        <v>0.117616512595018</v>
      </c>
      <c r="G71" s="13">
        <v>16743.925406709499</v>
      </c>
      <c r="H71" s="13">
        <f t="shared" si="4"/>
        <v>1004635.52440257</v>
      </c>
      <c r="I71" s="13">
        <v>0.13078089461713407</v>
      </c>
      <c r="J71" s="13">
        <f t="shared" si="5"/>
        <v>4544090.628192367</v>
      </c>
      <c r="L71" s="13">
        <v>4.22385728057629</v>
      </c>
      <c r="M71" s="13">
        <v>17604.996541832101</v>
      </c>
      <c r="N71" s="13">
        <v>1274.3759866990499</v>
      </c>
    </row>
    <row r="72" spans="1:14">
      <c r="A72" t="s">
        <v>24</v>
      </c>
      <c r="B72" t="s">
        <v>99</v>
      </c>
      <c r="D72">
        <v>22.9125766629185</v>
      </c>
      <c r="E72">
        <v>22.8833735496221</v>
      </c>
      <c r="F72">
        <v>8.4441411790652302E-2</v>
      </c>
      <c r="G72">
        <v>15993.6939859052</v>
      </c>
      <c r="H72" s="12">
        <f t="shared" si="4"/>
        <v>959621.63915431197</v>
      </c>
      <c r="I72" s="12">
        <v>0.14970059880239536</v>
      </c>
      <c r="J72" s="12">
        <f t="shared" si="5"/>
        <v>4413110.2926377943</v>
      </c>
      <c r="L72">
        <v>4.2039487822211896</v>
      </c>
      <c r="M72">
        <v>16292.646318015801</v>
      </c>
      <c r="N72">
        <v>840.61625776514495</v>
      </c>
    </row>
    <row r="73" spans="1:14">
      <c r="A73" t="s">
        <v>24</v>
      </c>
      <c r="B73" t="s">
        <v>99</v>
      </c>
      <c r="D73">
        <v>22.788206891003199</v>
      </c>
      <c r="E73">
        <v>22.8833735496221</v>
      </c>
      <c r="F73">
        <v>8.4441411790652302E-2</v>
      </c>
      <c r="G73">
        <v>17241.8763963237</v>
      </c>
      <c r="H73" s="12">
        <f t="shared" si="4"/>
        <v>1034512.583779422</v>
      </c>
      <c r="I73" s="12">
        <v>0.14970059880239536</v>
      </c>
      <c r="J73" s="12">
        <f t="shared" si="5"/>
        <v>4757518.9481592588</v>
      </c>
      <c r="L73">
        <v>4.2365845273950304</v>
      </c>
      <c r="M73">
        <v>16292.646318015801</v>
      </c>
      <c r="N73">
        <v>840.61625776514495</v>
      </c>
    </row>
    <row r="74" spans="1:14">
      <c r="A74" t="s">
        <v>24</v>
      </c>
      <c r="B74" t="s">
        <v>99</v>
      </c>
      <c r="D74">
        <v>22.9493370949446</v>
      </c>
      <c r="E74">
        <v>22.8833735496221</v>
      </c>
      <c r="F74">
        <v>8.4441411790652302E-2</v>
      </c>
      <c r="G74">
        <v>15642.368571818601</v>
      </c>
      <c r="H74" s="12">
        <f t="shared" si="4"/>
        <v>938542.11430911603</v>
      </c>
      <c r="I74" s="12">
        <v>0.14970059880239536</v>
      </c>
      <c r="J74" s="12">
        <f t="shared" si="5"/>
        <v>4316169.7232898278</v>
      </c>
      <c r="L74">
        <v>4.1943025146948703</v>
      </c>
      <c r="M74">
        <v>16292.646318015801</v>
      </c>
      <c r="N74">
        <v>840.61625776514495</v>
      </c>
    </row>
    <row r="75" spans="1:14">
      <c r="A75" t="s">
        <v>56</v>
      </c>
      <c r="B75" t="s">
        <v>57</v>
      </c>
      <c r="D75">
        <v>23.874199975995399</v>
      </c>
      <c r="E75">
        <v>24.0953728416325</v>
      </c>
      <c r="F75">
        <v>0.46682268895321</v>
      </c>
      <c r="G75">
        <v>8945.6146897906601</v>
      </c>
      <c r="H75" s="12">
        <f t="shared" si="4"/>
        <v>536736.88138743956</v>
      </c>
      <c r="I75" s="12">
        <v>0.15034333212865933</v>
      </c>
      <c r="J75" s="12">
        <f t="shared" si="5"/>
        <v>2469726.7704462889</v>
      </c>
      <c r="L75">
        <v>3.9516101880797101</v>
      </c>
      <c r="M75">
        <v>8024.70086315355</v>
      </c>
      <c r="N75">
        <v>2064.2100631878802</v>
      </c>
    </row>
    <row r="76" spans="1:14">
      <c r="A76" t="s">
        <v>56</v>
      </c>
      <c r="B76" t="s">
        <v>57</v>
      </c>
      <c r="D76">
        <v>23.780241826428401</v>
      </c>
      <c r="E76">
        <v>24.0953728416325</v>
      </c>
      <c r="F76">
        <v>0.46682268895321</v>
      </c>
      <c r="G76">
        <v>9468.1613529535007</v>
      </c>
      <c r="H76" s="12">
        <f t="shared" si="4"/>
        <v>568089.68117721006</v>
      </c>
      <c r="I76" s="12">
        <v>0.15034333212865933</v>
      </c>
      <c r="J76" s="12">
        <f t="shared" si="5"/>
        <v>2613992.7071731985</v>
      </c>
      <c r="L76">
        <v>3.9762656504083198</v>
      </c>
      <c r="M76">
        <v>8024.70086315355</v>
      </c>
      <c r="N76">
        <v>2064.2100631878802</v>
      </c>
    </row>
    <row r="77" spans="1:14">
      <c r="A77" t="s">
        <v>56</v>
      </c>
      <c r="B77" t="s">
        <v>57</v>
      </c>
      <c r="D77">
        <v>24.631676722473699</v>
      </c>
      <c r="E77">
        <v>24.0953728416325</v>
      </c>
      <c r="F77">
        <v>0.46682268895321</v>
      </c>
      <c r="G77">
        <v>5660.3265467164701</v>
      </c>
      <c r="H77" s="12">
        <f t="shared" si="4"/>
        <v>339619.59280298819</v>
      </c>
      <c r="I77" s="12">
        <v>0.15034333212865933</v>
      </c>
      <c r="J77" s="12">
        <f t="shared" si="5"/>
        <v>1562716.5361646716</v>
      </c>
      <c r="L77">
        <v>3.7528414865497899</v>
      </c>
      <c r="M77">
        <v>8024.70086315355</v>
      </c>
      <c r="N77">
        <v>2064.2100631878802</v>
      </c>
    </row>
    <row r="78" spans="1:14" s="13" customFormat="1">
      <c r="A78" s="13" t="s">
        <v>55</v>
      </c>
      <c r="B78" s="13" t="s">
        <v>83</v>
      </c>
      <c r="D78" s="13">
        <v>23.322208970844901</v>
      </c>
      <c r="E78" s="13">
        <v>23.175977041267799</v>
      </c>
      <c r="F78" s="13">
        <v>0.16289263002030999</v>
      </c>
      <c r="G78" s="13">
        <v>12486.984870619401</v>
      </c>
      <c r="H78" s="13">
        <f t="shared" si="4"/>
        <v>749219.09223716403</v>
      </c>
      <c r="I78" s="13">
        <v>0.1409660107334523</v>
      </c>
      <c r="J78" s="13">
        <f t="shared" si="5"/>
        <v>3419334.0753407017</v>
      </c>
      <c r="L78" s="13">
        <v>4.0964575855213701</v>
      </c>
      <c r="M78" s="13">
        <v>13684.954789551401</v>
      </c>
      <c r="N78" s="13">
        <v>1362.42151272244</v>
      </c>
    </row>
    <row r="79" spans="1:14" s="13" customFormat="1">
      <c r="A79" s="13" t="s">
        <v>55</v>
      </c>
      <c r="B79" s="13" t="s">
        <v>83</v>
      </c>
      <c r="D79" s="13">
        <v>23.205311923201101</v>
      </c>
      <c r="E79" s="13">
        <v>23.175977041267799</v>
      </c>
      <c r="F79" s="13">
        <v>0.16289263002030999</v>
      </c>
      <c r="G79" s="13">
        <v>13400.852305255699</v>
      </c>
      <c r="H79" s="13">
        <f t="shared" si="4"/>
        <v>804051.1383153419</v>
      </c>
      <c r="I79" s="13">
        <v>0.1409660107334523</v>
      </c>
      <c r="J79" s="13">
        <f t="shared" si="5"/>
        <v>3669580.0788373877</v>
      </c>
      <c r="L79" s="13">
        <v>4.1271324207303497</v>
      </c>
      <c r="M79" s="13">
        <v>13684.954789551401</v>
      </c>
      <c r="N79" s="13">
        <v>1362.42151272244</v>
      </c>
    </row>
    <row r="80" spans="1:14" s="13" customFormat="1">
      <c r="A80" s="13" t="s">
        <v>55</v>
      </c>
      <c r="B80" s="13" t="s">
        <v>83</v>
      </c>
      <c r="D80" s="13">
        <v>23.0004102297573</v>
      </c>
      <c r="E80" s="13">
        <v>23.175977041267799</v>
      </c>
      <c r="F80" s="13">
        <v>0.16289263002030999</v>
      </c>
      <c r="G80" s="13">
        <v>15167.027192779</v>
      </c>
      <c r="H80" s="13">
        <f t="shared" si="4"/>
        <v>910021.63156673999</v>
      </c>
      <c r="I80" s="13">
        <v>0.1409660107334523</v>
      </c>
      <c r="J80" s="13">
        <f t="shared" si="5"/>
        <v>4153215.0025994033</v>
      </c>
      <c r="L80" s="13">
        <v>4.1809004654082402</v>
      </c>
      <c r="M80" s="13">
        <v>13684.954789551401</v>
      </c>
      <c r="N80" s="13">
        <v>1362.42151272244</v>
      </c>
    </row>
    <row r="81" spans="1:14">
      <c r="A81" t="s">
        <v>26</v>
      </c>
      <c r="B81" t="s">
        <v>102</v>
      </c>
      <c r="D81">
        <v>23.536362894169901</v>
      </c>
      <c r="E81">
        <v>23.441517785894899</v>
      </c>
      <c r="F81">
        <v>8.7222235805848702E-2</v>
      </c>
      <c r="G81">
        <v>10971.3904907507</v>
      </c>
      <c r="H81" s="12">
        <f t="shared" si="4"/>
        <v>658283.42944504204</v>
      </c>
      <c r="I81" s="12">
        <v>0.1624953305939483</v>
      </c>
      <c r="J81" s="12">
        <f t="shared" si="5"/>
        <v>3061005.6517489287</v>
      </c>
      <c r="L81">
        <v>4.0402616726240401</v>
      </c>
      <c r="M81">
        <v>11629.1979163827</v>
      </c>
      <c r="N81">
        <v>607.84318464599198</v>
      </c>
    </row>
    <row r="82" spans="1:14">
      <c r="A82" t="s">
        <v>26</v>
      </c>
      <c r="B82" t="s">
        <v>102</v>
      </c>
      <c r="D82">
        <v>23.423438416591299</v>
      </c>
      <c r="E82">
        <v>23.441517785894899</v>
      </c>
      <c r="F82">
        <v>8.7222235805848702E-2</v>
      </c>
      <c r="G82">
        <v>11746.110166615599</v>
      </c>
      <c r="H82" s="12">
        <f t="shared" si="4"/>
        <v>704766.60999693593</v>
      </c>
      <c r="I82" s="12">
        <v>0.1624953305939483</v>
      </c>
      <c r="J82" s="12">
        <f t="shared" si="5"/>
        <v>3277151.5731198569</v>
      </c>
      <c r="L82">
        <v>4.0698940697683801</v>
      </c>
      <c r="M82">
        <v>11629.1979163827</v>
      </c>
      <c r="N82">
        <v>607.84318464599198</v>
      </c>
    </row>
    <row r="83" spans="1:14">
      <c r="A83" t="s">
        <v>26</v>
      </c>
      <c r="B83" t="s">
        <v>102</v>
      </c>
      <c r="D83">
        <v>23.364752046923499</v>
      </c>
      <c r="E83">
        <v>23.441517785894899</v>
      </c>
      <c r="F83">
        <v>8.7222235805848702E-2</v>
      </c>
      <c r="G83">
        <v>12170.0930917818</v>
      </c>
      <c r="H83" s="12">
        <f t="shared" si="4"/>
        <v>730205.58550690801</v>
      </c>
      <c r="I83" s="12">
        <v>0.1624953305939483</v>
      </c>
      <c r="J83" s="12">
        <f t="shared" si="5"/>
        <v>3395442.3341016024</v>
      </c>
      <c r="L83">
        <v>4.0852939002590301</v>
      </c>
      <c r="M83">
        <v>11629.1979163827</v>
      </c>
      <c r="N83">
        <v>607.84318464599198</v>
      </c>
    </row>
    <row r="84" spans="1:14">
      <c r="A84" t="s">
        <v>59</v>
      </c>
      <c r="B84" t="s">
        <v>60</v>
      </c>
      <c r="D84">
        <v>23.340369299034101</v>
      </c>
      <c r="E84">
        <v>23.7353494852116</v>
      </c>
      <c r="F84">
        <v>0.34323838579781402</v>
      </c>
      <c r="G84">
        <v>12350.716480667899</v>
      </c>
      <c r="H84" s="12">
        <f t="shared" si="4"/>
        <v>741042.98884007393</v>
      </c>
      <c r="I84" s="12">
        <v>0.16135084427767341</v>
      </c>
      <c r="J84" s="12">
        <f t="shared" si="5"/>
        <v>3442443.6029418819</v>
      </c>
      <c r="L84">
        <v>4.0916921522980996</v>
      </c>
      <c r="M84">
        <v>9873.8922560781102</v>
      </c>
      <c r="N84">
        <v>2150.09789433689</v>
      </c>
    </row>
    <row r="85" spans="1:14">
      <c r="A85" t="s">
        <v>59</v>
      </c>
      <c r="B85" t="s">
        <v>60</v>
      </c>
      <c r="D85">
        <v>23.904456856786801</v>
      </c>
      <c r="E85">
        <v>23.7353494852116</v>
      </c>
      <c r="F85">
        <v>0.34323838579781402</v>
      </c>
      <c r="G85">
        <v>8783.5587566746799</v>
      </c>
      <c r="H85" s="12">
        <f t="shared" si="4"/>
        <v>527013.52540048084</v>
      </c>
      <c r="I85" s="12">
        <v>0.16135084427767341</v>
      </c>
      <c r="J85" s="12">
        <f t="shared" si="5"/>
        <v>2448190.4106784062</v>
      </c>
      <c r="L85">
        <v>3.9436705108088201</v>
      </c>
      <c r="M85">
        <v>9873.8922560781102</v>
      </c>
      <c r="N85">
        <v>2150.09789433689</v>
      </c>
    </row>
    <row r="86" spans="1:14">
      <c r="A86" t="s">
        <v>59</v>
      </c>
      <c r="B86" t="s">
        <v>60</v>
      </c>
      <c r="D86">
        <v>23.961222299813901</v>
      </c>
      <c r="E86">
        <v>23.7353494852116</v>
      </c>
      <c r="F86">
        <v>0.34323838579781402</v>
      </c>
      <c r="G86">
        <v>8487.4015308917697</v>
      </c>
      <c r="H86" s="12">
        <f t="shared" si="4"/>
        <v>509244.09185350616</v>
      </c>
      <c r="I86" s="12">
        <v>0.16135084427767341</v>
      </c>
      <c r="J86" s="12">
        <f t="shared" si="5"/>
        <v>2365644.224069946</v>
      </c>
      <c r="L86">
        <v>3.9287747487214402</v>
      </c>
      <c r="M86">
        <v>9873.8922560781102</v>
      </c>
      <c r="N86">
        <v>2150.09789433689</v>
      </c>
    </row>
    <row r="87" spans="1:14">
      <c r="A87" t="s">
        <v>61</v>
      </c>
      <c r="B87" t="s">
        <v>78</v>
      </c>
      <c r="D87">
        <v>23.9032675156854</v>
      </c>
      <c r="E87">
        <v>24.044838849916999</v>
      </c>
      <c r="F87">
        <v>0.12363554896708701</v>
      </c>
      <c r="G87">
        <v>8789.8730881803294</v>
      </c>
      <c r="H87" s="12">
        <f t="shared" si="4"/>
        <v>527392.3852908198</v>
      </c>
      <c r="I87" s="12">
        <v>0.15765422696115752</v>
      </c>
      <c r="J87" s="12">
        <f t="shared" si="5"/>
        <v>2442152.0963961799</v>
      </c>
      <c r="L87">
        <v>3.9439826045958601</v>
      </c>
      <c r="M87">
        <v>8084.4641813587796</v>
      </c>
      <c r="N87">
        <v>615.42065085123397</v>
      </c>
    </row>
    <row r="88" spans="1:14">
      <c r="A88" t="s">
        <v>61</v>
      </c>
      <c r="B88" t="s">
        <v>78</v>
      </c>
      <c r="D88">
        <v>24.131559289114499</v>
      </c>
      <c r="E88">
        <v>24.044838849916999</v>
      </c>
      <c r="F88">
        <v>0.12363554896708701</v>
      </c>
      <c r="G88">
        <v>7657.3199326313797</v>
      </c>
      <c r="H88" s="12">
        <f t="shared" si="4"/>
        <v>459439.1959578828</v>
      </c>
      <c r="I88" s="12">
        <v>0.15765422696115752</v>
      </c>
      <c r="J88" s="12">
        <f t="shared" si="5"/>
        <v>2127486.9089291147</v>
      </c>
      <c r="L88">
        <v>3.8840767928525501</v>
      </c>
      <c r="M88">
        <v>8084.4641813587796</v>
      </c>
      <c r="N88">
        <v>615.42065085123397</v>
      </c>
    </row>
    <row r="89" spans="1:14">
      <c r="A89" t="s">
        <v>61</v>
      </c>
      <c r="B89" t="s">
        <v>78</v>
      </c>
      <c r="D89">
        <v>24.099689744951299</v>
      </c>
      <c r="E89">
        <v>24.044838849916999</v>
      </c>
      <c r="F89">
        <v>0.12363554896708701</v>
      </c>
      <c r="G89">
        <v>7806.1995232646404</v>
      </c>
      <c r="H89" s="12">
        <f t="shared" si="4"/>
        <v>468371.97139587841</v>
      </c>
      <c r="I89" s="12">
        <v>0.15765422696115752</v>
      </c>
      <c r="J89" s="12">
        <f t="shared" si="5"/>
        <v>2168851.1699062763</v>
      </c>
      <c r="L89">
        <v>3.8924396474762899</v>
      </c>
      <c r="M89">
        <v>8084.4641813587796</v>
      </c>
      <c r="N89">
        <v>615.42065085123397</v>
      </c>
    </row>
    <row r="90" spans="1:14">
      <c r="A90" t="s">
        <v>28</v>
      </c>
      <c r="B90" t="s">
        <v>62</v>
      </c>
      <c r="D90">
        <v>23.291662078632601</v>
      </c>
      <c r="E90">
        <v>23.131946685982498</v>
      </c>
      <c r="F90">
        <v>0.13834585453641601</v>
      </c>
      <c r="G90">
        <v>12719.597374492299</v>
      </c>
      <c r="H90" s="12">
        <f t="shared" si="4"/>
        <v>763175.84246953798</v>
      </c>
      <c r="I90" s="12">
        <v>0.14701078079059138</v>
      </c>
      <c r="J90" s="12">
        <f t="shared" si="5"/>
        <v>3501483.6758060083</v>
      </c>
      <c r="L90">
        <v>4.1044733643938596</v>
      </c>
      <c r="M90">
        <v>14040.3798407828</v>
      </c>
      <c r="N90">
        <v>1144.1008547326001</v>
      </c>
    </row>
    <row r="91" spans="1:14">
      <c r="A91" t="s">
        <v>28</v>
      </c>
      <c r="B91" t="s">
        <v>62</v>
      </c>
      <c r="D91">
        <v>23.049292477474498</v>
      </c>
      <c r="E91">
        <v>23.131946685982498</v>
      </c>
      <c r="F91">
        <v>0.13834585453641601</v>
      </c>
      <c r="G91">
        <v>14725.611028728001</v>
      </c>
      <c r="H91" s="12">
        <f t="shared" si="4"/>
        <v>883536.6617236801</v>
      </c>
      <c r="I91" s="12">
        <v>0.14701078079059138</v>
      </c>
      <c r="J91" s="12">
        <f t="shared" si="5"/>
        <v>4053704.3048831634</v>
      </c>
      <c r="L91">
        <v>4.1680733245728403</v>
      </c>
      <c r="M91">
        <v>14040.3798407828</v>
      </c>
      <c r="N91">
        <v>1144.1008547326001</v>
      </c>
    </row>
    <row r="92" spans="1:14">
      <c r="A92" t="s">
        <v>28</v>
      </c>
      <c r="B92" t="s">
        <v>62</v>
      </c>
      <c r="D92">
        <v>23.054885501840499</v>
      </c>
      <c r="E92">
        <v>23.131946685982498</v>
      </c>
      <c r="F92">
        <v>0.13834585453641601</v>
      </c>
      <c r="G92">
        <v>14675.931119128199</v>
      </c>
      <c r="H92" s="12">
        <f t="shared" si="4"/>
        <v>880555.86714769201</v>
      </c>
      <c r="I92" s="12">
        <v>0.14701078079059138</v>
      </c>
      <c r="J92" s="12">
        <f t="shared" si="5"/>
        <v>4040028.2908272417</v>
      </c>
      <c r="L92">
        <v>4.16660566474562</v>
      </c>
      <c r="M92">
        <v>14040.3798407828</v>
      </c>
      <c r="N92">
        <v>1144.1008547326001</v>
      </c>
    </row>
    <row r="93" spans="1:14">
      <c r="A93" t="s">
        <v>63</v>
      </c>
      <c r="B93" t="s">
        <v>64</v>
      </c>
      <c r="D93">
        <v>23.9692559520442</v>
      </c>
      <c r="E93">
        <v>23.9067749006905</v>
      </c>
      <c r="F93">
        <v>0.24738082321379601</v>
      </c>
      <c r="G93">
        <v>8446.3027882288297</v>
      </c>
      <c r="H93" s="12">
        <f t="shared" si="4"/>
        <v>506778.16729372978</v>
      </c>
      <c r="I93" s="12">
        <v>0.14766138384228861</v>
      </c>
      <c r="J93" s="12">
        <f t="shared" si="5"/>
        <v>2326438.9311095229</v>
      </c>
      <c r="L93">
        <v>3.9266666462222002</v>
      </c>
      <c r="M93">
        <v>8837.8656559154297</v>
      </c>
      <c r="N93">
        <v>1351.5496676539201</v>
      </c>
    </row>
    <row r="94" spans="1:14">
      <c r="A94" t="s">
        <v>63</v>
      </c>
      <c r="B94" t="s">
        <v>64</v>
      </c>
      <c r="D94">
        <v>23.634143902210202</v>
      </c>
      <c r="E94">
        <v>23.9067749006905</v>
      </c>
      <c r="F94">
        <v>0.24738082321379601</v>
      </c>
      <c r="G94">
        <v>10341.964862557899</v>
      </c>
      <c r="H94" s="12">
        <f t="shared" si="4"/>
        <v>620517.89175347402</v>
      </c>
      <c r="I94" s="12">
        <v>0.14766138384228861</v>
      </c>
      <c r="J94" s="12">
        <f t="shared" si="5"/>
        <v>2848577.689394766</v>
      </c>
      <c r="L94">
        <v>4.0146030578971699</v>
      </c>
      <c r="M94">
        <v>8837.8656559154297</v>
      </c>
      <c r="N94">
        <v>1351.5496676539201</v>
      </c>
    </row>
    <row r="95" spans="1:14">
      <c r="A95" t="s">
        <v>63</v>
      </c>
      <c r="B95" t="s">
        <v>64</v>
      </c>
      <c r="D95">
        <v>24.1169248478169</v>
      </c>
      <c r="E95">
        <v>23.9067749006905</v>
      </c>
      <c r="F95">
        <v>0.24738082321379601</v>
      </c>
      <c r="G95">
        <v>7725.3293169595499</v>
      </c>
      <c r="H95" s="12">
        <f t="shared" si="4"/>
        <v>463519.75901757297</v>
      </c>
      <c r="I95" s="12">
        <v>0.14766138384228861</v>
      </c>
      <c r="J95" s="12">
        <f t="shared" si="5"/>
        <v>2127854.9122894076</v>
      </c>
      <c r="L95">
        <v>3.8879170016878</v>
      </c>
      <c r="M95">
        <v>8837.8656559154297</v>
      </c>
      <c r="N95">
        <v>1351.5496676539201</v>
      </c>
    </row>
    <row r="96" spans="1:14">
      <c r="A96" t="s">
        <v>65</v>
      </c>
      <c r="B96" t="s">
        <v>72</v>
      </c>
      <c r="D96">
        <v>23.404288668142499</v>
      </c>
      <c r="E96">
        <v>24.0989486354447</v>
      </c>
      <c r="F96">
        <v>0.70827874742007302</v>
      </c>
      <c r="G96">
        <v>11882.8095271824</v>
      </c>
      <c r="H96" s="12">
        <f t="shared" si="4"/>
        <v>712968.57163094403</v>
      </c>
      <c r="I96" s="12">
        <v>0.15971439308530658</v>
      </c>
      <c r="J96" s="12">
        <f t="shared" si="5"/>
        <v>3307359.6573515129</v>
      </c>
      <c r="L96">
        <v>4.0749191357542198</v>
      </c>
      <c r="M96">
        <v>8289.9190213046204</v>
      </c>
      <c r="N96">
        <v>3429.5370721677</v>
      </c>
    </row>
    <row r="97" spans="1:20">
      <c r="A97" t="s">
        <v>65</v>
      </c>
      <c r="B97" t="s">
        <v>72</v>
      </c>
      <c r="D97">
        <v>24.820102683887999</v>
      </c>
      <c r="E97">
        <v>24.0989486354447</v>
      </c>
      <c r="F97">
        <v>0.70827874742007302</v>
      </c>
      <c r="G97">
        <v>5051.2262552971797</v>
      </c>
      <c r="H97" s="12">
        <f t="shared" si="4"/>
        <v>303073.57531783078</v>
      </c>
      <c r="I97" s="12">
        <v>0.15971439308530658</v>
      </c>
      <c r="J97" s="12">
        <f t="shared" si="5"/>
        <v>1405915.1498396483</v>
      </c>
      <c r="L97">
        <v>3.70339682193273</v>
      </c>
      <c r="M97">
        <v>8289.9190213046204</v>
      </c>
      <c r="N97">
        <v>3429.5370721677</v>
      </c>
    </row>
    <row r="98" spans="1:20">
      <c r="A98" t="s">
        <v>65</v>
      </c>
      <c r="B98" t="s">
        <v>72</v>
      </c>
      <c r="D98">
        <v>24.072454554303601</v>
      </c>
      <c r="E98">
        <v>24.0989486354447</v>
      </c>
      <c r="F98">
        <v>0.70827874742007302</v>
      </c>
      <c r="G98">
        <v>7935.7212814342502</v>
      </c>
      <c r="H98" s="12">
        <f t="shared" si="4"/>
        <v>476143.27688605501</v>
      </c>
      <c r="I98" s="12">
        <v>0.15971439308530658</v>
      </c>
      <c r="J98" s="12">
        <f t="shared" si="5"/>
        <v>2208760.8455022415</v>
      </c>
      <c r="L98">
        <v>3.89958640611427</v>
      </c>
      <c r="M98">
        <v>8289.9190213046204</v>
      </c>
      <c r="N98">
        <v>3429.5370721677</v>
      </c>
    </row>
    <row r="99" spans="1:20">
      <c r="A99" t="s">
        <v>30</v>
      </c>
      <c r="B99" t="s">
        <v>66</v>
      </c>
      <c r="D99">
        <v>23.5444447190083</v>
      </c>
      <c r="E99">
        <v>23.509562609764298</v>
      </c>
      <c r="F99">
        <v>0.113322648740607</v>
      </c>
      <c r="G99">
        <v>10917.945679185699</v>
      </c>
      <c r="H99" s="12">
        <f t="shared" si="4"/>
        <v>655076.74075114192</v>
      </c>
      <c r="I99" s="12">
        <v>0.13838612368024131</v>
      </c>
      <c r="J99" s="12">
        <f t="shared" si="5"/>
        <v>2982921.0864671152</v>
      </c>
      <c r="L99">
        <v>4.0381409291997903</v>
      </c>
      <c r="M99">
        <v>11168.098139497301</v>
      </c>
      <c r="N99">
        <v>775.09274463125303</v>
      </c>
    </row>
    <row r="100" spans="1:20">
      <c r="A100" t="s">
        <v>30</v>
      </c>
      <c r="B100" t="s">
        <v>66</v>
      </c>
      <c r="D100">
        <v>23.3828995264182</v>
      </c>
      <c r="E100">
        <v>23.509562609764298</v>
      </c>
      <c r="F100">
        <v>0.113322648740607</v>
      </c>
      <c r="G100">
        <v>12037.376340041499</v>
      </c>
      <c r="H100" s="12">
        <f t="shared" si="4"/>
        <v>722242.58040248998</v>
      </c>
      <c r="I100" s="12">
        <v>0.13838612368024131</v>
      </c>
      <c r="J100" s="12">
        <f t="shared" si="5"/>
        <v>3288763.7258448224</v>
      </c>
      <c r="L100">
        <v>4.0805318386486098</v>
      </c>
      <c r="M100">
        <v>11168.098139497301</v>
      </c>
      <c r="N100">
        <v>775.09274463125303</v>
      </c>
    </row>
    <row r="101" spans="1:20">
      <c r="A101" t="s">
        <v>30</v>
      </c>
      <c r="B101" t="s">
        <v>66</v>
      </c>
      <c r="D101">
        <v>23.601343583866299</v>
      </c>
      <c r="E101">
        <v>23.509562609764298</v>
      </c>
      <c r="F101">
        <v>0.113322648740607</v>
      </c>
      <c r="G101">
        <v>10548.9723992646</v>
      </c>
      <c r="H101" s="12">
        <f t="shared" si="4"/>
        <v>632938.34395587596</v>
      </c>
      <c r="I101" s="12">
        <v>0.13838612368024131</v>
      </c>
      <c r="J101" s="12">
        <f t="shared" si="5"/>
        <v>2882112.9116180837</v>
      </c>
      <c r="L101">
        <v>4.0232101560256597</v>
      </c>
      <c r="M101">
        <v>11168.098139497301</v>
      </c>
      <c r="N101">
        <v>775.09274463125303</v>
      </c>
    </row>
    <row r="102" spans="1:20">
      <c r="A102" t="s">
        <v>67</v>
      </c>
      <c r="B102" t="s">
        <v>68</v>
      </c>
      <c r="D102">
        <v>24.779656514567499</v>
      </c>
      <c r="E102">
        <v>24.684731010123901</v>
      </c>
      <c r="F102">
        <v>0.125369696643719</v>
      </c>
      <c r="G102">
        <v>5176.1906034344502</v>
      </c>
      <c r="H102" s="12">
        <f t="shared" si="4"/>
        <v>310571.43620606698</v>
      </c>
      <c r="I102" s="12">
        <v>0.15946969696969709</v>
      </c>
      <c r="J102" s="12">
        <f t="shared" si="5"/>
        <v>1440392.6761011686</v>
      </c>
      <c r="L102">
        <v>3.7140102600284401</v>
      </c>
      <c r="M102">
        <v>5492.3727605582999</v>
      </c>
      <c r="N102">
        <v>423.30116292737199</v>
      </c>
    </row>
    <row r="103" spans="1:20">
      <c r="A103" t="s">
        <v>67</v>
      </c>
      <c r="B103" t="s">
        <v>68</v>
      </c>
      <c r="D103">
        <v>24.542614033003598</v>
      </c>
      <c r="E103">
        <v>24.684731010123901</v>
      </c>
      <c r="F103">
        <v>0.125369696643719</v>
      </c>
      <c r="G103">
        <v>5973.2726171499498</v>
      </c>
      <c r="H103" s="12">
        <f t="shared" si="4"/>
        <v>358396.35702899698</v>
      </c>
      <c r="I103" s="12">
        <v>0.15946969696969709</v>
      </c>
      <c r="J103" s="12">
        <f t="shared" si="5"/>
        <v>1662198.8619178182</v>
      </c>
      <c r="L103">
        <v>3.77621233618054</v>
      </c>
      <c r="M103">
        <v>5492.3727605582999</v>
      </c>
      <c r="N103">
        <v>423.30116292737199</v>
      </c>
    </row>
    <row r="104" spans="1:20">
      <c r="A104" t="s">
        <v>67</v>
      </c>
      <c r="B104" t="s">
        <v>68</v>
      </c>
      <c r="D104">
        <v>24.731922482800599</v>
      </c>
      <c r="E104">
        <v>24.684731010123901</v>
      </c>
      <c r="F104">
        <v>0.125369696643719</v>
      </c>
      <c r="G104">
        <v>5327.6550610904796</v>
      </c>
      <c r="H104" s="12">
        <f t="shared" si="4"/>
        <v>319659.30366542877</v>
      </c>
      <c r="I104" s="12">
        <v>0.15946969696969709</v>
      </c>
      <c r="J104" s="12">
        <f t="shared" si="5"/>
        <v>1482541.1038179966</v>
      </c>
      <c r="L104">
        <v>3.72653609868581</v>
      </c>
      <c r="M104">
        <v>5492.3727605582999</v>
      </c>
      <c r="N104">
        <v>423.30116292737199</v>
      </c>
    </row>
    <row r="105" spans="1:20">
      <c r="A105" t="s">
        <v>69</v>
      </c>
      <c r="B105" t="s">
        <v>70</v>
      </c>
      <c r="D105">
        <v>24.5515309461436</v>
      </c>
      <c r="E105">
        <v>24.689133674019399</v>
      </c>
      <c r="F105">
        <v>0.42934824424624002</v>
      </c>
      <c r="G105">
        <v>5941.1765483081599</v>
      </c>
      <c r="H105" s="12">
        <f t="shared" si="4"/>
        <v>356470.59289848962</v>
      </c>
      <c r="I105" s="12">
        <v>0.15852713178294603</v>
      </c>
      <c r="J105" s="12">
        <f t="shared" si="5"/>
        <v>1651923.4142226134</v>
      </c>
      <c r="L105">
        <v>3.77387245808562</v>
      </c>
      <c r="M105">
        <v>5585.9256611916499</v>
      </c>
      <c r="N105">
        <v>1356.02844878151</v>
      </c>
    </row>
    <row r="106" spans="1:20">
      <c r="A106" t="s">
        <v>69</v>
      </c>
      <c r="B106" t="s">
        <v>70</v>
      </c>
      <c r="D106">
        <v>24.345455909032999</v>
      </c>
      <c r="E106">
        <v>24.689133674019399</v>
      </c>
      <c r="F106">
        <v>0.42934824424624002</v>
      </c>
      <c r="G106">
        <v>6728.9670035059698</v>
      </c>
      <c r="H106" s="12">
        <f t="shared" si="4"/>
        <v>403738.0202103582</v>
      </c>
      <c r="I106" s="12">
        <v>0.15852713178294603</v>
      </c>
      <c r="J106" s="12">
        <f t="shared" si="5"/>
        <v>1870965.8021841254</v>
      </c>
      <c r="L106">
        <v>3.8279483986800402</v>
      </c>
      <c r="M106">
        <v>5585.9256611916499</v>
      </c>
      <c r="N106">
        <v>1356.02844878151</v>
      </c>
    </row>
    <row r="107" spans="1:20">
      <c r="A107" t="s">
        <v>69</v>
      </c>
      <c r="B107" t="s">
        <v>70</v>
      </c>
      <c r="D107">
        <v>25.170414166881699</v>
      </c>
      <c r="E107">
        <v>24.689133674019399</v>
      </c>
      <c r="F107">
        <v>0.42934824424624002</v>
      </c>
      <c r="G107">
        <v>4087.6334317608198</v>
      </c>
      <c r="H107" s="12">
        <f t="shared" si="4"/>
        <v>245258.00590564919</v>
      </c>
      <c r="I107" s="12">
        <v>0.15852713178294603</v>
      </c>
      <c r="J107" s="12">
        <f t="shared" si="5"/>
        <v>1136552.2165147064</v>
      </c>
      <c r="L107">
        <v>3.6114719424834201</v>
      </c>
      <c r="M107">
        <v>5585.9256611916499</v>
      </c>
      <c r="N107">
        <v>1356.02844878151</v>
      </c>
    </row>
    <row r="108" spans="1:20">
      <c r="H108" s="12"/>
    </row>
    <row r="109" spans="1:20">
      <c r="A109" s="1" t="s">
        <v>41</v>
      </c>
      <c r="B109" s="1" t="s">
        <v>105</v>
      </c>
      <c r="H109" s="12"/>
    </row>
    <row r="110" spans="1:20">
      <c r="A110" t="s">
        <v>2</v>
      </c>
      <c r="B110" t="s">
        <v>3</v>
      </c>
      <c r="C110" t="s">
        <v>4</v>
      </c>
      <c r="D110" t="s">
        <v>5</v>
      </c>
      <c r="E110" t="s">
        <v>6</v>
      </c>
      <c r="F110" t="s">
        <v>7</v>
      </c>
      <c r="G110" t="s">
        <v>8</v>
      </c>
      <c r="H110" s="12" t="s">
        <v>127</v>
      </c>
      <c r="I110" s="12" t="s">
        <v>124</v>
      </c>
      <c r="J110" s="12" t="s">
        <v>126</v>
      </c>
      <c r="L110" t="s">
        <v>9</v>
      </c>
      <c r="M110" t="s">
        <v>10</v>
      </c>
      <c r="N110" t="s">
        <v>11</v>
      </c>
      <c r="P110" t="s">
        <v>35</v>
      </c>
      <c r="Q110" t="s">
        <v>36</v>
      </c>
      <c r="R110" t="s">
        <v>37</v>
      </c>
      <c r="S110" t="s">
        <v>38</v>
      </c>
      <c r="T110" t="s">
        <v>39</v>
      </c>
    </row>
    <row r="111" spans="1:20">
      <c r="A111" t="s">
        <v>12</v>
      </c>
      <c r="B111" t="s">
        <v>89</v>
      </c>
      <c r="D111">
        <v>22.979247822907698</v>
      </c>
      <c r="E111">
        <v>22.877331833176399</v>
      </c>
      <c r="F111">
        <v>0.113119744052652</v>
      </c>
      <c r="G111">
        <v>11733.1943722785</v>
      </c>
      <c r="H111" s="12">
        <f t="shared" si="4"/>
        <v>703991.66233671003</v>
      </c>
      <c r="I111" s="12">
        <v>0.23618501841997541</v>
      </c>
      <c r="J111" s="12">
        <f t="shared" si="5"/>
        <v>3481055.78429286</v>
      </c>
      <c r="L111">
        <v>4.0694162652604504</v>
      </c>
      <c r="M111">
        <v>12534.116676982299</v>
      </c>
      <c r="N111">
        <v>902.37447667960396</v>
      </c>
      <c r="P111" t="s">
        <v>40</v>
      </c>
      <c r="Q111">
        <v>87.976006942866704</v>
      </c>
      <c r="R111">
        <v>-3.6482713297644001</v>
      </c>
      <c r="S111">
        <v>37.8255825123343</v>
      </c>
      <c r="T111">
        <v>0.98767546142938401</v>
      </c>
    </row>
    <row r="112" spans="1:20">
      <c r="A112" t="s">
        <v>12</v>
      </c>
      <c r="B112" t="s">
        <v>89</v>
      </c>
      <c r="D112">
        <v>22.897126398493199</v>
      </c>
      <c r="E112">
        <v>22.877331833176399</v>
      </c>
      <c r="F112">
        <v>0.113119744052652</v>
      </c>
      <c r="G112">
        <v>12357.367042416899</v>
      </c>
      <c r="H112" s="12">
        <f t="shared" si="4"/>
        <v>741442.02254501393</v>
      </c>
      <c r="I112" s="12">
        <v>0.23618501841997541</v>
      </c>
      <c r="J112" s="12">
        <f t="shared" si="5"/>
        <v>3666238.0811886075</v>
      </c>
      <c r="L112">
        <v>4.0919259464194599</v>
      </c>
      <c r="M112">
        <v>12534.116676982299</v>
      </c>
      <c r="N112">
        <v>902.37447667960396</v>
      </c>
    </row>
    <row r="113" spans="1:14">
      <c r="A113" t="s">
        <v>12</v>
      </c>
      <c r="B113" t="s">
        <v>89</v>
      </c>
      <c r="D113">
        <v>22.755621278128402</v>
      </c>
      <c r="E113">
        <v>22.877331833176399</v>
      </c>
      <c r="F113">
        <v>0.113119744052652</v>
      </c>
      <c r="G113">
        <v>13511.788616251501</v>
      </c>
      <c r="H113" s="12">
        <f t="shared" si="4"/>
        <v>810707.31697509007</v>
      </c>
      <c r="I113" s="12">
        <v>0.23618501841997541</v>
      </c>
      <c r="J113" s="12">
        <f t="shared" si="5"/>
        <v>4008736.958272242</v>
      </c>
      <c r="L113">
        <v>4.1307128423419899</v>
      </c>
      <c r="M113">
        <v>12534.116676982299</v>
      </c>
      <c r="N113">
        <v>902.37447667960396</v>
      </c>
    </row>
    <row r="114" spans="1:14">
      <c r="A114" t="s">
        <v>14</v>
      </c>
      <c r="B114" t="s">
        <v>44</v>
      </c>
      <c r="D114">
        <v>23.569556622639499</v>
      </c>
      <c r="E114">
        <v>23.441850585351499</v>
      </c>
      <c r="F114">
        <v>0.113526962285441</v>
      </c>
      <c r="G114">
        <v>8083.7187442499999</v>
      </c>
      <c r="H114" s="12">
        <f t="shared" si="4"/>
        <v>485023.12465499999</v>
      </c>
      <c r="I114" s="12">
        <v>0.24246079613992752</v>
      </c>
      <c r="J114" s="12">
        <f t="shared" si="5"/>
        <v>2410488.8704205062</v>
      </c>
      <c r="L114">
        <v>3.9076111947560399</v>
      </c>
      <c r="M114">
        <v>8777.0928645932199</v>
      </c>
      <c r="N114">
        <v>618.34399912739002</v>
      </c>
    </row>
    <row r="115" spans="1:14">
      <c r="A115" t="s">
        <v>14</v>
      </c>
      <c r="B115" t="s">
        <v>44</v>
      </c>
      <c r="D115">
        <v>23.352370487359501</v>
      </c>
      <c r="E115">
        <v>23.441850585351499</v>
      </c>
      <c r="F115">
        <v>0.113526962285441</v>
      </c>
      <c r="G115">
        <v>9271.3385510309599</v>
      </c>
      <c r="H115" s="12">
        <f t="shared" si="4"/>
        <v>556280.3130618576</v>
      </c>
      <c r="I115" s="12">
        <v>0.24246079613992752</v>
      </c>
      <c r="J115" s="12">
        <f t="shared" si="5"/>
        <v>2764625.9225752144</v>
      </c>
      <c r="L115">
        <v>3.96714244000857</v>
      </c>
      <c r="M115">
        <v>8777.0928645932199</v>
      </c>
      <c r="N115">
        <v>618.34399912739002</v>
      </c>
    </row>
    <row r="116" spans="1:14">
      <c r="A116" t="s">
        <v>14</v>
      </c>
      <c r="B116" t="s">
        <v>44</v>
      </c>
      <c r="D116">
        <v>23.403624646055501</v>
      </c>
      <c r="E116">
        <v>23.441850585351499</v>
      </c>
      <c r="F116">
        <v>0.113526962285441</v>
      </c>
      <c r="G116">
        <v>8976.22129849872</v>
      </c>
      <c r="H116" s="12">
        <f t="shared" si="4"/>
        <v>538573.27790992323</v>
      </c>
      <c r="I116" s="12">
        <v>0.24246079613992752</v>
      </c>
      <c r="J116" s="12">
        <f t="shared" si="5"/>
        <v>2676624.7346066143</v>
      </c>
      <c r="L116">
        <v>3.9530935510792098</v>
      </c>
      <c r="M116">
        <v>8777.0928645932199</v>
      </c>
      <c r="N116">
        <v>618.34399912739002</v>
      </c>
    </row>
    <row r="117" spans="1:14">
      <c r="A117" t="s">
        <v>45</v>
      </c>
      <c r="B117" t="s">
        <v>46</v>
      </c>
      <c r="D117">
        <v>23.315082979411599</v>
      </c>
      <c r="E117">
        <v>23.3811385776376</v>
      </c>
      <c r="F117">
        <v>8.4091074614277395E-2</v>
      </c>
      <c r="G117">
        <v>9492.1159830230008</v>
      </c>
      <c r="H117" s="12">
        <f t="shared" si="4"/>
        <v>569526.9589813801</v>
      </c>
      <c r="I117" s="12">
        <v>0.23830645161290331</v>
      </c>
      <c r="J117" s="12">
        <f t="shared" si="5"/>
        <v>2820995.6306964811</v>
      </c>
      <c r="L117">
        <v>3.9773630361697401</v>
      </c>
      <c r="M117">
        <v>9113.0019396741609</v>
      </c>
      <c r="N117">
        <v>477.67049913870301</v>
      </c>
    </row>
    <row r="118" spans="1:14">
      <c r="A118" t="s">
        <v>45</v>
      </c>
      <c r="B118" t="s">
        <v>46</v>
      </c>
      <c r="D118">
        <v>23.352531952221501</v>
      </c>
      <c r="E118">
        <v>23.3811385776376</v>
      </c>
      <c r="F118">
        <v>8.4091074614277395E-2</v>
      </c>
      <c r="G118">
        <v>9270.3937792879497</v>
      </c>
      <c r="H118" s="12">
        <f t="shared" si="4"/>
        <v>556223.62675727694</v>
      </c>
      <c r="I118" s="12">
        <v>0.23830645161290331</v>
      </c>
      <c r="J118" s="12">
        <f t="shared" si="5"/>
        <v>2755101.2222122536</v>
      </c>
      <c r="L118">
        <v>3.96709818209915</v>
      </c>
      <c r="M118">
        <v>9113.0019396741609</v>
      </c>
      <c r="N118">
        <v>477.67049913870301</v>
      </c>
    </row>
    <row r="119" spans="1:14">
      <c r="A119" t="s">
        <v>45</v>
      </c>
      <c r="B119" t="s">
        <v>46</v>
      </c>
      <c r="D119">
        <v>23.475800801279799</v>
      </c>
      <c r="E119">
        <v>23.3811385776376</v>
      </c>
      <c r="F119">
        <v>8.4091074614277395E-2</v>
      </c>
      <c r="G119">
        <v>8576.4960567115304</v>
      </c>
      <c r="H119" s="12">
        <f t="shared" si="4"/>
        <v>514589.76340269181</v>
      </c>
      <c r="I119" s="12">
        <v>0.23830645161290331</v>
      </c>
      <c r="J119" s="12">
        <f t="shared" si="5"/>
        <v>2548879.2958220425</v>
      </c>
      <c r="L119">
        <v>3.9333098922719798</v>
      </c>
      <c r="M119">
        <v>9113.0019396741609</v>
      </c>
      <c r="N119">
        <v>477.67049913870301</v>
      </c>
    </row>
    <row r="120" spans="1:14">
      <c r="A120" t="s">
        <v>16</v>
      </c>
      <c r="B120" t="s">
        <v>91</v>
      </c>
      <c r="D120">
        <v>24.050915925791902</v>
      </c>
      <c r="E120">
        <v>23.973584025763099</v>
      </c>
      <c r="F120">
        <v>0.109553091462262</v>
      </c>
      <c r="G120">
        <v>5965.8103728347596</v>
      </c>
      <c r="H120" s="12">
        <f t="shared" si="4"/>
        <v>357948.62237008556</v>
      </c>
      <c r="I120" s="12">
        <v>0.24850179784258883</v>
      </c>
      <c r="J120" s="12">
        <f t="shared" si="5"/>
        <v>1787597.9942573188</v>
      </c>
      <c r="L120">
        <v>3.7756694449126802</v>
      </c>
      <c r="M120">
        <v>6274.3189965865304</v>
      </c>
      <c r="N120">
        <v>441.44963049479702</v>
      </c>
    </row>
    <row r="121" spans="1:14">
      <c r="A121" t="s">
        <v>16</v>
      </c>
      <c r="B121" t="s">
        <v>91</v>
      </c>
      <c r="D121">
        <v>24.0216170536976</v>
      </c>
      <c r="E121">
        <v>23.973584025763099</v>
      </c>
      <c r="F121">
        <v>0.109553091462262</v>
      </c>
      <c r="G121">
        <v>6077.15532647076</v>
      </c>
      <c r="H121" s="12">
        <f t="shared" si="4"/>
        <v>364629.31958824559</v>
      </c>
      <c r="I121" s="12">
        <v>0.24850179784258883</v>
      </c>
      <c r="J121" s="12">
        <f t="shared" si="5"/>
        <v>1820961.444208178</v>
      </c>
      <c r="L121">
        <v>3.7837003366545501</v>
      </c>
      <c r="M121">
        <v>6274.3189965865304</v>
      </c>
      <c r="N121">
        <v>441.44963049479702</v>
      </c>
    </row>
    <row r="122" spans="1:14">
      <c r="A122" t="s">
        <v>16</v>
      </c>
      <c r="B122" t="s">
        <v>91</v>
      </c>
      <c r="D122">
        <v>23.848219097799799</v>
      </c>
      <c r="E122">
        <v>23.973584025763099</v>
      </c>
      <c r="F122">
        <v>0.109553091462262</v>
      </c>
      <c r="G122">
        <v>6779.9912904540597</v>
      </c>
      <c r="H122" s="12">
        <f t="shared" si="4"/>
        <v>406799.4774272436</v>
      </c>
      <c r="I122" s="12">
        <v>0.24850179784258883</v>
      </c>
      <c r="J122" s="12">
        <f t="shared" si="5"/>
        <v>2031559.5157173569</v>
      </c>
      <c r="L122">
        <v>3.8312291359747102</v>
      </c>
      <c r="M122">
        <v>6274.3189965865304</v>
      </c>
      <c r="N122">
        <v>441.44963049479702</v>
      </c>
    </row>
    <row r="123" spans="1:14">
      <c r="A123" t="s">
        <v>22</v>
      </c>
      <c r="B123" t="s">
        <v>47</v>
      </c>
      <c r="D123">
        <v>24.058591743189901</v>
      </c>
      <c r="E123">
        <v>24.0620662951086</v>
      </c>
      <c r="F123">
        <v>0.121875020239452</v>
      </c>
      <c r="G123">
        <v>5936.9786175854697</v>
      </c>
      <c r="H123" s="12">
        <f t="shared" si="4"/>
        <v>356218.71705512819</v>
      </c>
      <c r="I123" s="12">
        <v>0.25818483215913768</v>
      </c>
      <c r="J123" s="12">
        <f t="shared" si="5"/>
        <v>1792755.9469197991</v>
      </c>
      <c r="L123">
        <v>3.7735654847890601</v>
      </c>
      <c r="M123">
        <v>5935.6500269104699</v>
      </c>
      <c r="N123">
        <v>455.488139626394</v>
      </c>
    </row>
    <row r="124" spans="1:14">
      <c r="A124" t="s">
        <v>22</v>
      </c>
      <c r="B124" t="s">
        <v>47</v>
      </c>
      <c r="D124">
        <v>23.9419657026727</v>
      </c>
      <c r="E124">
        <v>24.0620662951086</v>
      </c>
      <c r="F124">
        <v>0.121875020239452</v>
      </c>
      <c r="G124">
        <v>6390.4724179595496</v>
      </c>
      <c r="H124" s="12">
        <f t="shared" si="4"/>
        <v>383428.34507757297</v>
      </c>
      <c r="I124" s="12">
        <v>0.25818483215913768</v>
      </c>
      <c r="J124" s="12">
        <f t="shared" si="5"/>
        <v>1929694.9119859282</v>
      </c>
      <c r="L124">
        <v>3.80553296472009</v>
      </c>
      <c r="M124">
        <v>5935.6500269104699</v>
      </c>
      <c r="N124">
        <v>455.488139626394</v>
      </c>
    </row>
    <row r="125" spans="1:14">
      <c r="A125" t="s">
        <v>22</v>
      </c>
      <c r="B125" t="s">
        <v>47</v>
      </c>
      <c r="D125">
        <v>24.185641439463101</v>
      </c>
      <c r="E125">
        <v>24.0620662951086</v>
      </c>
      <c r="F125">
        <v>0.121875020239452</v>
      </c>
      <c r="G125">
        <v>5479.4990451863896</v>
      </c>
      <c r="H125" s="12">
        <f t="shared" si="4"/>
        <v>328769.94271118339</v>
      </c>
      <c r="I125" s="12">
        <v>0.25818483215913768</v>
      </c>
      <c r="J125" s="12">
        <f t="shared" si="5"/>
        <v>1654613.4207561582</v>
      </c>
      <c r="L125">
        <v>3.7387408555909301</v>
      </c>
      <c r="M125">
        <v>5935.6500269104699</v>
      </c>
      <c r="N125">
        <v>455.488139626394</v>
      </c>
    </row>
    <row r="126" spans="1:14">
      <c r="A126" t="s">
        <v>48</v>
      </c>
      <c r="B126" t="s">
        <v>49</v>
      </c>
      <c r="D126">
        <v>23.513053437788301</v>
      </c>
      <c r="E126">
        <v>23.679408422459598</v>
      </c>
      <c r="F126">
        <v>0.17699813166783401</v>
      </c>
      <c r="G126">
        <v>8377.1994290917391</v>
      </c>
      <c r="H126" s="12">
        <f t="shared" si="4"/>
        <v>502631.96574550436</v>
      </c>
      <c r="I126" s="12">
        <v>0.23956594323873112</v>
      </c>
      <c r="J126" s="12">
        <f t="shared" si="5"/>
        <v>2492181.8668850549</v>
      </c>
      <c r="L126">
        <v>3.92309885445674</v>
      </c>
      <c r="M126">
        <v>7573.4581186524201</v>
      </c>
      <c r="N126">
        <v>836.96118846342597</v>
      </c>
    </row>
    <row r="127" spans="1:14">
      <c r="A127" t="s">
        <v>48</v>
      </c>
      <c r="B127" t="s">
        <v>49</v>
      </c>
      <c r="D127">
        <v>23.865410293811902</v>
      </c>
      <c r="E127">
        <v>23.679408422459598</v>
      </c>
      <c r="F127">
        <v>0.17699813166783401</v>
      </c>
      <c r="G127">
        <v>6706.8252011802497</v>
      </c>
      <c r="H127" s="12">
        <f t="shared" si="4"/>
        <v>402409.51207081496</v>
      </c>
      <c r="I127" s="12">
        <v>0.23956594323873112</v>
      </c>
      <c r="J127" s="12">
        <f t="shared" si="5"/>
        <v>1995252.5055931893</v>
      </c>
      <c r="L127">
        <v>3.8265169875465399</v>
      </c>
      <c r="M127">
        <v>7573.4581186524201</v>
      </c>
      <c r="N127">
        <v>836.96118846342597</v>
      </c>
    </row>
    <row r="128" spans="1:14">
      <c r="A128" t="s">
        <v>48</v>
      </c>
      <c r="B128" t="s">
        <v>49</v>
      </c>
      <c r="D128">
        <v>23.6597615357785</v>
      </c>
      <c r="E128">
        <v>23.679408422459598</v>
      </c>
      <c r="F128">
        <v>0.17699813166783401</v>
      </c>
      <c r="G128">
        <v>7636.3497256852797</v>
      </c>
      <c r="H128" s="12">
        <f t="shared" si="4"/>
        <v>458180.98354111676</v>
      </c>
      <c r="I128" s="12">
        <v>0.23956594323873112</v>
      </c>
      <c r="J128" s="12">
        <f t="shared" si="5"/>
        <v>2271782.1721487758</v>
      </c>
      <c r="L128">
        <v>3.8828858097762802</v>
      </c>
      <c r="M128">
        <v>7573.4581186524201</v>
      </c>
      <c r="N128">
        <v>836.96118846342597</v>
      </c>
    </row>
    <row r="129" spans="1:14">
      <c r="A129" t="s">
        <v>18</v>
      </c>
      <c r="B129" t="s">
        <v>93</v>
      </c>
      <c r="D129">
        <v>23.523292492557701</v>
      </c>
      <c r="E129">
        <v>23.510170574378499</v>
      </c>
      <c r="F129">
        <v>7.1374039538428802E-2</v>
      </c>
      <c r="G129">
        <v>8323.2378363622593</v>
      </c>
      <c r="H129" s="12">
        <f t="shared" si="4"/>
        <v>499394.27018173557</v>
      </c>
      <c r="I129" s="12">
        <v>0.23815213062524884</v>
      </c>
      <c r="J129" s="12">
        <f t="shared" si="5"/>
        <v>2473304.3185902284</v>
      </c>
      <c r="L129">
        <v>3.9202923047667899</v>
      </c>
      <c r="M129">
        <v>8398.1561395167391</v>
      </c>
      <c r="N129">
        <v>380.47993341994197</v>
      </c>
    </row>
    <row r="130" spans="1:14">
      <c r="A130" t="s">
        <v>18</v>
      </c>
      <c r="B130" t="s">
        <v>93</v>
      </c>
      <c r="D130">
        <v>23.574073187207301</v>
      </c>
      <c r="E130">
        <v>23.510170574378499</v>
      </c>
      <c r="F130">
        <v>7.1374039538428802E-2</v>
      </c>
      <c r="G130">
        <v>8060.7080817413398</v>
      </c>
      <c r="H130" s="12">
        <f t="shared" si="4"/>
        <v>483642.4849044804</v>
      </c>
      <c r="I130" s="12">
        <v>0.23815213062524884</v>
      </c>
      <c r="J130" s="12">
        <f t="shared" si="5"/>
        <v>2395291.8925814885</v>
      </c>
      <c r="L130">
        <v>3.9063731934782799</v>
      </c>
      <c r="M130">
        <v>8398.1561395167391</v>
      </c>
      <c r="N130">
        <v>380.47993341994197</v>
      </c>
    </row>
    <row r="131" spans="1:14">
      <c r="A131" t="s">
        <v>18</v>
      </c>
      <c r="B131" t="s">
        <v>93</v>
      </c>
      <c r="D131">
        <v>23.4331460433704</v>
      </c>
      <c r="E131">
        <v>23.510170574378499</v>
      </c>
      <c r="F131">
        <v>7.1374039538428802E-2</v>
      </c>
      <c r="G131">
        <v>8810.5225004466192</v>
      </c>
      <c r="H131" s="12">
        <f t="shared" si="4"/>
        <v>528631.35002679715</v>
      </c>
      <c r="I131" s="12">
        <v>0.23815213062524884</v>
      </c>
      <c r="J131" s="12">
        <f t="shared" si="5"/>
        <v>2618104.1294039222</v>
      </c>
      <c r="L131">
        <v>3.9450016646358899</v>
      </c>
      <c r="M131">
        <v>8398.1561395167391</v>
      </c>
      <c r="N131">
        <v>380.47993341994197</v>
      </c>
    </row>
    <row r="132" spans="1:14">
      <c r="A132" t="s">
        <v>50</v>
      </c>
      <c r="B132" t="s">
        <v>51</v>
      </c>
      <c r="D132">
        <v>24.085404153807101</v>
      </c>
      <c r="E132">
        <v>24.1202998888166</v>
      </c>
      <c r="F132">
        <v>0.18253750822029</v>
      </c>
      <c r="G132">
        <v>5837.3554345402499</v>
      </c>
      <c r="H132" s="12">
        <f t="shared" ref="H132:H182" si="6">G132*60</f>
        <v>350241.32607241499</v>
      </c>
      <c r="I132" s="12">
        <v>0.25190533493782596</v>
      </c>
      <c r="J132" s="12">
        <f t="shared" ref="J132:J182" si="7">H132/(0.25/(1+I132))</f>
        <v>1753875.93850302</v>
      </c>
      <c r="L132">
        <v>3.76621613815509</v>
      </c>
      <c r="M132">
        <v>5735.2205321952797</v>
      </c>
      <c r="N132">
        <v>649.10993704832401</v>
      </c>
    </row>
    <row r="133" spans="1:14">
      <c r="A133" t="s">
        <v>50</v>
      </c>
      <c r="B133" t="s">
        <v>51</v>
      </c>
      <c r="D133">
        <v>24.3177662488877</v>
      </c>
      <c r="E133">
        <v>24.1202998888166</v>
      </c>
      <c r="F133">
        <v>0.18253750822029</v>
      </c>
      <c r="G133">
        <v>5041.0978293786402</v>
      </c>
      <c r="H133" s="12">
        <f t="shared" si="6"/>
        <v>302465.86976271839</v>
      </c>
      <c r="I133" s="12">
        <v>0.25190533493782596</v>
      </c>
      <c r="J133" s="12">
        <f t="shared" si="7"/>
        <v>1514634.5439702272</v>
      </c>
      <c r="L133">
        <v>3.7025251255966598</v>
      </c>
      <c r="M133">
        <v>5735.2205321952797</v>
      </c>
      <c r="N133">
        <v>649.10993704832401</v>
      </c>
    </row>
    <row r="134" spans="1:14">
      <c r="A134" t="s">
        <v>50</v>
      </c>
      <c r="B134" t="s">
        <v>51</v>
      </c>
      <c r="D134">
        <v>23.957729263754899</v>
      </c>
      <c r="E134">
        <v>24.1202998888166</v>
      </c>
      <c r="F134">
        <v>0.18253750822029</v>
      </c>
      <c r="G134">
        <v>6327.2083326669399</v>
      </c>
      <c r="H134" s="12">
        <f t="shared" si="6"/>
        <v>379632.4999600164</v>
      </c>
      <c r="I134" s="12">
        <v>0.25190533493782596</v>
      </c>
      <c r="J134" s="12">
        <f t="shared" si="7"/>
        <v>1901055.8080629141</v>
      </c>
      <c r="L134">
        <v>3.80121213448097</v>
      </c>
      <c r="M134">
        <v>5735.2205321952797</v>
      </c>
      <c r="N134">
        <v>649.10993704832401</v>
      </c>
    </row>
    <row r="135" spans="1:14">
      <c r="A135" t="s">
        <v>52</v>
      </c>
      <c r="B135" t="s">
        <v>85</v>
      </c>
      <c r="D135">
        <v>22.022427233606798</v>
      </c>
      <c r="E135">
        <v>22.099348866658801</v>
      </c>
      <c r="F135">
        <v>7.0807617307513504E-2</v>
      </c>
      <c r="G135">
        <v>21462.638178827201</v>
      </c>
      <c r="H135" s="12">
        <f t="shared" si="6"/>
        <v>1287758.2907296321</v>
      </c>
      <c r="I135" s="12">
        <v>0.23051815585475335</v>
      </c>
      <c r="J135" s="12">
        <f t="shared" si="7"/>
        <v>6338439.8283811845</v>
      </c>
      <c r="L135">
        <v>4.3316831042136501</v>
      </c>
      <c r="M135">
        <v>20459.218256661399</v>
      </c>
      <c r="N135">
        <v>920.062917643069</v>
      </c>
    </row>
    <row r="136" spans="1:14">
      <c r="A136" t="s">
        <v>52</v>
      </c>
      <c r="B136" t="s">
        <v>85</v>
      </c>
      <c r="D136">
        <v>22.113809361411199</v>
      </c>
      <c r="E136">
        <v>22.099348866658801</v>
      </c>
      <c r="F136">
        <v>7.0807617307513504E-2</v>
      </c>
      <c r="G136">
        <v>20259.7947776986</v>
      </c>
      <c r="H136" s="12">
        <f t="shared" si="6"/>
        <v>1215587.6866619161</v>
      </c>
      <c r="I136" s="12">
        <v>0.23051815585475335</v>
      </c>
      <c r="J136" s="12">
        <f t="shared" si="7"/>
        <v>5983210.8738838667</v>
      </c>
      <c r="L136">
        <v>4.3066350418453601</v>
      </c>
      <c r="M136">
        <v>20459.218256661399</v>
      </c>
      <c r="N136">
        <v>920.062917643069</v>
      </c>
    </row>
    <row r="137" spans="1:14">
      <c r="A137" t="s">
        <v>52</v>
      </c>
      <c r="B137" t="s">
        <v>85</v>
      </c>
      <c r="D137">
        <v>22.161810004958301</v>
      </c>
      <c r="E137">
        <v>22.099348866658801</v>
      </c>
      <c r="F137">
        <v>7.0807617307513504E-2</v>
      </c>
      <c r="G137">
        <v>19655.221813458498</v>
      </c>
      <c r="H137" s="12">
        <f t="shared" si="6"/>
        <v>1179313.30880751</v>
      </c>
      <c r="I137" s="12">
        <v>0.23051815585475335</v>
      </c>
      <c r="J137" s="12">
        <f t="shared" si="7"/>
        <v>5804665.7517151376</v>
      </c>
      <c r="L137">
        <v>4.29347794929157</v>
      </c>
      <c r="M137">
        <v>20459.218256661399</v>
      </c>
      <c r="N137">
        <v>920.062917643069</v>
      </c>
    </row>
    <row r="138" spans="1:14">
      <c r="A138" t="s">
        <v>20</v>
      </c>
      <c r="B138" t="s">
        <v>95</v>
      </c>
      <c r="D138">
        <v>23.6998454441006</v>
      </c>
      <c r="E138">
        <v>23.639019380531199</v>
      </c>
      <c r="F138">
        <v>5.6736644452962698E-2</v>
      </c>
      <c r="G138">
        <v>7445.58307191943</v>
      </c>
      <c r="H138" s="12">
        <f t="shared" si="6"/>
        <v>446734.98431516578</v>
      </c>
      <c r="I138" s="12">
        <v>0.24978050921861281</v>
      </c>
      <c r="J138" s="12">
        <f t="shared" si="7"/>
        <v>2233282.7047327072</v>
      </c>
      <c r="L138">
        <v>3.8718987135054901</v>
      </c>
      <c r="M138">
        <v>7740.2744980922298</v>
      </c>
      <c r="N138">
        <v>275.93332859984901</v>
      </c>
    </row>
    <row r="139" spans="1:14">
      <c r="A139" t="s">
        <v>20</v>
      </c>
      <c r="B139" t="s">
        <v>95</v>
      </c>
      <c r="D139">
        <v>23.629682148061601</v>
      </c>
      <c r="E139">
        <v>23.639019380531199</v>
      </c>
      <c r="F139">
        <v>5.6736644452962698E-2</v>
      </c>
      <c r="G139">
        <v>7782.7063210716897</v>
      </c>
      <c r="H139" s="12">
        <f t="shared" si="6"/>
        <v>466962.37926430139</v>
      </c>
      <c r="I139" s="12">
        <v>0.24978050921861281</v>
      </c>
      <c r="J139" s="12">
        <f t="shared" si="7"/>
        <v>2334401.9205714939</v>
      </c>
      <c r="L139">
        <v>3.8911306427391001</v>
      </c>
      <c r="M139">
        <v>7740.2744980922298</v>
      </c>
      <c r="N139">
        <v>275.93332859984901</v>
      </c>
    </row>
    <row r="140" spans="1:14">
      <c r="A140" t="s">
        <v>20</v>
      </c>
      <c r="B140" t="s">
        <v>95</v>
      </c>
      <c r="D140">
        <v>23.587530549431399</v>
      </c>
      <c r="E140">
        <v>23.639019380531199</v>
      </c>
      <c r="F140">
        <v>5.6736644452962698E-2</v>
      </c>
      <c r="G140">
        <v>7992.5341012855797</v>
      </c>
      <c r="H140" s="12">
        <f t="shared" si="6"/>
        <v>479552.04607713479</v>
      </c>
      <c r="I140" s="12">
        <v>0.24978050921861281</v>
      </c>
      <c r="J140" s="12">
        <f t="shared" si="7"/>
        <v>2397339.2013724362</v>
      </c>
      <c r="L140">
        <v>3.9026844979269701</v>
      </c>
      <c r="M140">
        <v>7740.2744980922298</v>
      </c>
      <c r="N140">
        <v>275.93332859984901</v>
      </c>
    </row>
    <row r="141" spans="1:14">
      <c r="A141" t="s">
        <v>53</v>
      </c>
      <c r="B141" t="s">
        <v>54</v>
      </c>
      <c r="D141">
        <v>24.973729464067201</v>
      </c>
      <c r="E141">
        <v>24.888897424066698</v>
      </c>
      <c r="F141">
        <v>0.11474050975437</v>
      </c>
      <c r="G141">
        <v>3332.1459916506901</v>
      </c>
      <c r="H141" s="12">
        <f t="shared" si="6"/>
        <v>199928.75949904142</v>
      </c>
      <c r="I141" s="12">
        <v>0.25089605734767023</v>
      </c>
      <c r="J141" s="12">
        <f t="shared" si="7"/>
        <v>1000360.3880310459</v>
      </c>
      <c r="L141">
        <v>3.5227240209398301</v>
      </c>
      <c r="M141">
        <v>3521.6383523205</v>
      </c>
      <c r="N141">
        <v>259.45265759252999</v>
      </c>
    </row>
    <row r="142" spans="1:14">
      <c r="A142" t="s">
        <v>53</v>
      </c>
      <c r="B142" t="s">
        <v>54</v>
      </c>
      <c r="D142">
        <v>24.758344985256102</v>
      </c>
      <c r="E142">
        <v>24.888897424066698</v>
      </c>
      <c r="F142">
        <v>0.11474050975437</v>
      </c>
      <c r="G142">
        <v>3817.3451394112099</v>
      </c>
      <c r="H142" s="12">
        <f t="shared" si="6"/>
        <v>229040.70836467258</v>
      </c>
      <c r="I142" s="12">
        <v>0.25089605734767023</v>
      </c>
      <c r="J142" s="12">
        <f t="shared" si="7"/>
        <v>1146024.4762619459</v>
      </c>
      <c r="L142">
        <v>3.5817614277943801</v>
      </c>
      <c r="M142">
        <v>3521.6383523205</v>
      </c>
      <c r="N142">
        <v>259.45265759252999</v>
      </c>
    </row>
    <row r="143" spans="1:14">
      <c r="A143" t="s">
        <v>53</v>
      </c>
      <c r="B143" t="s">
        <v>54</v>
      </c>
      <c r="D143">
        <v>24.934617822876699</v>
      </c>
      <c r="E143">
        <v>24.888897424066698</v>
      </c>
      <c r="F143">
        <v>0.11474050975437</v>
      </c>
      <c r="G143">
        <v>3415.4239258995899</v>
      </c>
      <c r="H143" s="12">
        <f t="shared" si="6"/>
        <v>204925.4355539754</v>
      </c>
      <c r="I143" s="12">
        <v>0.25089605734767023</v>
      </c>
      <c r="J143" s="12">
        <f t="shared" si="7"/>
        <v>1025361.6775388876</v>
      </c>
      <c r="L143">
        <v>3.5334446164370501</v>
      </c>
      <c r="M143">
        <v>3521.6383523205</v>
      </c>
      <c r="N143">
        <v>259.45265759252999</v>
      </c>
    </row>
    <row r="144" spans="1:14">
      <c r="A144" t="s">
        <v>55</v>
      </c>
      <c r="B144" t="s">
        <v>83</v>
      </c>
      <c r="D144">
        <v>22.117851056102499</v>
      </c>
      <c r="E144">
        <v>22.432369851191499</v>
      </c>
      <c r="F144">
        <v>0.27400217430483498</v>
      </c>
      <c r="G144">
        <v>20208.180090135898</v>
      </c>
      <c r="H144" s="12">
        <f t="shared" si="6"/>
        <v>1212490.8054081539</v>
      </c>
      <c r="I144" s="12">
        <v>0.23837902264600702</v>
      </c>
      <c r="J144" s="12">
        <f t="shared" si="7"/>
        <v>6006092.7142744772</v>
      </c>
      <c r="L144">
        <v>4.3055272035499197</v>
      </c>
      <c r="M144">
        <v>16740.597209617299</v>
      </c>
      <c r="N144">
        <v>3016.21099787605</v>
      </c>
    </row>
    <row r="145" spans="1:14">
      <c r="A145" t="s">
        <v>55</v>
      </c>
      <c r="B145" t="s">
        <v>83</v>
      </c>
      <c r="D145">
        <v>22.5598695918905</v>
      </c>
      <c r="E145">
        <v>22.432369851191499</v>
      </c>
      <c r="F145">
        <v>0.27400217430483498</v>
      </c>
      <c r="G145">
        <v>15288.6399559982</v>
      </c>
      <c r="H145" s="12">
        <f t="shared" si="6"/>
        <v>917318.39735989203</v>
      </c>
      <c r="I145" s="12">
        <v>0.23837902264600702</v>
      </c>
      <c r="J145" s="12">
        <f t="shared" si="7"/>
        <v>4543951.4415109782</v>
      </c>
      <c r="L145">
        <v>4.1843688532425203</v>
      </c>
      <c r="M145">
        <v>16740.597209617299</v>
      </c>
      <c r="N145">
        <v>3016.21099787605</v>
      </c>
    </row>
    <row r="146" spans="1:14">
      <c r="A146" t="s">
        <v>55</v>
      </c>
      <c r="B146" t="s">
        <v>83</v>
      </c>
      <c r="D146">
        <v>22.619388905581602</v>
      </c>
      <c r="E146">
        <v>22.432369851191499</v>
      </c>
      <c r="F146">
        <v>0.27400217430483498</v>
      </c>
      <c r="G146">
        <v>14724.971582717901</v>
      </c>
      <c r="H146" s="12">
        <f t="shared" si="6"/>
        <v>883498.29496307403</v>
      </c>
      <c r="I146" s="12">
        <v>0.23837902264600702</v>
      </c>
      <c r="J146" s="12">
        <f t="shared" si="7"/>
        <v>4376423.0201031407</v>
      </c>
      <c r="L146">
        <v>4.1680544653280203</v>
      </c>
      <c r="M146">
        <v>16740.597209617299</v>
      </c>
      <c r="N146">
        <v>3016.21099787605</v>
      </c>
    </row>
    <row r="147" spans="1:14">
      <c r="A147" t="s">
        <v>24</v>
      </c>
      <c r="B147" t="s">
        <v>99</v>
      </c>
      <c r="D147">
        <v>24.028426608204899</v>
      </c>
      <c r="E147">
        <v>24.0721893829393</v>
      </c>
      <c r="F147">
        <v>3.8007765236358203E-2</v>
      </c>
      <c r="G147">
        <v>6051.0929104934703</v>
      </c>
      <c r="H147" s="12">
        <f t="shared" si="6"/>
        <v>363065.57462960819</v>
      </c>
      <c r="I147" s="12">
        <v>0.2491999999999997</v>
      </c>
      <c r="J147" s="12">
        <f t="shared" si="7"/>
        <v>1814166.0633092257</v>
      </c>
      <c r="L147">
        <v>3.78183382128557</v>
      </c>
      <c r="M147">
        <v>5887.3792567515502</v>
      </c>
      <c r="N147">
        <v>142.168129436263</v>
      </c>
    </row>
    <row r="148" spans="1:14">
      <c r="A148" t="s">
        <v>24</v>
      </c>
      <c r="B148" t="s">
        <v>99</v>
      </c>
      <c r="D148">
        <v>24.096935186288299</v>
      </c>
      <c r="E148">
        <v>24.0721893829393</v>
      </c>
      <c r="F148">
        <v>3.8007765236358203E-2</v>
      </c>
      <c r="G148">
        <v>5795.02687314167</v>
      </c>
      <c r="H148" s="12">
        <f t="shared" si="6"/>
        <v>347701.61238850019</v>
      </c>
      <c r="I148" s="12">
        <v>0.2491999999999997</v>
      </c>
      <c r="J148" s="12">
        <f t="shared" si="7"/>
        <v>1737395.4167828574</v>
      </c>
      <c r="L148">
        <v>3.7630554542478598</v>
      </c>
      <c r="M148">
        <v>5887.3792567515502</v>
      </c>
      <c r="N148">
        <v>142.168129436263</v>
      </c>
    </row>
    <row r="149" spans="1:14">
      <c r="A149" t="s">
        <v>24</v>
      </c>
      <c r="B149" t="s">
        <v>99</v>
      </c>
      <c r="D149">
        <v>24.0912063543249</v>
      </c>
      <c r="E149">
        <v>24.0721893829393</v>
      </c>
      <c r="F149">
        <v>3.8007765236358203E-2</v>
      </c>
      <c r="G149">
        <v>5816.0179866195103</v>
      </c>
      <c r="H149" s="12">
        <f t="shared" si="6"/>
        <v>348961.07919717062</v>
      </c>
      <c r="I149" s="12">
        <v>0.2491999999999997</v>
      </c>
      <c r="J149" s="12">
        <f t="shared" si="7"/>
        <v>1743688.7205324217</v>
      </c>
      <c r="L149">
        <v>3.76462574095234</v>
      </c>
      <c r="M149">
        <v>5887.3792567515502</v>
      </c>
      <c r="N149">
        <v>142.168129436263</v>
      </c>
    </row>
    <row r="150" spans="1:14">
      <c r="A150" t="s">
        <v>56</v>
      </c>
      <c r="B150" t="s">
        <v>57</v>
      </c>
      <c r="D150">
        <v>23.268118333145601</v>
      </c>
      <c r="E150">
        <v>23.281906848657101</v>
      </c>
      <c r="F150">
        <v>0.16611887786788901</v>
      </c>
      <c r="G150">
        <v>9777.6876461301308</v>
      </c>
      <c r="H150" s="12">
        <f t="shared" si="6"/>
        <v>586661.25876780786</v>
      </c>
      <c r="I150" s="12">
        <v>0.23913043478260843</v>
      </c>
      <c r="J150" s="12">
        <f t="shared" si="7"/>
        <v>2907799.2825882644</v>
      </c>
      <c r="L150">
        <v>3.9902361593617699</v>
      </c>
      <c r="M150">
        <v>9728.3615601153306</v>
      </c>
      <c r="N150">
        <v>1011.97104211383</v>
      </c>
    </row>
    <row r="151" spans="1:14">
      <c r="A151" t="s">
        <v>56</v>
      </c>
      <c r="B151" t="s">
        <v>57</v>
      </c>
      <c r="D151">
        <v>23.123111972145999</v>
      </c>
      <c r="E151">
        <v>23.281906848657101</v>
      </c>
      <c r="F151">
        <v>0.16611887786788901</v>
      </c>
      <c r="G151">
        <v>10714.7675518458</v>
      </c>
      <c r="H151" s="12">
        <f t="shared" si="6"/>
        <v>642886.05311074795</v>
      </c>
      <c r="I151" s="12">
        <v>0.23913043478260843</v>
      </c>
      <c r="J151" s="12">
        <f t="shared" si="7"/>
        <v>3186478.6980271847</v>
      </c>
      <c r="L151">
        <v>4.0299827538150197</v>
      </c>
      <c r="M151">
        <v>9728.3615601153306</v>
      </c>
      <c r="N151">
        <v>1011.97104211383</v>
      </c>
    </row>
    <row r="152" spans="1:14">
      <c r="A152" t="s">
        <v>56</v>
      </c>
      <c r="B152" t="s">
        <v>57</v>
      </c>
      <c r="D152">
        <v>23.454490240679601</v>
      </c>
      <c r="E152">
        <v>23.281906848657101</v>
      </c>
      <c r="F152">
        <v>0.16611887786788901</v>
      </c>
      <c r="G152">
        <v>8692.62948237005</v>
      </c>
      <c r="H152" s="12">
        <f t="shared" si="6"/>
        <v>521557.76894220302</v>
      </c>
      <c r="I152" s="12">
        <v>0.23913043478260843</v>
      </c>
      <c r="J152" s="12">
        <f t="shared" si="7"/>
        <v>2585112.4199743969</v>
      </c>
      <c r="L152">
        <v>3.93915116850226</v>
      </c>
      <c r="M152">
        <v>9728.3615601153306</v>
      </c>
      <c r="N152">
        <v>1011.97104211383</v>
      </c>
    </row>
    <row r="153" spans="1:14">
      <c r="A153" t="s">
        <v>58</v>
      </c>
      <c r="B153" t="s">
        <v>81</v>
      </c>
      <c r="D153">
        <v>22.593420123492798</v>
      </c>
      <c r="E153">
        <v>22.592916282728901</v>
      </c>
      <c r="F153">
        <v>4.1211347432831703E-2</v>
      </c>
      <c r="G153">
        <v>14968.303187292</v>
      </c>
      <c r="H153" s="12">
        <f t="shared" si="6"/>
        <v>898098.19123751996</v>
      </c>
      <c r="I153" s="12">
        <v>0.24518021793797148</v>
      </c>
      <c r="J153" s="12">
        <f t="shared" si="7"/>
        <v>4473176.4059793316</v>
      </c>
      <c r="L153">
        <v>4.1751725713408501</v>
      </c>
      <c r="M153">
        <v>14976.441138417</v>
      </c>
      <c r="N153">
        <v>389.60164944079702</v>
      </c>
    </row>
    <row r="154" spans="1:14">
      <c r="A154" t="s">
        <v>58</v>
      </c>
      <c r="B154" t="s">
        <v>81</v>
      </c>
      <c r="D154">
        <v>22.551455324920699</v>
      </c>
      <c r="E154">
        <v>22.592916282728901</v>
      </c>
      <c r="F154">
        <v>4.1211347432831703E-2</v>
      </c>
      <c r="G154">
        <v>15370.048014010599</v>
      </c>
      <c r="H154" s="12">
        <f t="shared" si="6"/>
        <v>922202.88084063597</v>
      </c>
      <c r="I154" s="12">
        <v>0.24518021793797148</v>
      </c>
      <c r="J154" s="12">
        <f t="shared" si="7"/>
        <v>4593235.1365926722</v>
      </c>
      <c r="L154">
        <v>4.1866752241807603</v>
      </c>
      <c r="M154">
        <v>14976.441138417</v>
      </c>
      <c r="N154">
        <v>389.60164944079702</v>
      </c>
    </row>
    <row r="155" spans="1:14">
      <c r="A155" t="s">
        <v>58</v>
      </c>
      <c r="B155" t="s">
        <v>81</v>
      </c>
      <c r="D155">
        <v>22.633873399773101</v>
      </c>
      <c r="E155">
        <v>22.592916282728901</v>
      </c>
      <c r="F155">
        <v>4.1211347432831703E-2</v>
      </c>
      <c r="G155">
        <v>14590.9722139485</v>
      </c>
      <c r="H155" s="12">
        <f t="shared" si="6"/>
        <v>875458.33283691003</v>
      </c>
      <c r="I155" s="12">
        <v>0.24518021793797148</v>
      </c>
      <c r="J155" s="12">
        <f t="shared" si="7"/>
        <v>4360413.590709907</v>
      </c>
      <c r="L155">
        <v>4.1640842304188803</v>
      </c>
      <c r="M155">
        <v>14976.441138417</v>
      </c>
      <c r="N155">
        <v>389.60164944079702</v>
      </c>
    </row>
    <row r="156" spans="1:14">
      <c r="A156" t="s">
        <v>26</v>
      </c>
      <c r="B156" t="s">
        <v>102</v>
      </c>
      <c r="D156">
        <v>24.429517575268299</v>
      </c>
      <c r="E156">
        <v>24.3452478115092</v>
      </c>
      <c r="F156">
        <v>0.20993502111845</v>
      </c>
      <c r="G156">
        <v>4697.7923527878502</v>
      </c>
      <c r="H156" s="12">
        <f t="shared" si="6"/>
        <v>281867.54116727103</v>
      </c>
      <c r="I156" s="12">
        <v>0.26128364389233921</v>
      </c>
      <c r="J156" s="12">
        <f t="shared" si="7"/>
        <v>1422059.6776737182</v>
      </c>
      <c r="L156">
        <v>3.67189381660689</v>
      </c>
      <c r="M156">
        <v>4984.0982898809698</v>
      </c>
      <c r="N156">
        <v>680.50827412302499</v>
      </c>
    </row>
    <row r="157" spans="1:14">
      <c r="A157" t="s">
        <v>26</v>
      </c>
      <c r="B157" t="s">
        <v>102</v>
      </c>
      <c r="D157">
        <v>24.499954663718199</v>
      </c>
      <c r="E157">
        <v>24.3452478115092</v>
      </c>
      <c r="F157">
        <v>0.20993502111845</v>
      </c>
      <c r="G157">
        <v>4493.5216678774104</v>
      </c>
      <c r="H157" s="12">
        <f t="shared" si="6"/>
        <v>269611.3000726446</v>
      </c>
      <c r="I157" s="12">
        <v>0.26128364389233921</v>
      </c>
      <c r="J157" s="12">
        <f t="shared" si="7"/>
        <v>1360225.2919607044</v>
      </c>
      <c r="L157">
        <v>3.6525868402108999</v>
      </c>
      <c r="M157">
        <v>4984.0982898809698</v>
      </c>
      <c r="N157">
        <v>680.50827412302499</v>
      </c>
    </row>
    <row r="158" spans="1:14">
      <c r="A158" t="s">
        <v>26</v>
      </c>
      <c r="B158" t="s">
        <v>102</v>
      </c>
      <c r="D158">
        <v>24.106271195541002</v>
      </c>
      <c r="E158">
        <v>24.3452478115092</v>
      </c>
      <c r="F158">
        <v>0.20993502111845</v>
      </c>
      <c r="G158">
        <v>5760.9808489776497</v>
      </c>
      <c r="H158" s="12">
        <f t="shared" si="6"/>
        <v>345658.85093865899</v>
      </c>
      <c r="I158" s="12">
        <v>0.26128364389233921</v>
      </c>
      <c r="J158" s="12">
        <f t="shared" si="7"/>
        <v>1743895.4202222028</v>
      </c>
      <c r="L158">
        <v>3.7604964315193299</v>
      </c>
      <c r="M158">
        <v>4984.0982898809698</v>
      </c>
      <c r="N158">
        <v>680.50827412302499</v>
      </c>
    </row>
    <row r="159" spans="1:14">
      <c r="A159" t="s">
        <v>59</v>
      </c>
      <c r="B159" t="s">
        <v>60</v>
      </c>
      <c r="D159">
        <v>24.231676148388601</v>
      </c>
      <c r="E159">
        <v>24.103939244840401</v>
      </c>
      <c r="F159">
        <v>0.458027138656879</v>
      </c>
      <c r="G159">
        <v>5322.58530348775</v>
      </c>
      <c r="H159" s="12">
        <f t="shared" si="6"/>
        <v>319355.118209265</v>
      </c>
      <c r="I159" s="12">
        <v>0.24158004158004134</v>
      </c>
      <c r="J159" s="12">
        <f t="shared" si="7"/>
        <v>1586019.763780233</v>
      </c>
      <c r="L159">
        <v>3.7261226304743098</v>
      </c>
      <c r="M159">
        <v>5937.3190727507699</v>
      </c>
      <c r="N159">
        <v>1788.31041790975</v>
      </c>
    </row>
    <row r="160" spans="1:14">
      <c r="A160" t="s">
        <v>59</v>
      </c>
      <c r="B160" t="s">
        <v>60</v>
      </c>
      <c r="D160">
        <v>24.484538252336598</v>
      </c>
      <c r="E160">
        <v>24.103939244840401</v>
      </c>
      <c r="F160">
        <v>0.458027138656879</v>
      </c>
      <c r="G160">
        <v>4537.4569318850099</v>
      </c>
      <c r="H160" s="12">
        <f t="shared" si="6"/>
        <v>272247.41591310059</v>
      </c>
      <c r="I160" s="12">
        <v>0.24158004158004134</v>
      </c>
      <c r="J160" s="12">
        <f t="shared" si="7"/>
        <v>1352067.831877785</v>
      </c>
      <c r="L160">
        <v>3.6568125158770202</v>
      </c>
      <c r="M160">
        <v>5937.3190727507699</v>
      </c>
      <c r="N160">
        <v>1788.31041790975</v>
      </c>
    </row>
    <row r="161" spans="1:14">
      <c r="A161" t="s">
        <v>59</v>
      </c>
      <c r="B161" t="s">
        <v>60</v>
      </c>
      <c r="D161">
        <v>23.595603333796099</v>
      </c>
      <c r="E161">
        <v>24.103939244840401</v>
      </c>
      <c r="F161">
        <v>0.458027138656879</v>
      </c>
      <c r="G161">
        <v>7951.9149828795298</v>
      </c>
      <c r="H161" s="12">
        <f t="shared" si="6"/>
        <v>477114.89897277177</v>
      </c>
      <c r="I161" s="12">
        <v>0.24158004158004134</v>
      </c>
      <c r="J161" s="12">
        <f t="shared" si="7"/>
        <v>2369505.344420285</v>
      </c>
      <c r="L161">
        <v>3.9004717281971502</v>
      </c>
      <c r="M161">
        <v>5937.3190727507699</v>
      </c>
      <c r="N161">
        <v>1788.31041790975</v>
      </c>
    </row>
    <row r="162" spans="1:14">
      <c r="A162" t="s">
        <v>61</v>
      </c>
      <c r="B162" t="s">
        <v>78</v>
      </c>
      <c r="D162">
        <v>23.078235313901001</v>
      </c>
      <c r="E162">
        <v>23.123364678338099</v>
      </c>
      <c r="F162">
        <v>4.9982653815841799E-2</v>
      </c>
      <c r="G162">
        <v>11022.587484510501</v>
      </c>
      <c r="H162" s="12">
        <f t="shared" si="6"/>
        <v>661355.24907063006</v>
      </c>
      <c r="I162" s="12">
        <v>0.2475991649269311</v>
      </c>
      <c r="J162" s="12">
        <f t="shared" si="7"/>
        <v>3300425.0258422424</v>
      </c>
      <c r="L162">
        <v>4.0422835544377502</v>
      </c>
      <c r="M162">
        <v>10716.6034481145</v>
      </c>
      <c r="N162">
        <v>336.69026620639897</v>
      </c>
    </row>
    <row r="163" spans="1:14">
      <c r="A163" t="s">
        <v>61</v>
      </c>
      <c r="B163" t="s">
        <v>78</v>
      </c>
      <c r="D163">
        <v>23.1147721618444</v>
      </c>
      <c r="E163">
        <v>23.123364678338099</v>
      </c>
      <c r="F163">
        <v>4.9982653815841799E-2</v>
      </c>
      <c r="G163">
        <v>10771.3147338412</v>
      </c>
      <c r="H163" s="12">
        <f t="shared" si="6"/>
        <v>646278.88403047202</v>
      </c>
      <c r="I163" s="12">
        <v>0.2475991649269311</v>
      </c>
      <c r="J163" s="12">
        <f t="shared" si="7"/>
        <v>3225187.9841053034</v>
      </c>
      <c r="L163">
        <v>4.0322687160003303</v>
      </c>
      <c r="M163">
        <v>10716.6034481145</v>
      </c>
      <c r="N163">
        <v>336.69026620639897</v>
      </c>
    </row>
    <row r="164" spans="1:14">
      <c r="A164" t="s">
        <v>61</v>
      </c>
      <c r="B164" t="s">
        <v>78</v>
      </c>
      <c r="D164">
        <v>23.177086559269</v>
      </c>
      <c r="E164">
        <v>23.123364678338099</v>
      </c>
      <c r="F164">
        <v>4.9982653815841799E-2</v>
      </c>
      <c r="G164">
        <v>10355.9081259918</v>
      </c>
      <c r="H164" s="12">
        <f t="shared" si="6"/>
        <v>621354.48755950807</v>
      </c>
      <c r="I164" s="12">
        <v>0.2475991649269311</v>
      </c>
      <c r="J164" s="12">
        <f t="shared" si="7"/>
        <v>3100805.3592113741</v>
      </c>
      <c r="L164">
        <v>4.0151881888706198</v>
      </c>
      <c r="M164">
        <v>10716.6034481145</v>
      </c>
      <c r="N164">
        <v>336.69026620639897</v>
      </c>
    </row>
    <row r="165" spans="1:14">
      <c r="A165" t="s">
        <v>28</v>
      </c>
      <c r="B165" t="s">
        <v>62</v>
      </c>
      <c r="D165">
        <v>22.358945546809402</v>
      </c>
      <c r="E165">
        <v>22.574180032083401</v>
      </c>
      <c r="F165">
        <v>0.18815358995620099</v>
      </c>
      <c r="G165">
        <v>17355.719407830398</v>
      </c>
      <c r="H165" s="12">
        <f t="shared" si="6"/>
        <v>1041343.1644698239</v>
      </c>
      <c r="I165" s="12">
        <v>0.24363788068418882</v>
      </c>
      <c r="J165" s="12">
        <f t="shared" si="7"/>
        <v>5180215.2245048741</v>
      </c>
      <c r="L165">
        <v>4.2394426202186404</v>
      </c>
      <c r="M165">
        <v>15223.9745152001</v>
      </c>
      <c r="N165">
        <v>1860.3043756038701</v>
      </c>
    </row>
    <row r="166" spans="1:14">
      <c r="A166" t="s">
        <v>28</v>
      </c>
      <c r="B166" t="s">
        <v>62</v>
      </c>
      <c r="D166">
        <v>22.707436320627501</v>
      </c>
      <c r="E166">
        <v>22.574180032083401</v>
      </c>
      <c r="F166">
        <v>0.18815358995620099</v>
      </c>
      <c r="G166">
        <v>13929.0165947727</v>
      </c>
      <c r="H166" s="12">
        <f t="shared" si="6"/>
        <v>835740.99568636203</v>
      </c>
      <c r="I166" s="12">
        <v>0.24363788068418882</v>
      </c>
      <c r="J166" s="12">
        <f t="shared" si="7"/>
        <v>4157436.6427051239</v>
      </c>
      <c r="L166">
        <v>4.1439204557965601</v>
      </c>
      <c r="M166">
        <v>15223.9745152001</v>
      </c>
      <c r="N166">
        <v>1860.3043756038701</v>
      </c>
    </row>
    <row r="167" spans="1:14">
      <c r="A167" t="s">
        <v>28</v>
      </c>
      <c r="B167" t="s">
        <v>62</v>
      </c>
      <c r="D167">
        <v>22.6561582288133</v>
      </c>
      <c r="E167">
        <v>22.574180032083401</v>
      </c>
      <c r="F167">
        <v>0.18815358995620099</v>
      </c>
      <c r="G167">
        <v>14387.187542997101</v>
      </c>
      <c r="H167" s="12">
        <f t="shared" si="6"/>
        <v>863231.25257982605</v>
      </c>
      <c r="I167" s="12">
        <v>0.24363788068418882</v>
      </c>
      <c r="J167" s="12">
        <f t="shared" si="7"/>
        <v>4294188.3419949301</v>
      </c>
      <c r="L167">
        <v>4.1579759048515301</v>
      </c>
      <c r="M167">
        <v>15223.9745152001</v>
      </c>
      <c r="N167">
        <v>1860.3043756038701</v>
      </c>
    </row>
    <row r="168" spans="1:14">
      <c r="A168" t="s">
        <v>63</v>
      </c>
      <c r="B168" t="s">
        <v>64</v>
      </c>
      <c r="D168">
        <v>22.646529686560399</v>
      </c>
      <c r="E168">
        <v>22.6860721620519</v>
      </c>
      <c r="F168">
        <v>7.5270289790868403E-2</v>
      </c>
      <c r="G168">
        <v>14474.8846517368</v>
      </c>
      <c r="H168" s="12">
        <f t="shared" si="6"/>
        <v>868493.07910420804</v>
      </c>
      <c r="I168" s="12">
        <v>0.24858299595141695</v>
      </c>
      <c r="J168" s="12">
        <f t="shared" si="7"/>
        <v>4337542.7626840118</v>
      </c>
      <c r="L168">
        <v>4.1606151115833203</v>
      </c>
      <c r="M168">
        <v>14128.6323929397</v>
      </c>
      <c r="N168">
        <v>661.86204615274698</v>
      </c>
    </row>
    <row r="169" spans="1:14">
      <c r="A169" t="s">
        <v>63</v>
      </c>
      <c r="B169" t="s">
        <v>64</v>
      </c>
      <c r="D169">
        <v>22.638814219590699</v>
      </c>
      <c r="E169">
        <v>22.6860721620519</v>
      </c>
      <c r="F169">
        <v>7.5270289790868403E-2</v>
      </c>
      <c r="G169">
        <v>14545.5430404423</v>
      </c>
      <c r="H169" s="12">
        <f t="shared" si="6"/>
        <v>872732.58242653799</v>
      </c>
      <c r="I169" s="12">
        <v>0.24858299595141695</v>
      </c>
      <c r="J169" s="12">
        <f t="shared" si="7"/>
        <v>4358716.2497221753</v>
      </c>
      <c r="L169">
        <v>4.1627299397505002</v>
      </c>
      <c r="M169">
        <v>14128.6323929397</v>
      </c>
      <c r="N169">
        <v>661.86204615274698</v>
      </c>
    </row>
    <row r="170" spans="1:14">
      <c r="A170" t="s">
        <v>63</v>
      </c>
      <c r="B170" t="s">
        <v>64</v>
      </c>
      <c r="D170">
        <v>22.772872580004499</v>
      </c>
      <c r="E170">
        <v>22.6860721620519</v>
      </c>
      <c r="F170">
        <v>7.5270289790868403E-2</v>
      </c>
      <c r="G170">
        <v>13365.46948664</v>
      </c>
      <c r="H170" s="12">
        <f t="shared" si="6"/>
        <v>801928.16919839999</v>
      </c>
      <c r="I170" s="12">
        <v>0.24858299595141695</v>
      </c>
      <c r="J170" s="12">
        <f t="shared" si="7"/>
        <v>4005095.5041422923</v>
      </c>
      <c r="L170">
        <v>4.1259842187510598</v>
      </c>
      <c r="M170">
        <v>14128.6323929397</v>
      </c>
      <c r="N170">
        <v>661.86204615274698</v>
      </c>
    </row>
    <row r="171" spans="1:14">
      <c r="A171" t="s">
        <v>65</v>
      </c>
      <c r="B171" t="s">
        <v>72</v>
      </c>
      <c r="D171">
        <v>21.949554024761099</v>
      </c>
      <c r="E171">
        <v>22.669942486375898</v>
      </c>
      <c r="F171">
        <v>0.62452942175676995</v>
      </c>
      <c r="G171">
        <v>22472.833136068701</v>
      </c>
      <c r="H171" s="12">
        <f t="shared" si="6"/>
        <v>1348369.988164122</v>
      </c>
      <c r="I171" s="12">
        <v>0.25010386373078536</v>
      </c>
      <c r="J171" s="12">
        <f t="shared" si="7"/>
        <v>6742410.1277704081</v>
      </c>
      <c r="L171">
        <v>4.3516578271053303</v>
      </c>
      <c r="M171">
        <v>15067.065915618499</v>
      </c>
      <c r="N171">
        <v>6416.8590013808798</v>
      </c>
    </row>
    <row r="172" spans="1:14">
      <c r="A172" t="s">
        <v>65</v>
      </c>
      <c r="B172" t="s">
        <v>72</v>
      </c>
      <c r="D172">
        <v>23.001547437389998</v>
      </c>
      <c r="E172">
        <v>22.669942486375898</v>
      </c>
      <c r="F172">
        <v>0.62452942175676995</v>
      </c>
      <c r="G172">
        <v>11569.2148661786</v>
      </c>
      <c r="H172" s="12">
        <f t="shared" si="6"/>
        <v>694152.89197071595</v>
      </c>
      <c r="I172" s="12">
        <v>0.25010386373078536</v>
      </c>
      <c r="J172" s="12">
        <f t="shared" si="7"/>
        <v>3471052.8490899615</v>
      </c>
      <c r="L172">
        <v>4.0633038869676499</v>
      </c>
      <c r="M172">
        <v>15067.065915618499</v>
      </c>
      <c r="N172">
        <v>6416.8590013808798</v>
      </c>
    </row>
    <row r="173" spans="1:14">
      <c r="A173" t="s">
        <v>65</v>
      </c>
      <c r="B173" t="s">
        <v>72</v>
      </c>
      <c r="D173">
        <v>23.058725996976499</v>
      </c>
      <c r="E173">
        <v>22.669942486375898</v>
      </c>
      <c r="F173">
        <v>0.62452942175676995</v>
      </c>
      <c r="G173">
        <v>11159.149744608299</v>
      </c>
      <c r="H173" s="12">
        <f t="shared" si="6"/>
        <v>669548.98467649799</v>
      </c>
      <c r="I173" s="12">
        <v>0.25010386373078536</v>
      </c>
      <c r="J173" s="12">
        <f t="shared" si="7"/>
        <v>3348023.0908044581</v>
      </c>
      <c r="L173">
        <v>4.0476311054176799</v>
      </c>
      <c r="M173">
        <v>15067.065915618499</v>
      </c>
      <c r="N173">
        <v>6416.8590013808798</v>
      </c>
    </row>
    <row r="174" spans="1:14">
      <c r="A174" t="s">
        <v>30</v>
      </c>
      <c r="B174" t="s">
        <v>66</v>
      </c>
      <c r="D174">
        <v>23.868688453862799</v>
      </c>
      <c r="E174">
        <v>23.740931842220402</v>
      </c>
      <c r="F174">
        <v>0.11895066885896299</v>
      </c>
      <c r="G174">
        <v>6692.9631818180296</v>
      </c>
      <c r="H174" s="12">
        <f t="shared" si="6"/>
        <v>401577.79090908176</v>
      </c>
      <c r="I174" s="12">
        <v>0.23252097483020367</v>
      </c>
      <c r="J174" s="12">
        <f t="shared" si="7"/>
        <v>1979812.2012856845</v>
      </c>
      <c r="L174">
        <v>3.8256184359437002</v>
      </c>
      <c r="M174">
        <v>7268.5425591863705</v>
      </c>
      <c r="N174">
        <v>540.22433813883504</v>
      </c>
    </row>
    <row r="175" spans="1:14">
      <c r="A175" t="s">
        <v>30</v>
      </c>
      <c r="B175" t="s">
        <v>66</v>
      </c>
      <c r="D175">
        <v>23.720733597734199</v>
      </c>
      <c r="E175">
        <v>23.740931842220402</v>
      </c>
      <c r="F175">
        <v>0.11895066885896299</v>
      </c>
      <c r="G175">
        <v>7348.0689030910398</v>
      </c>
      <c r="H175" s="12">
        <f t="shared" si="6"/>
        <v>440884.13418546238</v>
      </c>
      <c r="I175" s="12">
        <v>0.23252097483020367</v>
      </c>
      <c r="J175" s="12">
        <f t="shared" si="7"/>
        <v>2173595.7714137458</v>
      </c>
      <c r="L175">
        <v>3.8661732200469299</v>
      </c>
      <c r="M175">
        <v>7268.5425591863705</v>
      </c>
      <c r="N175">
        <v>540.22433813883504</v>
      </c>
    </row>
    <row r="176" spans="1:14">
      <c r="A176" t="s">
        <v>30</v>
      </c>
      <c r="B176" t="s">
        <v>66</v>
      </c>
      <c r="D176">
        <v>23.6333734750642</v>
      </c>
      <c r="E176">
        <v>23.740931842220402</v>
      </c>
      <c r="F176">
        <v>0.11895066885896299</v>
      </c>
      <c r="G176">
        <v>7764.5955926500501</v>
      </c>
      <c r="H176" s="12">
        <f t="shared" si="6"/>
        <v>465875.73555900302</v>
      </c>
      <c r="I176" s="12">
        <v>0.23252097483020367</v>
      </c>
      <c r="J176" s="12">
        <f t="shared" si="7"/>
        <v>2296806.4629636821</v>
      </c>
      <c r="L176">
        <v>3.8901188410749801</v>
      </c>
      <c r="M176">
        <v>7268.5425591863705</v>
      </c>
      <c r="N176">
        <v>540.22433813883504</v>
      </c>
    </row>
    <row r="177" spans="1:14">
      <c r="A177" t="s">
        <v>67</v>
      </c>
      <c r="B177" t="s">
        <v>68</v>
      </c>
      <c r="D177">
        <v>22.439461125503399</v>
      </c>
      <c r="E177">
        <v>23.0771363350025</v>
      </c>
      <c r="F177">
        <v>0.56223079789236097</v>
      </c>
      <c r="G177">
        <v>16495.789471201399</v>
      </c>
      <c r="H177" s="12">
        <f t="shared" si="6"/>
        <v>989747.36827208393</v>
      </c>
      <c r="I177" s="12">
        <v>0.24221867517956913</v>
      </c>
      <c r="J177" s="12">
        <f t="shared" si="7"/>
        <v>4917930.6583096534</v>
      </c>
      <c r="L177">
        <v>4.2173731052576402</v>
      </c>
      <c r="M177">
        <v>11525.0456651696</v>
      </c>
      <c r="N177">
        <v>4346.5483878886398</v>
      </c>
    </row>
    <row r="178" spans="1:14">
      <c r="A178" t="s">
        <v>67</v>
      </c>
      <c r="B178" t="s">
        <v>68</v>
      </c>
      <c r="D178">
        <v>23.290469364062702</v>
      </c>
      <c r="E178">
        <v>23.0771363350025</v>
      </c>
      <c r="F178">
        <v>0.56223079789236097</v>
      </c>
      <c r="G178">
        <v>9640.7248409772092</v>
      </c>
      <c r="H178" s="12">
        <f t="shared" si="6"/>
        <v>578443.49045863259</v>
      </c>
      <c r="I178" s="12">
        <v>0.24221867517956913</v>
      </c>
      <c r="J178" s="12">
        <f t="shared" si="7"/>
        <v>2874213.2255350733</v>
      </c>
      <c r="L178">
        <v>3.9841096876997599</v>
      </c>
      <c r="M178">
        <v>11525.0456651696</v>
      </c>
      <c r="N178">
        <v>4346.5483878886398</v>
      </c>
    </row>
    <row r="179" spans="1:14">
      <c r="A179" t="s">
        <v>67</v>
      </c>
      <c r="B179" t="s">
        <v>68</v>
      </c>
      <c r="D179">
        <v>23.501478515441399</v>
      </c>
      <c r="E179">
        <v>23.0771363350025</v>
      </c>
      <c r="F179">
        <v>0.56223079789236097</v>
      </c>
      <c r="G179">
        <v>8438.6226833302608</v>
      </c>
      <c r="H179" s="12">
        <f t="shared" si="6"/>
        <v>506317.36099981563</v>
      </c>
      <c r="I179" s="12">
        <v>0.24221867517956913</v>
      </c>
      <c r="J179" s="12">
        <f t="shared" si="7"/>
        <v>2515827.5256064264</v>
      </c>
      <c r="L179">
        <v>3.9262715686823499</v>
      </c>
      <c r="M179">
        <v>11525.0456651696</v>
      </c>
      <c r="N179">
        <v>4346.5483878886398</v>
      </c>
    </row>
    <row r="180" spans="1:14">
      <c r="A180" t="s">
        <v>69</v>
      </c>
      <c r="B180" t="s">
        <v>70</v>
      </c>
      <c r="D180">
        <v>23.700928176102099</v>
      </c>
      <c r="E180">
        <v>23.958579637615699</v>
      </c>
      <c r="F180">
        <v>0.22565087622982599</v>
      </c>
      <c r="G180">
        <v>7440.4967966122204</v>
      </c>
      <c r="H180" s="12">
        <f t="shared" si="6"/>
        <v>446429.80779673322</v>
      </c>
      <c r="I180" s="12">
        <v>0.24702013974517054</v>
      </c>
      <c r="J180" s="12">
        <f t="shared" si="7"/>
        <v>2226827.8452203674</v>
      </c>
      <c r="L180">
        <v>3.8716019340437602</v>
      </c>
      <c r="M180">
        <v>6367.6985894273103</v>
      </c>
      <c r="N180">
        <v>937.27000853971595</v>
      </c>
    </row>
    <row r="181" spans="1:14">
      <c r="A181" t="s">
        <v>69</v>
      </c>
      <c r="B181" t="s">
        <v>70</v>
      </c>
      <c r="D181">
        <v>24.053788241365002</v>
      </c>
      <c r="E181">
        <v>23.958579637615699</v>
      </c>
      <c r="F181">
        <v>0.22565087622982599</v>
      </c>
      <c r="G181">
        <v>5955.00507949851</v>
      </c>
      <c r="H181" s="12">
        <f t="shared" si="6"/>
        <v>357300.30476991058</v>
      </c>
      <c r="I181" s="12">
        <v>0.24702013974517054</v>
      </c>
      <c r="J181" s="12">
        <f t="shared" si="7"/>
        <v>1782242.7039406637</v>
      </c>
      <c r="L181">
        <v>3.77488213626334</v>
      </c>
      <c r="M181">
        <v>6367.6985894273103</v>
      </c>
      <c r="N181">
        <v>937.27000853971595</v>
      </c>
    </row>
    <row r="182" spans="1:14">
      <c r="A182" t="s">
        <v>69</v>
      </c>
      <c r="B182" t="s">
        <v>70</v>
      </c>
      <c r="D182">
        <v>24.121022495379901</v>
      </c>
      <c r="E182">
        <v>23.958579637615699</v>
      </c>
      <c r="F182">
        <v>0.22565087622982599</v>
      </c>
      <c r="G182">
        <v>5707.5938921712104</v>
      </c>
      <c r="H182" s="12">
        <f t="shared" si="6"/>
        <v>342455.63353027264</v>
      </c>
      <c r="I182" s="12">
        <v>0.24702013974517054</v>
      </c>
      <c r="J182" s="12">
        <f t="shared" si="7"/>
        <v>1708196.2879257661</v>
      </c>
      <c r="L182">
        <v>3.7564530645366001</v>
      </c>
      <c r="M182">
        <v>6367.6985894273103</v>
      </c>
      <c r="N182">
        <v>937.27000853971595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82"/>
  <sheetViews>
    <sheetView workbookViewId="0">
      <selection activeCell="T18" sqref="T18"/>
    </sheetView>
  </sheetViews>
  <sheetFormatPr defaultRowHeight="15"/>
  <cols>
    <col min="3" max="3" width="22.5703125" bestFit="1" customWidth="1"/>
    <col min="7" max="7" width="20.5703125" bestFit="1" customWidth="1"/>
    <col min="8" max="8" width="12" bestFit="1" customWidth="1"/>
    <col min="9" max="10" width="12" style="12" customWidth="1"/>
    <col min="11" max="11" width="17.28515625" style="12" bestFit="1" customWidth="1"/>
    <col min="12" max="12" width="25.140625" style="12" bestFit="1" customWidth="1"/>
    <col min="13" max="13" width="12.140625" style="3" customWidth="1"/>
  </cols>
  <sheetData>
    <row r="1" spans="1:22">
      <c r="A1" s="1" t="s">
        <v>0</v>
      </c>
    </row>
    <row r="2" spans="1:22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128</v>
      </c>
      <c r="I2" s="12" t="s">
        <v>129</v>
      </c>
      <c r="J2" s="12" t="s">
        <v>172</v>
      </c>
      <c r="K2" s="12" t="s">
        <v>124</v>
      </c>
      <c r="L2" s="12" t="s">
        <v>130</v>
      </c>
      <c r="N2" t="s">
        <v>9</v>
      </c>
      <c r="O2" t="s">
        <v>10</v>
      </c>
      <c r="P2" t="s">
        <v>11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</row>
    <row r="3" spans="1:22">
      <c r="A3" t="s">
        <v>12</v>
      </c>
      <c r="B3" t="s">
        <v>113</v>
      </c>
      <c r="C3" t="s">
        <v>32</v>
      </c>
      <c r="D3">
        <v>27.509232529797799</v>
      </c>
      <c r="E3">
        <v>27.590042479470402</v>
      </c>
      <c r="F3">
        <v>0.15409500037038601</v>
      </c>
      <c r="G3">
        <v>87857.8981686599</v>
      </c>
      <c r="H3">
        <f>G3/2</f>
        <v>43928.94908432995</v>
      </c>
      <c r="I3" s="12">
        <f>H3*10</f>
        <v>439289.49084329949</v>
      </c>
      <c r="J3" s="12">
        <f>I3*60</f>
        <v>26357369.450597968</v>
      </c>
      <c r="K3" s="12">
        <v>0.14499252615844552</v>
      </c>
      <c r="L3" s="12">
        <f>J3/(0.25/(1+K3))</f>
        <v>120715964.12052642</v>
      </c>
      <c r="N3">
        <v>4.9437808093928597</v>
      </c>
      <c r="O3">
        <v>84030.488436155501</v>
      </c>
      <c r="P3">
        <v>7358.4313455452602</v>
      </c>
      <c r="R3" t="s">
        <v>40</v>
      </c>
      <c r="S3">
        <v>79.318679133023593</v>
      </c>
      <c r="T3">
        <v>-3.9428207221567599</v>
      </c>
      <c r="U3">
        <v>47.001673950872799</v>
      </c>
      <c r="V3">
        <v>0.99257119267571803</v>
      </c>
    </row>
    <row r="4" spans="1:22">
      <c r="A4" t="s">
        <v>12</v>
      </c>
      <c r="B4" t="s">
        <v>113</v>
      </c>
      <c r="C4" t="s">
        <v>32</v>
      </c>
      <c r="D4">
        <v>27.4931609540069</v>
      </c>
      <c r="E4">
        <v>27.590042479470402</v>
      </c>
      <c r="F4">
        <v>0.15409500037038601</v>
      </c>
      <c r="G4">
        <v>88686.3888032299</v>
      </c>
      <c r="H4" s="12">
        <f t="shared" ref="H4:H67" si="0">G4/2</f>
        <v>44343.19440161495</v>
      </c>
      <c r="I4" s="12">
        <f t="shared" ref="I4:I67" si="1">H4*10</f>
        <v>443431.9440161495</v>
      </c>
      <c r="J4" s="12">
        <f t="shared" ref="J4:J67" si="2">I4*60</f>
        <v>26605916.640968971</v>
      </c>
      <c r="K4" s="12">
        <v>0.14499252615844552</v>
      </c>
      <c r="L4" s="12">
        <f t="shared" ref="L4:L67" si="3">J4/(0.25/(1+K4))</f>
        <v>121854302.82201634</v>
      </c>
      <c r="N4">
        <v>4.9478569713396903</v>
      </c>
      <c r="O4">
        <v>84030.488436155501</v>
      </c>
      <c r="P4">
        <v>7358.4313455452602</v>
      </c>
    </row>
    <row r="5" spans="1:22">
      <c r="A5" t="s">
        <v>12</v>
      </c>
      <c r="B5" t="s">
        <v>113</v>
      </c>
      <c r="C5" t="s">
        <v>32</v>
      </c>
      <c r="D5">
        <v>27.767733954606602</v>
      </c>
      <c r="E5">
        <v>27.590042479470402</v>
      </c>
      <c r="F5">
        <v>0.15409500037038601</v>
      </c>
      <c r="G5">
        <v>75547.178336576806</v>
      </c>
      <c r="H5" s="12">
        <f t="shared" si="0"/>
        <v>37773.589168288403</v>
      </c>
      <c r="I5" s="12">
        <f t="shared" si="1"/>
        <v>377735.89168288402</v>
      </c>
      <c r="J5" s="12">
        <f t="shared" si="2"/>
        <v>22664153.500973042</v>
      </c>
      <c r="K5" s="12">
        <v>0.14499252615844552</v>
      </c>
      <c r="L5" s="12">
        <f t="shared" si="3"/>
        <v>103801145.4812876</v>
      </c>
      <c r="N5">
        <v>4.8782182482152301</v>
      </c>
      <c r="O5">
        <v>84030.488436155501</v>
      </c>
      <c r="P5">
        <v>7358.4313455452602</v>
      </c>
    </row>
    <row r="6" spans="1:22">
      <c r="A6" t="s">
        <v>16</v>
      </c>
      <c r="B6" t="s">
        <v>115</v>
      </c>
      <c r="C6" t="s">
        <v>32</v>
      </c>
      <c r="D6">
        <v>27.342152877125599</v>
      </c>
      <c r="E6">
        <v>27.213133948910301</v>
      </c>
      <c r="F6">
        <v>0.187365241967827</v>
      </c>
      <c r="G6">
        <v>96862.678683970604</v>
      </c>
      <c r="H6" s="12">
        <f t="shared" si="0"/>
        <v>48431.339341985302</v>
      </c>
      <c r="I6" s="12">
        <f t="shared" si="1"/>
        <v>484313.393419853</v>
      </c>
      <c r="J6" s="12">
        <f t="shared" si="2"/>
        <v>29058803.605191179</v>
      </c>
      <c r="K6" s="12">
        <v>0.14660594231186294</v>
      </c>
      <c r="L6" s="12">
        <f t="shared" si="3"/>
        <v>133275987.56074235</v>
      </c>
      <c r="N6">
        <v>4.9861564750510299</v>
      </c>
      <c r="O6">
        <v>104868.41726262</v>
      </c>
      <c r="P6">
        <v>11791.778003715301</v>
      </c>
    </row>
    <row r="7" spans="1:22">
      <c r="A7" t="s">
        <v>16</v>
      </c>
      <c r="B7" t="s">
        <v>115</v>
      </c>
      <c r="C7" t="s">
        <v>32</v>
      </c>
      <c r="D7">
        <v>27.2990283445247</v>
      </c>
      <c r="E7">
        <v>27.213133948910301</v>
      </c>
      <c r="F7">
        <v>0.187365241967827</v>
      </c>
      <c r="G7">
        <v>99333.092758219806</v>
      </c>
      <c r="H7" s="12">
        <f t="shared" si="0"/>
        <v>49666.546379109903</v>
      </c>
      <c r="I7" s="12">
        <f t="shared" si="1"/>
        <v>496665.46379109903</v>
      </c>
      <c r="J7" s="12">
        <f t="shared" si="2"/>
        <v>29799927.82746594</v>
      </c>
      <c r="K7" s="12">
        <v>0.14660594231186294</v>
      </c>
      <c r="L7" s="12">
        <f t="shared" si="3"/>
        <v>136675097.30974835</v>
      </c>
      <c r="N7">
        <v>4.9970939575387696</v>
      </c>
      <c r="O7">
        <v>104868.41726262</v>
      </c>
      <c r="P7">
        <v>11791.778003715301</v>
      </c>
    </row>
    <row r="8" spans="1:22">
      <c r="A8" t="s">
        <v>16</v>
      </c>
      <c r="B8" t="s">
        <v>115</v>
      </c>
      <c r="C8" t="s">
        <v>32</v>
      </c>
      <c r="D8">
        <v>26.998220625080499</v>
      </c>
      <c r="E8">
        <v>27.213133948910301</v>
      </c>
      <c r="F8">
        <v>0.187365241967827</v>
      </c>
      <c r="G8">
        <v>118409.480345669</v>
      </c>
      <c r="H8" s="12">
        <f t="shared" si="0"/>
        <v>59204.740172834499</v>
      </c>
      <c r="I8" s="12">
        <f t="shared" si="1"/>
        <v>592047.40172834496</v>
      </c>
      <c r="J8" s="12">
        <f t="shared" si="2"/>
        <v>35522844.103700697</v>
      </c>
      <c r="K8" s="12">
        <v>0.14660594231186294</v>
      </c>
      <c r="L8" s="12">
        <f t="shared" si="3"/>
        <v>162922816.54848453</v>
      </c>
      <c r="N8">
        <v>5.0733864751654796</v>
      </c>
      <c r="O8">
        <v>104868.41726262</v>
      </c>
      <c r="P8">
        <v>11791.778003715301</v>
      </c>
    </row>
    <row r="9" spans="1:22">
      <c r="A9" t="s">
        <v>18</v>
      </c>
      <c r="B9" t="s">
        <v>116</v>
      </c>
      <c r="C9" t="s">
        <v>32</v>
      </c>
      <c r="D9">
        <v>27.615330222304699</v>
      </c>
      <c r="E9">
        <v>27.404471119343299</v>
      </c>
      <c r="F9">
        <v>0.18319520330003</v>
      </c>
      <c r="G9">
        <v>82579.400511914006</v>
      </c>
      <c r="H9" s="12">
        <f t="shared" si="0"/>
        <v>41289.700255957003</v>
      </c>
      <c r="I9" s="12">
        <f t="shared" si="1"/>
        <v>412897.00255957001</v>
      </c>
      <c r="J9" s="12">
        <f t="shared" si="2"/>
        <v>24773820.153574202</v>
      </c>
      <c r="K9" s="12">
        <v>0.14777285201604376</v>
      </c>
      <c r="L9" s="12">
        <f t="shared" si="3"/>
        <v>113738872.85200161</v>
      </c>
      <c r="N9">
        <v>4.91687172577394</v>
      </c>
      <c r="O9">
        <v>93750.437396458699</v>
      </c>
      <c r="P9">
        <v>9711.6037315940503</v>
      </c>
    </row>
    <row r="10" spans="1:22">
      <c r="A10" t="s">
        <v>18</v>
      </c>
      <c r="B10" t="s">
        <v>116</v>
      </c>
      <c r="C10" t="s">
        <v>32</v>
      </c>
      <c r="D10">
        <v>27.284402184820099</v>
      </c>
      <c r="E10">
        <v>27.404471119343299</v>
      </c>
      <c r="F10">
        <v>0.18319520330003</v>
      </c>
      <c r="G10">
        <v>100185.189747981</v>
      </c>
      <c r="H10" s="12">
        <f t="shared" si="0"/>
        <v>50092.5948739905</v>
      </c>
      <c r="I10" s="12">
        <f t="shared" si="1"/>
        <v>500925.94873990503</v>
      </c>
      <c r="J10" s="12">
        <f t="shared" si="2"/>
        <v>30055556.924394302</v>
      </c>
      <c r="K10" s="12">
        <v>0.14777285201604376</v>
      </c>
      <c r="L10" s="12">
        <f t="shared" si="3"/>
        <v>137987809.16017038</v>
      </c>
      <c r="N10">
        <v>5.0008035250629401</v>
      </c>
      <c r="O10">
        <v>93750.437396458699</v>
      </c>
      <c r="P10">
        <v>9711.6037315940503</v>
      </c>
    </row>
    <row r="11" spans="1:22" ht="15.75" customHeight="1">
      <c r="A11" t="s">
        <v>18</v>
      </c>
      <c r="B11" t="s">
        <v>116</v>
      </c>
      <c r="C11" t="s">
        <v>32</v>
      </c>
      <c r="D11">
        <v>27.313680950904999</v>
      </c>
      <c r="E11">
        <v>27.404471119343299</v>
      </c>
      <c r="F11">
        <v>0.18319520330003</v>
      </c>
      <c r="G11">
        <v>98486.721929481297</v>
      </c>
      <c r="H11" s="12">
        <f t="shared" si="0"/>
        <v>49243.360964740648</v>
      </c>
      <c r="I11" s="12">
        <f t="shared" si="1"/>
        <v>492433.6096474065</v>
      </c>
      <c r="J11" s="12">
        <f t="shared" si="2"/>
        <v>29546016.578844391</v>
      </c>
      <c r="K11" s="12">
        <v>0.14777285201604376</v>
      </c>
      <c r="L11" s="12">
        <f t="shared" si="3"/>
        <v>135648462.85765415</v>
      </c>
      <c r="N11">
        <v>4.9933776824624099</v>
      </c>
      <c r="O11">
        <v>93750.437396458699</v>
      </c>
      <c r="P11">
        <v>9711.6037315940503</v>
      </c>
    </row>
    <row r="12" spans="1:22" s="3" customFormat="1">
      <c r="A12" s="3" t="s">
        <v>20</v>
      </c>
      <c r="B12" s="3" t="s">
        <v>117</v>
      </c>
      <c r="C12" s="3" t="s">
        <v>34</v>
      </c>
      <c r="D12" s="3">
        <v>28.873349192447002</v>
      </c>
      <c r="E12" s="3">
        <v>27.941535058135901</v>
      </c>
      <c r="F12" s="3">
        <v>0.84124903542874196</v>
      </c>
      <c r="G12" s="3">
        <v>39610.1052360467</v>
      </c>
      <c r="H12" s="3">
        <f t="shared" si="0"/>
        <v>19805.05261802335</v>
      </c>
      <c r="I12" s="3">
        <f t="shared" si="1"/>
        <v>198050.52618023352</v>
      </c>
      <c r="J12" s="3">
        <f t="shared" si="2"/>
        <v>11883031.570814012</v>
      </c>
      <c r="K12" s="3">
        <v>0.15287190772076731</v>
      </c>
      <c r="L12" s="3">
        <f t="shared" si="3"/>
        <v>54798453.106201813</v>
      </c>
      <c r="N12" s="3">
        <v>4.5978059962385203</v>
      </c>
      <c r="O12" s="3">
        <v>73512.464158018905</v>
      </c>
      <c r="P12" s="3">
        <v>31901.3276340544</v>
      </c>
      <c r="R12" s="3">
        <f>LOG(L12,10)</f>
        <v>7.7387682990514728</v>
      </c>
    </row>
    <row r="13" spans="1:22" s="3" customFormat="1">
      <c r="A13" s="3" t="s">
        <v>20</v>
      </c>
      <c r="B13" s="3" t="s">
        <v>117</v>
      </c>
      <c r="C13" s="3" t="s">
        <v>34</v>
      </c>
      <c r="D13" s="3">
        <v>27.713307931095699</v>
      </c>
      <c r="E13" s="3">
        <v>27.941535058135901</v>
      </c>
      <c r="F13" s="3">
        <v>0.84124903542874196</v>
      </c>
      <c r="G13" s="3">
        <v>77986.9754155298</v>
      </c>
      <c r="H13" s="3">
        <f t="shared" si="0"/>
        <v>38993.4877077649</v>
      </c>
      <c r="I13" s="3">
        <f t="shared" si="1"/>
        <v>389934.877077649</v>
      </c>
      <c r="J13" s="3">
        <f t="shared" si="2"/>
        <v>23396092.624658938</v>
      </c>
      <c r="K13" s="3">
        <v>0.15287190772076731</v>
      </c>
      <c r="L13" s="3">
        <f t="shared" si="3"/>
        <v>107890791.74960928</v>
      </c>
      <c r="N13" s="3">
        <v>4.8920220773381198</v>
      </c>
      <c r="O13" s="3">
        <v>73512.464158018905</v>
      </c>
      <c r="P13" s="3">
        <v>31901.3276340544</v>
      </c>
      <c r="R13" s="3">
        <f t="shared" ref="R13:R14" si="4">LOG(L13,10)</f>
        <v>8.0329843801510759</v>
      </c>
    </row>
    <row r="14" spans="1:22" s="3" customFormat="1">
      <c r="A14" s="3" t="s">
        <v>20</v>
      </c>
      <c r="B14" s="3" t="s">
        <v>117</v>
      </c>
      <c r="C14" s="3" t="s">
        <v>34</v>
      </c>
      <c r="D14" s="3">
        <v>27.237948050864901</v>
      </c>
      <c r="E14" s="3">
        <v>27.941535058135901</v>
      </c>
      <c r="F14" s="3">
        <v>0.84124903542874196</v>
      </c>
      <c r="G14" s="3">
        <v>102940.31182248</v>
      </c>
      <c r="H14" s="3">
        <f t="shared" si="0"/>
        <v>51470.155911239999</v>
      </c>
      <c r="I14" s="3">
        <f t="shared" si="1"/>
        <v>514701.55911239999</v>
      </c>
      <c r="J14" s="3">
        <f t="shared" si="2"/>
        <v>30882093.546744</v>
      </c>
      <c r="K14" s="3">
        <v>0.15287190772076731</v>
      </c>
      <c r="L14" s="3">
        <f t="shared" si="3"/>
        <v>142412392.40658379</v>
      </c>
      <c r="N14" s="3">
        <v>5.01258547946279</v>
      </c>
      <c r="O14" s="3">
        <v>73512.464158018905</v>
      </c>
      <c r="P14" s="3">
        <v>31901.3276340544</v>
      </c>
      <c r="R14" s="3">
        <f t="shared" si="4"/>
        <v>8.1535477822757461</v>
      </c>
    </row>
    <row r="15" spans="1:22">
      <c r="A15" t="s">
        <v>24</v>
      </c>
      <c r="B15" t="s">
        <v>119</v>
      </c>
      <c r="C15" t="s">
        <v>32</v>
      </c>
      <c r="D15">
        <v>27.302659725489601</v>
      </c>
      <c r="E15">
        <v>27.4655498887319</v>
      </c>
      <c r="F15">
        <v>0.170647537077149</v>
      </c>
      <c r="G15">
        <v>99122.6596817401</v>
      </c>
      <c r="H15" s="12">
        <f t="shared" si="0"/>
        <v>49561.32984087005</v>
      </c>
      <c r="I15" s="12">
        <f t="shared" si="1"/>
        <v>495613.2984087005</v>
      </c>
      <c r="J15" s="12">
        <f t="shared" si="2"/>
        <v>29736797.904522032</v>
      </c>
      <c r="K15" s="12">
        <v>0.14645710682878407</v>
      </c>
      <c r="L15" s="12">
        <f t="shared" si="3"/>
        <v>136367853.16788232</v>
      </c>
      <c r="N15">
        <v>4.9961729466126199</v>
      </c>
      <c r="O15">
        <v>90425.378129756704</v>
      </c>
      <c r="P15">
        <v>8943.3241245519202</v>
      </c>
    </row>
    <row r="16" spans="1:22">
      <c r="A16" t="s">
        <v>24</v>
      </c>
      <c r="B16" t="s">
        <v>119</v>
      </c>
      <c r="C16" t="s">
        <v>32</v>
      </c>
      <c r="D16">
        <v>27.450970609123001</v>
      </c>
      <c r="E16">
        <v>27.4655498887319</v>
      </c>
      <c r="F16">
        <v>0.170647537077149</v>
      </c>
      <c r="G16">
        <v>90898.668149715901</v>
      </c>
      <c r="H16" s="12">
        <f t="shared" si="0"/>
        <v>45449.33407485795</v>
      </c>
      <c r="I16" s="12">
        <f t="shared" si="1"/>
        <v>454493.34074857947</v>
      </c>
      <c r="J16" s="12">
        <f t="shared" si="2"/>
        <v>27269600.444914769</v>
      </c>
      <c r="K16" s="12">
        <v>0.14645710682878407</v>
      </c>
      <c r="L16" s="12">
        <f t="shared" si="3"/>
        <v>125053708.92181565</v>
      </c>
      <c r="N16">
        <v>4.9585575199715102</v>
      </c>
      <c r="O16">
        <v>90425.378129756704</v>
      </c>
      <c r="P16">
        <v>8943.3241245519202</v>
      </c>
    </row>
    <row r="17" spans="1:18">
      <c r="A17" t="s">
        <v>24</v>
      </c>
      <c r="B17" t="s">
        <v>119</v>
      </c>
      <c r="C17" t="s">
        <v>32</v>
      </c>
      <c r="D17">
        <v>27.6430193315833</v>
      </c>
      <c r="E17">
        <v>27.4655498887319</v>
      </c>
      <c r="F17">
        <v>0.170647537077149</v>
      </c>
      <c r="G17">
        <v>81254.806557814198</v>
      </c>
      <c r="H17" s="12">
        <f t="shared" si="0"/>
        <v>40627.403278907099</v>
      </c>
      <c r="I17" s="12">
        <f t="shared" si="1"/>
        <v>406274.03278907097</v>
      </c>
      <c r="J17" s="12">
        <f t="shared" si="2"/>
        <v>24376441.967344258</v>
      </c>
      <c r="K17" s="12">
        <v>0.14645710682878407</v>
      </c>
      <c r="L17" s="12">
        <f t="shared" si="3"/>
        <v>111786180.53064501</v>
      </c>
      <c r="N17">
        <v>4.90984906072529</v>
      </c>
      <c r="O17">
        <v>90425.378129756704</v>
      </c>
      <c r="P17">
        <v>8943.3241245519202</v>
      </c>
    </row>
    <row r="18" spans="1:18">
      <c r="A18" t="s">
        <v>26</v>
      </c>
      <c r="B18" t="s">
        <v>120</v>
      </c>
      <c r="C18" t="s">
        <v>32</v>
      </c>
      <c r="D18">
        <v>27.051628862603501</v>
      </c>
      <c r="E18">
        <v>26.839563527594301</v>
      </c>
      <c r="F18">
        <v>0.204907372447552</v>
      </c>
      <c r="G18">
        <v>114773.27720754599</v>
      </c>
      <c r="H18" s="12">
        <f t="shared" si="0"/>
        <v>57386.638603772997</v>
      </c>
      <c r="I18" s="12">
        <f t="shared" si="1"/>
        <v>573866.38603772991</v>
      </c>
      <c r="J18" s="12">
        <f t="shared" si="2"/>
        <v>34431983.162263796</v>
      </c>
      <c r="K18" s="12">
        <v>0.24840764331210191</v>
      </c>
      <c r="L18" s="12">
        <f t="shared" si="3"/>
        <v>171940603.81665486</v>
      </c>
      <c r="N18">
        <v>5.0598407825544003</v>
      </c>
      <c r="O18">
        <v>130523.102068482</v>
      </c>
      <c r="P18">
        <v>15488.3290936506</v>
      </c>
    </row>
    <row r="19" spans="1:18">
      <c r="A19" t="s">
        <v>26</v>
      </c>
      <c r="B19" t="s">
        <v>120</v>
      </c>
      <c r="C19" t="s">
        <v>32</v>
      </c>
      <c r="D19">
        <v>26.6426559375371</v>
      </c>
      <c r="E19">
        <v>26.839563527594301</v>
      </c>
      <c r="F19">
        <v>0.204907372447552</v>
      </c>
      <c r="G19">
        <v>145735.970668797</v>
      </c>
      <c r="H19" s="12">
        <f t="shared" si="0"/>
        <v>72867.985334398501</v>
      </c>
      <c r="I19" s="12">
        <f t="shared" si="1"/>
        <v>728679.85334398504</v>
      </c>
      <c r="J19" s="12">
        <f t="shared" si="2"/>
        <v>43720791.200639099</v>
      </c>
      <c r="K19" s="12">
        <v>0.24840764331210191</v>
      </c>
      <c r="L19" s="12">
        <f t="shared" si="3"/>
        <v>218325479.62612134</v>
      </c>
      <c r="N19">
        <v>5.1635667579121298</v>
      </c>
      <c r="O19">
        <v>130523.102068482</v>
      </c>
      <c r="P19">
        <v>15488.3290936506</v>
      </c>
    </row>
    <row r="20" spans="1:18">
      <c r="A20" t="s">
        <v>26</v>
      </c>
      <c r="B20" t="s">
        <v>120</v>
      </c>
      <c r="C20" t="s">
        <v>32</v>
      </c>
      <c r="D20">
        <v>26.824405782642302</v>
      </c>
      <c r="E20">
        <v>26.839563527594301</v>
      </c>
      <c r="F20">
        <v>0.204907372447552</v>
      </c>
      <c r="G20">
        <v>131060.058329102</v>
      </c>
      <c r="H20" s="12">
        <f t="shared" si="0"/>
        <v>65530.029164551001</v>
      </c>
      <c r="I20" s="12">
        <f t="shared" si="1"/>
        <v>655300.29164551001</v>
      </c>
      <c r="J20" s="12">
        <f t="shared" si="2"/>
        <v>39318017.4987306</v>
      </c>
      <c r="K20" s="12">
        <v>0.24840764331210191</v>
      </c>
      <c r="L20" s="12">
        <f t="shared" si="3"/>
        <v>196339654.261177</v>
      </c>
      <c r="N20">
        <v>5.1174703569056499</v>
      </c>
      <c r="O20">
        <v>130523.102068482</v>
      </c>
      <c r="P20">
        <v>15488.3290936506</v>
      </c>
    </row>
    <row r="21" spans="1:18">
      <c r="A21" t="s">
        <v>28</v>
      </c>
      <c r="B21" t="s">
        <v>121</v>
      </c>
      <c r="C21" t="s">
        <v>32</v>
      </c>
      <c r="D21">
        <v>27.155386953876</v>
      </c>
      <c r="E21">
        <v>27.166054379027798</v>
      </c>
      <c r="F21">
        <v>0.11758811465278</v>
      </c>
      <c r="G21">
        <v>108025.200620818</v>
      </c>
      <c r="H21" s="12">
        <f t="shared" si="0"/>
        <v>54012.600310408998</v>
      </c>
      <c r="I21" s="12">
        <f t="shared" si="1"/>
        <v>540126.00310408999</v>
      </c>
      <c r="J21" s="12">
        <f t="shared" si="2"/>
        <v>32407560.1862454</v>
      </c>
      <c r="K21" s="12">
        <v>0.24323094425483524</v>
      </c>
      <c r="L21" s="12">
        <f t="shared" si="3"/>
        <v>161160326.6053651</v>
      </c>
      <c r="N21">
        <v>5.0335250815413204</v>
      </c>
      <c r="O21">
        <v>107522.620430638</v>
      </c>
      <c r="P21">
        <v>7345.0946691394702</v>
      </c>
    </row>
    <row r="22" spans="1:18">
      <c r="A22" t="s">
        <v>28</v>
      </c>
      <c r="B22" t="s">
        <v>121</v>
      </c>
      <c r="C22" t="s">
        <v>32</v>
      </c>
      <c r="D22">
        <v>27.054163438744101</v>
      </c>
      <c r="E22">
        <v>27.166054379027798</v>
      </c>
      <c r="F22">
        <v>0.11758811465278</v>
      </c>
      <c r="G22">
        <v>114603.517973829</v>
      </c>
      <c r="H22" s="12">
        <f t="shared" si="0"/>
        <v>57301.758986914501</v>
      </c>
      <c r="I22" s="12">
        <f t="shared" si="1"/>
        <v>573017.58986914507</v>
      </c>
      <c r="J22" s="12">
        <f t="shared" si="2"/>
        <v>34381055.392148703</v>
      </c>
      <c r="K22" s="12">
        <v>0.24323094425483524</v>
      </c>
      <c r="L22" s="12">
        <f t="shared" si="3"/>
        <v>170974367.83863533</v>
      </c>
      <c r="N22">
        <v>5.0591979493344299</v>
      </c>
      <c r="O22">
        <v>107522.620430638</v>
      </c>
      <c r="P22">
        <v>7345.0946691394702</v>
      </c>
    </row>
    <row r="23" spans="1:18">
      <c r="A23" t="s">
        <v>28</v>
      </c>
      <c r="B23" t="s">
        <v>121</v>
      </c>
      <c r="C23" t="s">
        <v>32</v>
      </c>
      <c r="D23">
        <v>27.2886127444634</v>
      </c>
      <c r="E23">
        <v>27.166054379027798</v>
      </c>
      <c r="F23">
        <v>0.11758811465278</v>
      </c>
      <c r="G23">
        <v>99939.142697268006</v>
      </c>
      <c r="H23" s="12">
        <f t="shared" si="0"/>
        <v>49969.571348634003</v>
      </c>
      <c r="I23" s="12">
        <f t="shared" si="1"/>
        <v>499695.71348634001</v>
      </c>
      <c r="J23" s="12">
        <f t="shared" si="2"/>
        <v>29981742.809180401</v>
      </c>
      <c r="K23" s="12">
        <v>0.24323094425483524</v>
      </c>
      <c r="L23" s="12">
        <f t="shared" si="3"/>
        <v>149096921.69225189</v>
      </c>
      <c r="N23">
        <v>4.9997356196368603</v>
      </c>
      <c r="O23">
        <v>107522.620430638</v>
      </c>
      <c r="P23">
        <v>7345.0946691394702</v>
      </c>
    </row>
    <row r="24" spans="1:18">
      <c r="A24" t="s">
        <v>30</v>
      </c>
      <c r="B24" t="s">
        <v>122</v>
      </c>
      <c r="C24" t="s">
        <v>32</v>
      </c>
      <c r="D24">
        <v>28.284239308743299</v>
      </c>
      <c r="E24">
        <v>28.393358156068999</v>
      </c>
      <c r="F24">
        <v>0.89480899455992502</v>
      </c>
      <c r="G24">
        <v>55875.227372735499</v>
      </c>
      <c r="H24" s="12">
        <f t="shared" si="0"/>
        <v>27937.613686367749</v>
      </c>
      <c r="I24" s="12">
        <f t="shared" si="1"/>
        <v>279376.13686367747</v>
      </c>
      <c r="J24" s="12">
        <f t="shared" si="2"/>
        <v>16762568.211820649</v>
      </c>
      <c r="K24" s="12">
        <v>0.24533812626376109</v>
      </c>
      <c r="L24" s="12">
        <f t="shared" si="3"/>
        <v>83500261.15310885</v>
      </c>
      <c r="N24">
        <v>4.7472193034155801</v>
      </c>
      <c r="O24">
        <v>57154.052526616601</v>
      </c>
      <c r="P24">
        <v>27614.145482288099</v>
      </c>
    </row>
    <row r="25" spans="1:18">
      <c r="A25" t="s">
        <v>30</v>
      </c>
      <c r="B25" t="s">
        <v>122</v>
      </c>
      <c r="C25" t="s">
        <v>32</v>
      </c>
      <c r="D25">
        <v>29.337722583434399</v>
      </c>
      <c r="E25">
        <v>28.393358156068999</v>
      </c>
      <c r="F25">
        <v>0.89480899455992502</v>
      </c>
      <c r="G25">
        <v>30201.537200883799</v>
      </c>
      <c r="H25" s="12">
        <f t="shared" si="0"/>
        <v>15100.768600441899</v>
      </c>
      <c r="I25" s="12">
        <f t="shared" si="1"/>
        <v>151007.686004419</v>
      </c>
      <c r="J25" s="12">
        <f t="shared" si="2"/>
        <v>9060461.1602651402</v>
      </c>
      <c r="K25" s="12">
        <v>0.24533812626376109</v>
      </c>
      <c r="L25" s="12">
        <f t="shared" si="3"/>
        <v>45133350.89764069</v>
      </c>
      <c r="N25">
        <v>4.4800290482840204</v>
      </c>
      <c r="O25">
        <v>57154.052526616601</v>
      </c>
      <c r="P25">
        <v>27614.145482288099</v>
      </c>
    </row>
    <row r="26" spans="1:18">
      <c r="A26" t="s">
        <v>30</v>
      </c>
      <c r="B26" t="s">
        <v>122</v>
      </c>
      <c r="C26" t="s">
        <v>32</v>
      </c>
      <c r="D26">
        <v>27.558112576029298</v>
      </c>
      <c r="E26">
        <v>28.393358156068999</v>
      </c>
      <c r="F26">
        <v>0.89480899455992502</v>
      </c>
      <c r="G26">
        <v>85385.393006230603</v>
      </c>
      <c r="H26" s="12">
        <f t="shared" si="0"/>
        <v>42692.696503115301</v>
      </c>
      <c r="I26" s="12">
        <f t="shared" si="1"/>
        <v>426926.965031153</v>
      </c>
      <c r="J26" s="12">
        <f t="shared" si="2"/>
        <v>25615617.901869182</v>
      </c>
      <c r="K26" s="12">
        <v>0.24533812626376109</v>
      </c>
      <c r="L26" s="12">
        <f t="shared" si="3"/>
        <v>127600422.40400888</v>
      </c>
      <c r="N26">
        <v>4.93138358170334</v>
      </c>
      <c r="O26">
        <v>57154.052526616601</v>
      </c>
      <c r="P26">
        <v>27614.145482288099</v>
      </c>
    </row>
    <row r="27" spans="1:18" s="3" customFormat="1">
      <c r="A27" s="3" t="s">
        <v>14</v>
      </c>
      <c r="B27" s="3" t="s">
        <v>114</v>
      </c>
      <c r="C27" s="3" t="s">
        <v>34</v>
      </c>
      <c r="D27" s="3">
        <v>27.752026158581199</v>
      </c>
      <c r="E27" s="3">
        <v>27.3346522595665</v>
      </c>
      <c r="F27" s="3">
        <v>0.44912926832532801</v>
      </c>
      <c r="G27" s="3">
        <v>76243.380921391406</v>
      </c>
      <c r="H27" s="3">
        <f t="shared" si="0"/>
        <v>38121.690460695703</v>
      </c>
      <c r="I27" s="3">
        <f t="shared" si="1"/>
        <v>381216.90460695705</v>
      </c>
      <c r="J27" s="3">
        <f t="shared" si="2"/>
        <v>22873014.276417423</v>
      </c>
      <c r="K27" s="3">
        <v>0.2555309638103318</v>
      </c>
      <c r="L27" s="3">
        <f t="shared" si="3"/>
        <v>114871110.63887139</v>
      </c>
      <c r="N27" s="3">
        <v>4.8822021463258096</v>
      </c>
      <c r="O27" s="3">
        <v>99569.0110115719</v>
      </c>
      <c r="P27" s="3">
        <v>26517.138175149601</v>
      </c>
      <c r="R27" s="3">
        <f>LOG(L27,10)</f>
        <v>8.0602108200923457</v>
      </c>
    </row>
    <row r="28" spans="1:18" s="3" customFormat="1">
      <c r="A28" s="3" t="s">
        <v>14</v>
      </c>
      <c r="B28" s="3" t="s">
        <v>114</v>
      </c>
      <c r="C28" s="3" t="s">
        <v>34</v>
      </c>
      <c r="D28" s="3">
        <v>27.392548075785498</v>
      </c>
      <c r="E28" s="3">
        <v>27.3346522595665</v>
      </c>
      <c r="F28" s="3">
        <v>0.44912926832532801</v>
      </c>
      <c r="G28" s="3">
        <v>94053.500973231305</v>
      </c>
      <c r="H28" s="3">
        <f t="shared" si="0"/>
        <v>47026.750486615652</v>
      </c>
      <c r="I28" s="3">
        <f t="shared" si="1"/>
        <v>470267.50486615649</v>
      </c>
      <c r="J28" s="3">
        <f t="shared" si="2"/>
        <v>28216050.291969389</v>
      </c>
      <c r="K28" s="3">
        <v>0.2555309638103318</v>
      </c>
      <c r="L28" s="3">
        <f t="shared" si="3"/>
        <v>141704499.27198848</v>
      </c>
      <c r="N28" s="3">
        <v>4.9733749660220399</v>
      </c>
      <c r="O28" s="3">
        <v>99569.0110115719</v>
      </c>
      <c r="P28" s="3">
        <v>26517.138175149601</v>
      </c>
      <c r="R28" s="3">
        <f t="shared" ref="R28:R29" si="5">LOG(L28,10)</f>
        <v>8.1513836397885733</v>
      </c>
    </row>
    <row r="29" spans="1:18" s="3" customFormat="1">
      <c r="A29" s="3" t="s">
        <v>14</v>
      </c>
      <c r="B29" s="3" t="s">
        <v>114</v>
      </c>
      <c r="C29" s="3" t="s">
        <v>34</v>
      </c>
      <c r="D29" s="3">
        <v>26.8593825443326</v>
      </c>
      <c r="E29" s="3">
        <v>27.3346522595665</v>
      </c>
      <c r="F29" s="3">
        <v>0.44912926832532801</v>
      </c>
      <c r="G29" s="3">
        <v>128410.151140093</v>
      </c>
      <c r="H29" s="3">
        <f t="shared" si="0"/>
        <v>64205.075570046502</v>
      </c>
      <c r="I29" s="3">
        <f t="shared" si="1"/>
        <v>642050.75570046506</v>
      </c>
      <c r="J29" s="3">
        <f t="shared" si="2"/>
        <v>38523045.342027903</v>
      </c>
      <c r="K29" s="3">
        <v>0.2555309638103318</v>
      </c>
      <c r="L29" s="3">
        <f t="shared" si="3"/>
        <v>193467504.98874161</v>
      </c>
      <c r="N29" s="3">
        <v>5.1085993571430199</v>
      </c>
      <c r="O29" s="3">
        <v>99569.0110115719</v>
      </c>
      <c r="P29" s="3">
        <v>26517.138175149601</v>
      </c>
      <c r="R29" s="3">
        <f t="shared" si="5"/>
        <v>8.2866080309095569</v>
      </c>
    </row>
    <row r="30" spans="1:18">
      <c r="A30" t="s">
        <v>22</v>
      </c>
      <c r="B30" t="s">
        <v>118</v>
      </c>
      <c r="C30" t="s">
        <v>32</v>
      </c>
      <c r="D30">
        <v>26.2465029267651</v>
      </c>
      <c r="E30">
        <v>26.361346539625</v>
      </c>
      <c r="F30">
        <v>0.12275629449985501</v>
      </c>
      <c r="G30">
        <v>183671.28977261399</v>
      </c>
      <c r="H30" s="12">
        <f t="shared" si="0"/>
        <v>91835.644886306996</v>
      </c>
      <c r="I30" s="12">
        <f t="shared" si="1"/>
        <v>918356.44886306999</v>
      </c>
      <c r="J30" s="12">
        <f t="shared" si="2"/>
        <v>55101386.931784198</v>
      </c>
      <c r="K30" s="12">
        <v>0.24565890461023274</v>
      </c>
      <c r="L30" s="12">
        <f t="shared" si="3"/>
        <v>274550133.15180361</v>
      </c>
      <c r="N30">
        <v>5.2640412756972799</v>
      </c>
      <c r="O30">
        <v>172049.956708157</v>
      </c>
      <c r="P30">
        <v>12248.703240458501</v>
      </c>
    </row>
    <row r="31" spans="1:18">
      <c r="A31" t="s">
        <v>22</v>
      </c>
      <c r="B31" t="s">
        <v>118</v>
      </c>
      <c r="C31" t="s">
        <v>32</v>
      </c>
      <c r="D31">
        <v>26.490721916350701</v>
      </c>
      <c r="E31">
        <v>26.361346539625</v>
      </c>
      <c r="F31">
        <v>0.12275629449985501</v>
      </c>
      <c r="G31">
        <v>159257.94400011501</v>
      </c>
      <c r="H31" s="12">
        <f t="shared" si="0"/>
        <v>79628.972000057503</v>
      </c>
      <c r="I31" s="12">
        <f t="shared" si="1"/>
        <v>796289.72000057506</v>
      </c>
      <c r="J31" s="12">
        <f t="shared" si="2"/>
        <v>47777383.200034507</v>
      </c>
      <c r="K31" s="12">
        <v>0.24565890461023274</v>
      </c>
      <c r="L31" s="12">
        <f t="shared" si="3"/>
        <v>238057291.28839329</v>
      </c>
      <c r="N31">
        <v>5.2021011047396701</v>
      </c>
      <c r="O31">
        <v>172049.956708157</v>
      </c>
      <c r="P31">
        <v>12248.703240458501</v>
      </c>
    </row>
    <row r="32" spans="1:18">
      <c r="A32" t="s">
        <v>22</v>
      </c>
      <c r="B32" t="s">
        <v>118</v>
      </c>
      <c r="C32" t="s">
        <v>32</v>
      </c>
      <c r="D32">
        <v>26.346814775759299</v>
      </c>
      <c r="E32">
        <v>26.361346539625</v>
      </c>
      <c r="F32">
        <v>0.12275629449985501</v>
      </c>
      <c r="G32">
        <v>173220.63635174101</v>
      </c>
      <c r="H32" s="12">
        <f t="shared" si="0"/>
        <v>86610.318175870503</v>
      </c>
      <c r="I32" s="12">
        <f t="shared" si="1"/>
        <v>866103.18175870506</v>
      </c>
      <c r="J32" s="12">
        <f t="shared" si="2"/>
        <v>51966190.905522302</v>
      </c>
      <c r="K32" s="12">
        <v>0.24565890461023274</v>
      </c>
      <c r="L32" s="12">
        <f t="shared" si="3"/>
        <v>258928593.76055658</v>
      </c>
      <c r="N32">
        <v>5.2385996297125903</v>
      </c>
      <c r="O32">
        <v>172049.956708157</v>
      </c>
      <c r="P32">
        <v>12248.703240458501</v>
      </c>
    </row>
    <row r="33" spans="1:22">
      <c r="H33" s="12"/>
    </row>
    <row r="34" spans="1:22">
      <c r="A34" s="1" t="s">
        <v>42</v>
      </c>
      <c r="B34" s="1" t="s">
        <v>43</v>
      </c>
      <c r="H34" s="12"/>
    </row>
    <row r="35" spans="1:22">
      <c r="A35" t="s">
        <v>2</v>
      </c>
      <c r="B35" t="s">
        <v>3</v>
      </c>
      <c r="C35" t="s">
        <v>4</v>
      </c>
      <c r="D35" t="s">
        <v>5</v>
      </c>
      <c r="E35" t="s">
        <v>6</v>
      </c>
      <c r="F35" t="s">
        <v>7</v>
      </c>
      <c r="G35" t="s">
        <v>8</v>
      </c>
      <c r="H35" s="12" t="s">
        <v>128</v>
      </c>
      <c r="I35" s="12" t="s">
        <v>129</v>
      </c>
      <c r="J35" s="12" t="s">
        <v>172</v>
      </c>
      <c r="K35" s="12" t="s">
        <v>124</v>
      </c>
      <c r="L35" s="12" t="s">
        <v>130</v>
      </c>
      <c r="N35" s="12" t="s">
        <v>9</v>
      </c>
      <c r="O35" s="12" t="s">
        <v>10</v>
      </c>
      <c r="P35" s="12" t="s">
        <v>11</v>
      </c>
      <c r="R35" t="s">
        <v>35</v>
      </c>
      <c r="S35" t="s">
        <v>36</v>
      </c>
      <c r="T35" t="s">
        <v>37</v>
      </c>
      <c r="U35" t="s">
        <v>38</v>
      </c>
      <c r="V35" t="s">
        <v>39</v>
      </c>
    </row>
    <row r="36" spans="1:22">
      <c r="A36" t="s">
        <v>12</v>
      </c>
      <c r="B36" t="s">
        <v>89</v>
      </c>
      <c r="D36">
        <v>28.5638322463113</v>
      </c>
      <c r="E36">
        <v>28.266644058081901</v>
      </c>
      <c r="F36">
        <v>0.25786675961121802</v>
      </c>
      <c r="G36">
        <v>232136.38117253099</v>
      </c>
      <c r="H36" s="12">
        <f t="shared" si="0"/>
        <v>116068.1905862655</v>
      </c>
      <c r="I36" s="12">
        <f t="shared" si="1"/>
        <v>1160681.905862655</v>
      </c>
      <c r="J36" s="12">
        <f t="shared" si="2"/>
        <v>69640914.3517593</v>
      </c>
      <c r="K36" s="12">
        <v>0.1376975169300228</v>
      </c>
      <c r="L36" s="12">
        <f>J36/(0.25/(1+K36))</f>
        <v>316921181.33893174</v>
      </c>
      <c r="N36">
        <v>5.3657432098410398</v>
      </c>
      <c r="O36">
        <v>276878.63770542701</v>
      </c>
      <c r="P36">
        <v>38843.275940217201</v>
      </c>
      <c r="R36" t="s">
        <v>40</v>
      </c>
      <c r="S36">
        <v>76.753854532629902</v>
      </c>
      <c r="T36">
        <v>-4.0425454725753402</v>
      </c>
      <c r="U36">
        <v>50.255093166256003</v>
      </c>
      <c r="V36">
        <v>0.99114119651676102</v>
      </c>
    </row>
    <row r="37" spans="1:22">
      <c r="A37" t="s">
        <v>12</v>
      </c>
      <c r="B37" t="s">
        <v>89</v>
      </c>
      <c r="D37">
        <v>28.102092166653801</v>
      </c>
      <c r="E37">
        <v>28.266644058081901</v>
      </c>
      <c r="F37">
        <v>0.25786675961121802</v>
      </c>
      <c r="G37">
        <v>301969.68251954002</v>
      </c>
      <c r="H37" s="12">
        <f t="shared" si="0"/>
        <v>150984.84125977001</v>
      </c>
      <c r="I37" s="12">
        <f t="shared" si="1"/>
        <v>1509848.4125977</v>
      </c>
      <c r="J37" s="12">
        <f t="shared" si="2"/>
        <v>90590904.755861998</v>
      </c>
      <c r="K37" s="12">
        <v>0.1376975169300228</v>
      </c>
      <c r="L37" s="12">
        <f t="shared" si="3"/>
        <v>412260189.58875352</v>
      </c>
      <c r="N37">
        <v>5.4799633423763199</v>
      </c>
      <c r="O37">
        <v>276878.63770542701</v>
      </c>
      <c r="P37">
        <v>38843.275940217201</v>
      </c>
    </row>
    <row r="38" spans="1:22">
      <c r="A38" t="s">
        <v>12</v>
      </c>
      <c r="B38" t="s">
        <v>89</v>
      </c>
      <c r="D38">
        <v>28.1340077612806</v>
      </c>
      <c r="E38">
        <v>28.266644058081901</v>
      </c>
      <c r="F38">
        <v>0.25786675961121802</v>
      </c>
      <c r="G38">
        <v>296529.84942421102</v>
      </c>
      <c r="H38" s="12">
        <f t="shared" si="0"/>
        <v>148264.92471210551</v>
      </c>
      <c r="I38" s="12">
        <f t="shared" si="1"/>
        <v>1482649.2471210551</v>
      </c>
      <c r="J38" s="12">
        <f t="shared" si="2"/>
        <v>88958954.827263311</v>
      </c>
      <c r="K38" s="12">
        <v>0.1376975169300228</v>
      </c>
      <c r="L38" s="12">
        <f t="shared" si="3"/>
        <v>404833528.06267011</v>
      </c>
      <c r="N38">
        <v>5.4720684170518297</v>
      </c>
      <c r="O38">
        <v>276878.63770542701</v>
      </c>
      <c r="P38">
        <v>38843.275940217201</v>
      </c>
    </row>
    <row r="39" spans="1:22">
      <c r="A39" t="s">
        <v>14</v>
      </c>
      <c r="B39" t="s">
        <v>44</v>
      </c>
      <c r="D39">
        <v>27.2932582528708</v>
      </c>
      <c r="E39">
        <v>27.285569762052599</v>
      </c>
      <c r="F39">
        <v>8.5271141418353097E-2</v>
      </c>
      <c r="G39">
        <v>478678.24772526498</v>
      </c>
      <c r="H39" s="12">
        <f t="shared" si="0"/>
        <v>239339.12386263249</v>
      </c>
      <c r="I39" s="12">
        <f t="shared" si="1"/>
        <v>2393391.238626325</v>
      </c>
      <c r="J39" s="12">
        <f t="shared" si="2"/>
        <v>143603474.31757951</v>
      </c>
      <c r="K39" s="12">
        <v>0.14391273750879657</v>
      </c>
      <c r="L39" s="12">
        <f t="shared" si="3"/>
        <v>657079373.68958616</v>
      </c>
      <c r="N39">
        <v>5.6800436925591802</v>
      </c>
      <c r="O39">
        <v>481158.05274934199</v>
      </c>
      <c r="P39">
        <v>23438.6021068839</v>
      </c>
    </row>
    <row r="40" spans="1:22">
      <c r="A40" t="s">
        <v>14</v>
      </c>
      <c r="B40" t="s">
        <v>44</v>
      </c>
      <c r="D40">
        <v>27.366736297668599</v>
      </c>
      <c r="E40">
        <v>27.285569762052599</v>
      </c>
      <c r="F40">
        <v>8.5271141418353097E-2</v>
      </c>
      <c r="G40">
        <v>459057.946820791</v>
      </c>
      <c r="H40" s="12">
        <f t="shared" si="0"/>
        <v>229528.9734103955</v>
      </c>
      <c r="I40" s="12">
        <f t="shared" si="1"/>
        <v>2295289.7341039549</v>
      </c>
      <c r="J40" s="12">
        <f t="shared" si="2"/>
        <v>137717384.04623729</v>
      </c>
      <c r="K40" s="12">
        <v>0.14391273750879657</v>
      </c>
      <c r="L40" s="12">
        <f t="shared" si="3"/>
        <v>630146679.14752626</v>
      </c>
      <c r="N40">
        <v>5.6618675099296301</v>
      </c>
      <c r="O40">
        <v>481158.05274934199</v>
      </c>
      <c r="P40">
        <v>23438.6021068839</v>
      </c>
    </row>
    <row r="41" spans="1:22">
      <c r="A41" t="s">
        <v>14</v>
      </c>
      <c r="B41" t="s">
        <v>44</v>
      </c>
      <c r="D41">
        <v>27.1967147356185</v>
      </c>
      <c r="E41">
        <v>27.285569762052599</v>
      </c>
      <c r="F41">
        <v>8.5271141418353097E-2</v>
      </c>
      <c r="G41">
        <v>505737.96370196901</v>
      </c>
      <c r="H41" s="12">
        <f t="shared" si="0"/>
        <v>252868.98185098451</v>
      </c>
      <c r="I41" s="12">
        <f t="shared" si="1"/>
        <v>2528689.8185098451</v>
      </c>
      <c r="J41" s="12">
        <f t="shared" si="2"/>
        <v>151721389.1105907</v>
      </c>
      <c r="K41" s="12">
        <v>0.14391273750879657</v>
      </c>
      <c r="L41" s="12">
        <f t="shared" si="3"/>
        <v>694224118.22453249</v>
      </c>
      <c r="N41">
        <v>5.70392555558516</v>
      </c>
      <c r="O41">
        <v>481158.05274934199</v>
      </c>
      <c r="P41">
        <v>23438.6021068839</v>
      </c>
    </row>
    <row r="42" spans="1:22">
      <c r="A42" t="s">
        <v>45</v>
      </c>
      <c r="B42" t="s">
        <v>46</v>
      </c>
      <c r="D42">
        <v>28.602698230869599</v>
      </c>
      <c r="E42">
        <v>28.500248662351499</v>
      </c>
      <c r="F42">
        <v>0.42069076723355697</v>
      </c>
      <c r="G42">
        <v>227053.904325629</v>
      </c>
      <c r="H42" s="12">
        <f t="shared" si="0"/>
        <v>113526.9521628145</v>
      </c>
      <c r="I42" s="12">
        <f t="shared" si="1"/>
        <v>1135269.5216281451</v>
      </c>
      <c r="J42" s="12">
        <f t="shared" si="2"/>
        <v>68116171.297688708</v>
      </c>
      <c r="K42" s="12">
        <v>0.14762269938650335</v>
      </c>
      <c r="L42" s="12">
        <f t="shared" si="3"/>
        <v>312686657.50610787</v>
      </c>
      <c r="N42">
        <v>5.3561289742506304</v>
      </c>
      <c r="O42">
        <v>245453.549718975</v>
      </c>
      <c r="P42">
        <v>60708.7563856044</v>
      </c>
    </row>
    <row r="43" spans="1:22">
      <c r="A43" t="s">
        <v>45</v>
      </c>
      <c r="B43" t="s">
        <v>46</v>
      </c>
      <c r="D43">
        <v>28.0377954913432</v>
      </c>
      <c r="E43">
        <v>28.500248662351499</v>
      </c>
      <c r="F43">
        <v>0.42069076723355697</v>
      </c>
      <c r="G43">
        <v>313233.59850718803</v>
      </c>
      <c r="H43" s="12">
        <f t="shared" si="0"/>
        <v>156616.79925359401</v>
      </c>
      <c r="I43" s="12">
        <f t="shared" si="1"/>
        <v>1566167.9925359401</v>
      </c>
      <c r="J43" s="12">
        <f t="shared" si="2"/>
        <v>93970079.552156404</v>
      </c>
      <c r="K43" s="12">
        <v>0.14762269938650335</v>
      </c>
      <c r="L43" s="12">
        <f t="shared" si="3"/>
        <v>431368785.42884076</v>
      </c>
      <c r="N43">
        <v>5.4958683397960897</v>
      </c>
      <c r="O43">
        <v>245453.549718975</v>
      </c>
      <c r="P43">
        <v>60708.7563856044</v>
      </c>
    </row>
    <row r="44" spans="1:22">
      <c r="A44" t="s">
        <v>45</v>
      </c>
      <c r="B44" t="s">
        <v>46</v>
      </c>
      <c r="D44">
        <v>28.860252264841801</v>
      </c>
      <c r="E44">
        <v>28.500248662351499</v>
      </c>
      <c r="F44">
        <v>0.42069076723355697</v>
      </c>
      <c r="G44">
        <v>196073.14632410699</v>
      </c>
      <c r="H44" s="12">
        <f t="shared" si="0"/>
        <v>98036.573162053493</v>
      </c>
      <c r="I44" s="12">
        <f t="shared" si="1"/>
        <v>980365.73162053491</v>
      </c>
      <c r="J44" s="12">
        <f t="shared" si="2"/>
        <v>58821943.897232093</v>
      </c>
      <c r="K44" s="12">
        <v>0.14762269938650335</v>
      </c>
      <c r="L44" s="12">
        <f t="shared" si="3"/>
        <v>270021592.15401179</v>
      </c>
      <c r="N44">
        <v>5.2924181178806897</v>
      </c>
      <c r="O44">
        <v>245453.549718975</v>
      </c>
      <c r="P44">
        <v>60708.7563856044</v>
      </c>
    </row>
    <row r="45" spans="1:22">
      <c r="A45" t="s">
        <v>16</v>
      </c>
      <c r="B45" t="s">
        <v>91</v>
      </c>
      <c r="D45">
        <v>28.924532175756699</v>
      </c>
      <c r="E45">
        <v>28.77153982471</v>
      </c>
      <c r="F45">
        <v>0.20284828887340001</v>
      </c>
      <c r="G45">
        <v>189024.13852651999</v>
      </c>
      <c r="H45" s="12">
        <f t="shared" si="0"/>
        <v>94512.069263259997</v>
      </c>
      <c r="I45" s="12">
        <f t="shared" si="1"/>
        <v>945120.69263259997</v>
      </c>
      <c r="J45" s="12">
        <f t="shared" si="2"/>
        <v>56707241.557955995</v>
      </c>
      <c r="K45" s="12">
        <v>0.14455198251639093</v>
      </c>
      <c r="L45" s="12">
        <f t="shared" si="3"/>
        <v>259617542.99277765</v>
      </c>
      <c r="N45">
        <v>5.27651726745093</v>
      </c>
      <c r="O45">
        <v>207171.20262732601</v>
      </c>
      <c r="P45">
        <v>24557.8497948646</v>
      </c>
    </row>
    <row r="46" spans="1:22">
      <c r="A46" t="s">
        <v>16</v>
      </c>
      <c r="B46" t="s">
        <v>91</v>
      </c>
      <c r="D46">
        <v>28.848641935927599</v>
      </c>
      <c r="E46">
        <v>28.77153982471</v>
      </c>
      <c r="F46">
        <v>0.20284828887340001</v>
      </c>
      <c r="G46">
        <v>197374.095183053</v>
      </c>
      <c r="H46" s="12">
        <f t="shared" si="0"/>
        <v>98687.047591526498</v>
      </c>
      <c r="I46" s="12">
        <f t="shared" si="1"/>
        <v>986870.47591526504</v>
      </c>
      <c r="J46" s="12">
        <f t="shared" si="2"/>
        <v>59212228.554915905</v>
      </c>
      <c r="K46" s="12">
        <v>0.14455198251639093</v>
      </c>
      <c r="L46" s="12">
        <f t="shared" si="3"/>
        <v>271085894.32697064</v>
      </c>
      <c r="N46">
        <v>5.2952901520959799</v>
      </c>
      <c r="O46">
        <v>207171.20262732601</v>
      </c>
      <c r="P46">
        <v>24557.8497948646</v>
      </c>
    </row>
    <row r="47" spans="1:22">
      <c r="A47" t="s">
        <v>16</v>
      </c>
      <c r="B47" t="s">
        <v>91</v>
      </c>
      <c r="D47">
        <v>28.5414453624456</v>
      </c>
      <c r="E47">
        <v>28.77153982471</v>
      </c>
      <c r="F47">
        <v>0.20284828887340001</v>
      </c>
      <c r="G47">
        <v>235115.37417240601</v>
      </c>
      <c r="H47" s="12">
        <f t="shared" si="0"/>
        <v>117557.687086203</v>
      </c>
      <c r="I47" s="12">
        <f t="shared" si="1"/>
        <v>1175576.87086203</v>
      </c>
      <c r="J47" s="12">
        <f t="shared" si="2"/>
        <v>70534612.251721799</v>
      </c>
      <c r="K47" s="12">
        <v>0.14455198251639093</v>
      </c>
      <c r="L47" s="12">
        <f t="shared" si="3"/>
        <v>322922121.15493244</v>
      </c>
      <c r="N47">
        <v>5.3712810285291699</v>
      </c>
      <c r="O47">
        <v>207171.20262732601</v>
      </c>
      <c r="P47">
        <v>24557.8497948646</v>
      </c>
    </row>
    <row r="48" spans="1:22">
      <c r="A48" t="s">
        <v>22</v>
      </c>
      <c r="B48" t="s">
        <v>47</v>
      </c>
      <c r="D48">
        <v>26.558016576510301</v>
      </c>
      <c r="E48">
        <v>26.189349264717102</v>
      </c>
      <c r="F48">
        <v>0.36413612017250302</v>
      </c>
      <c r="G48">
        <v>727645.10549444705</v>
      </c>
      <c r="H48" s="12">
        <f t="shared" si="0"/>
        <v>363822.55274722353</v>
      </c>
      <c r="I48" s="12">
        <f t="shared" si="1"/>
        <v>3638225.5274722353</v>
      </c>
      <c r="J48" s="12">
        <f t="shared" si="2"/>
        <v>218293531.64833412</v>
      </c>
      <c r="K48" s="12">
        <v>0.15715344699777628</v>
      </c>
      <c r="L48" s="12">
        <f t="shared" si="3"/>
        <v>1010396450.416752</v>
      </c>
      <c r="N48">
        <v>5.8619196124092898</v>
      </c>
      <c r="O48">
        <v>910553.62535758701</v>
      </c>
      <c r="P48">
        <v>187115.74914453499</v>
      </c>
    </row>
    <row r="49" spans="1:16">
      <c r="A49" t="s">
        <v>22</v>
      </c>
      <c r="B49" t="s">
        <v>47</v>
      </c>
      <c r="D49">
        <v>26.180111079708901</v>
      </c>
      <c r="E49">
        <v>26.189349264717102</v>
      </c>
      <c r="F49">
        <v>0.36413612017250302</v>
      </c>
      <c r="G49">
        <v>902405.38231344603</v>
      </c>
      <c r="H49" s="12">
        <f t="shared" si="0"/>
        <v>451202.69115672301</v>
      </c>
      <c r="I49" s="12">
        <f t="shared" si="1"/>
        <v>4512026.9115672298</v>
      </c>
      <c r="J49" s="12">
        <f t="shared" si="2"/>
        <v>270721614.6940338</v>
      </c>
      <c r="K49" s="12">
        <v>0.15715344699777628</v>
      </c>
      <c r="L49" s="12">
        <f t="shared" si="3"/>
        <v>1253065798.4800203</v>
      </c>
      <c r="N49">
        <v>5.9554016769562601</v>
      </c>
      <c r="O49">
        <v>910553.62535758701</v>
      </c>
      <c r="P49">
        <v>187115.74914453499</v>
      </c>
    </row>
    <row r="50" spans="1:16">
      <c r="A50" t="s">
        <v>22</v>
      </c>
      <c r="B50" t="s">
        <v>47</v>
      </c>
      <c r="D50">
        <v>25.829920137932</v>
      </c>
      <c r="E50">
        <v>26.189349264717102</v>
      </c>
      <c r="F50">
        <v>0.36413612017250302</v>
      </c>
      <c r="G50">
        <v>1101610.38826487</v>
      </c>
      <c r="H50" s="12">
        <f t="shared" si="0"/>
        <v>550805.19413243502</v>
      </c>
      <c r="I50" s="12">
        <f t="shared" si="1"/>
        <v>5508051.9413243504</v>
      </c>
      <c r="J50" s="12">
        <f t="shared" si="2"/>
        <v>330483116.47946101</v>
      </c>
      <c r="K50" s="12">
        <v>0.15715344699777628</v>
      </c>
      <c r="L50" s="12">
        <f t="shared" si="3"/>
        <v>1529678709.6351037</v>
      </c>
      <c r="N50">
        <v>6.0420280226962504</v>
      </c>
      <c r="O50">
        <v>910553.62535758701</v>
      </c>
      <c r="P50">
        <v>187115.74914453499</v>
      </c>
    </row>
    <row r="51" spans="1:16">
      <c r="A51" t="s">
        <v>48</v>
      </c>
      <c r="B51" t="s">
        <v>49</v>
      </c>
      <c r="D51">
        <v>29.133868589804798</v>
      </c>
      <c r="E51">
        <v>29.372330533509501</v>
      </c>
      <c r="F51">
        <v>0.58526390865230704</v>
      </c>
      <c r="G51">
        <v>167777.58944921099</v>
      </c>
      <c r="H51" s="12">
        <f t="shared" si="0"/>
        <v>83888.794724605497</v>
      </c>
      <c r="I51" s="12">
        <f t="shared" si="1"/>
        <v>838887.947246055</v>
      </c>
      <c r="J51" s="12">
        <f t="shared" si="2"/>
        <v>50333276.834763303</v>
      </c>
      <c r="K51" s="12">
        <v>0.15450483991064778</v>
      </c>
      <c r="L51" s="12">
        <f t="shared" si="3"/>
        <v>232440046.85718691</v>
      </c>
      <c r="N51">
        <v>5.2247339503631602</v>
      </c>
      <c r="O51">
        <v>151634.98910566699</v>
      </c>
      <c r="P51">
        <v>45578.943380119003</v>
      </c>
    </row>
    <row r="52" spans="1:16">
      <c r="A52" t="s">
        <v>48</v>
      </c>
      <c r="B52" t="s">
        <v>49</v>
      </c>
      <c r="D52">
        <v>30.0391797746192</v>
      </c>
      <c r="E52">
        <v>29.372330533509501</v>
      </c>
      <c r="F52">
        <v>0.58526390865230704</v>
      </c>
      <c r="G52">
        <v>100181.637112208</v>
      </c>
      <c r="H52" s="12">
        <f t="shared" si="0"/>
        <v>50090.818556104001</v>
      </c>
      <c r="I52" s="12">
        <f t="shared" si="1"/>
        <v>500908.18556104001</v>
      </c>
      <c r="J52" s="12">
        <f t="shared" si="2"/>
        <v>30054491.133662399</v>
      </c>
      <c r="K52" s="12">
        <v>0.15450483991064778</v>
      </c>
      <c r="L52" s="12">
        <f t="shared" si="3"/>
        <v>138792221.89945957</v>
      </c>
      <c r="N52">
        <v>5.0007881244086896</v>
      </c>
      <c r="O52">
        <v>151634.98910566699</v>
      </c>
      <c r="P52">
        <v>45578.943380119003</v>
      </c>
    </row>
    <row r="53" spans="1:16">
      <c r="A53" t="s">
        <v>48</v>
      </c>
      <c r="B53" t="s">
        <v>49</v>
      </c>
      <c r="D53">
        <v>28.943943236104499</v>
      </c>
      <c r="E53">
        <v>29.372330533509501</v>
      </c>
      <c r="F53">
        <v>0.58526390865230704</v>
      </c>
      <c r="G53">
        <v>186945.740755582</v>
      </c>
      <c r="H53" s="12">
        <f t="shared" si="0"/>
        <v>93472.870377790998</v>
      </c>
      <c r="I53" s="12">
        <f t="shared" si="1"/>
        <v>934728.70377790998</v>
      </c>
      <c r="J53" s="12">
        <f t="shared" si="2"/>
        <v>56083722.226674601</v>
      </c>
      <c r="K53" s="12">
        <v>0.15450483991064778</v>
      </c>
      <c r="L53" s="12">
        <f t="shared" si="3"/>
        <v>258995715.00360084</v>
      </c>
      <c r="N53">
        <v>5.2717155749332996</v>
      </c>
      <c r="O53">
        <v>151634.98910566699</v>
      </c>
      <c r="P53">
        <v>45578.943380119003</v>
      </c>
    </row>
    <row r="54" spans="1:16">
      <c r="A54" t="s">
        <v>18</v>
      </c>
      <c r="B54" t="s">
        <v>93</v>
      </c>
      <c r="D54">
        <v>27.390527616247802</v>
      </c>
      <c r="E54">
        <v>27.000107362746199</v>
      </c>
      <c r="F54">
        <v>0.41099568425153499</v>
      </c>
      <c r="G54">
        <v>452879.09892616799</v>
      </c>
      <c r="H54" s="12">
        <f t="shared" si="0"/>
        <v>226439.549463084</v>
      </c>
      <c r="I54" s="12">
        <f t="shared" si="1"/>
        <v>2264395.4946308401</v>
      </c>
      <c r="J54" s="12">
        <f t="shared" si="2"/>
        <v>135863729.6778504</v>
      </c>
      <c r="K54" s="12">
        <v>0.14382022471910089</v>
      </c>
      <c r="L54" s="12">
        <f t="shared" si="3"/>
        <v>621614727.24517608</v>
      </c>
      <c r="N54">
        <v>5.6559822777805699</v>
      </c>
      <c r="O54">
        <v>576159.18720726704</v>
      </c>
      <c r="P54">
        <v>136086.667227739</v>
      </c>
    </row>
    <row r="55" spans="1:16">
      <c r="A55" t="s">
        <v>18</v>
      </c>
      <c r="B55" t="s">
        <v>93</v>
      </c>
      <c r="D55">
        <v>26.571238357039</v>
      </c>
      <c r="E55">
        <v>27.000107362746199</v>
      </c>
      <c r="F55">
        <v>0.41099568425153499</v>
      </c>
      <c r="G55">
        <v>722185.81720248098</v>
      </c>
      <c r="H55" s="12">
        <f t="shared" si="0"/>
        <v>361092.90860124049</v>
      </c>
      <c r="I55" s="12">
        <f t="shared" si="1"/>
        <v>3610929.0860124049</v>
      </c>
      <c r="J55" s="12">
        <f t="shared" si="2"/>
        <v>216655745.16074428</v>
      </c>
      <c r="K55" s="12">
        <v>0.14382022471910089</v>
      </c>
      <c r="L55" s="12">
        <f t="shared" si="3"/>
        <v>991260892.46578717</v>
      </c>
      <c r="N55">
        <v>5.8586489551913603</v>
      </c>
      <c r="O55">
        <v>576159.18720726704</v>
      </c>
      <c r="P55">
        <v>136086.667227739</v>
      </c>
    </row>
    <row r="56" spans="1:16">
      <c r="A56" t="s">
        <v>18</v>
      </c>
      <c r="B56" t="s">
        <v>93</v>
      </c>
      <c r="D56">
        <v>27.038556114951898</v>
      </c>
      <c r="E56">
        <v>27.000107362746199</v>
      </c>
      <c r="F56">
        <v>0.41099568425153499</v>
      </c>
      <c r="G56">
        <v>553412.64549315197</v>
      </c>
      <c r="H56" s="12">
        <f t="shared" si="0"/>
        <v>276706.32274657598</v>
      </c>
      <c r="I56" s="12">
        <f t="shared" si="1"/>
        <v>2767063.22746576</v>
      </c>
      <c r="J56" s="12">
        <f t="shared" si="2"/>
        <v>166023793.64794558</v>
      </c>
      <c r="K56" s="12">
        <v>0.14382022471910089</v>
      </c>
      <c r="L56" s="12">
        <f t="shared" si="3"/>
        <v>759605491.83644307</v>
      </c>
      <c r="N56">
        <v>5.7430490785583697</v>
      </c>
      <c r="O56">
        <v>576159.18720726704</v>
      </c>
      <c r="P56">
        <v>136086.667227739</v>
      </c>
    </row>
    <row r="57" spans="1:16">
      <c r="A57" t="s">
        <v>50</v>
      </c>
      <c r="B57" t="s">
        <v>51</v>
      </c>
      <c r="D57">
        <v>26.350898081104301</v>
      </c>
      <c r="E57">
        <v>26.371979295208</v>
      </c>
      <c r="F57">
        <v>8.2307021874945999E-2</v>
      </c>
      <c r="G57">
        <v>818755.60374338203</v>
      </c>
      <c r="H57" s="12">
        <f t="shared" si="0"/>
        <v>409377.80187169102</v>
      </c>
      <c r="I57" s="12">
        <f t="shared" si="1"/>
        <v>4093778.0187169099</v>
      </c>
      <c r="J57" s="12">
        <f t="shared" si="2"/>
        <v>245626681.1230146</v>
      </c>
      <c r="K57" s="12">
        <v>0.15615727002967367</v>
      </c>
      <c r="L57" s="12">
        <f t="shared" si="3"/>
        <v>1135932292.3745348</v>
      </c>
      <c r="N57">
        <v>5.9131542854169403</v>
      </c>
      <c r="O57">
        <v>809572.55333048594</v>
      </c>
      <c r="P57">
        <v>37622.8073345097</v>
      </c>
    </row>
    <row r="58" spans="1:16">
      <c r="A58" t="s">
        <v>50</v>
      </c>
      <c r="B58" t="s">
        <v>51</v>
      </c>
      <c r="D58">
        <v>26.462776569639399</v>
      </c>
      <c r="E58">
        <v>26.371979295208</v>
      </c>
      <c r="F58">
        <v>8.2307021874945999E-2</v>
      </c>
      <c r="G58">
        <v>768208.35728596395</v>
      </c>
      <c r="H58" s="12">
        <f t="shared" si="0"/>
        <v>384104.17864298198</v>
      </c>
      <c r="I58" s="12">
        <f t="shared" si="1"/>
        <v>3841041.7864298197</v>
      </c>
      <c r="J58" s="12">
        <f t="shared" si="2"/>
        <v>230462507.18578917</v>
      </c>
      <c r="K58" s="12">
        <v>0.15615727002967367</v>
      </c>
      <c r="L58" s="12">
        <f t="shared" si="3"/>
        <v>1065803612.6084641</v>
      </c>
      <c r="N58">
        <v>5.8854790275147</v>
      </c>
      <c r="O58">
        <v>809572.55333048594</v>
      </c>
      <c r="P58">
        <v>37622.8073345097</v>
      </c>
    </row>
    <row r="59" spans="1:16">
      <c r="A59" t="s">
        <v>50</v>
      </c>
      <c r="B59" t="s">
        <v>51</v>
      </c>
      <c r="D59">
        <v>26.3022632348804</v>
      </c>
      <c r="E59">
        <v>26.371979295208</v>
      </c>
      <c r="F59">
        <v>8.2307021874945999E-2</v>
      </c>
      <c r="G59">
        <v>841753.69896211103</v>
      </c>
      <c r="H59" s="12">
        <f t="shared" si="0"/>
        <v>420876.84948105551</v>
      </c>
      <c r="I59" s="12">
        <f t="shared" si="1"/>
        <v>4208768.4948105551</v>
      </c>
      <c r="J59" s="12">
        <f t="shared" si="2"/>
        <v>252526109.68863332</v>
      </c>
      <c r="K59" s="12">
        <v>0.15615727002967367</v>
      </c>
      <c r="L59" s="12">
        <f t="shared" si="3"/>
        <v>1167839590.3552969</v>
      </c>
      <c r="N59">
        <v>5.9251850335071801</v>
      </c>
      <c r="O59">
        <v>809572.55333048594</v>
      </c>
      <c r="P59">
        <v>37622.8073345097</v>
      </c>
    </row>
    <row r="60" spans="1:16">
      <c r="A60" t="s">
        <v>52</v>
      </c>
      <c r="B60" t="s">
        <v>85</v>
      </c>
      <c r="D60">
        <v>27.334430425476</v>
      </c>
      <c r="E60">
        <v>27.745164744525699</v>
      </c>
      <c r="F60">
        <v>0.45960324448921702</v>
      </c>
      <c r="G60">
        <v>467583.28502170398</v>
      </c>
      <c r="H60" s="12">
        <f t="shared" si="0"/>
        <v>233791.64251085199</v>
      </c>
      <c r="I60" s="12">
        <f t="shared" si="1"/>
        <v>2337916.4251085198</v>
      </c>
      <c r="J60" s="12">
        <f t="shared" si="2"/>
        <v>140274985.50651118</v>
      </c>
      <c r="K60" s="12">
        <v>0.14554857776135949</v>
      </c>
      <c r="L60" s="12">
        <f t="shared" si="3"/>
        <v>642767240.56991673</v>
      </c>
      <c r="N60">
        <v>5.6698589777836697</v>
      </c>
      <c r="O60">
        <v>378347.69549046003</v>
      </c>
      <c r="P60">
        <v>94751.461699708001</v>
      </c>
    </row>
    <row r="61" spans="1:16">
      <c r="A61" t="s">
        <v>52</v>
      </c>
      <c r="B61" t="s">
        <v>85</v>
      </c>
      <c r="D61">
        <v>27.659485289723701</v>
      </c>
      <c r="E61">
        <v>27.745164744525699</v>
      </c>
      <c r="F61">
        <v>0.45960324448921702</v>
      </c>
      <c r="G61">
        <v>388553.22299729497</v>
      </c>
      <c r="H61" s="12">
        <f t="shared" si="0"/>
        <v>194276.61149864749</v>
      </c>
      <c r="I61" s="12">
        <f t="shared" si="1"/>
        <v>1942766.1149864749</v>
      </c>
      <c r="J61" s="12">
        <f t="shared" si="2"/>
        <v>116565966.89918849</v>
      </c>
      <c r="K61" s="12">
        <v>0.14554857776135949</v>
      </c>
      <c r="L61" s="12">
        <f t="shared" si="3"/>
        <v>534127910.38697225</v>
      </c>
      <c r="N61">
        <v>5.5894505157260799</v>
      </c>
      <c r="O61">
        <v>378347.69549046003</v>
      </c>
      <c r="P61">
        <v>94751.461699708001</v>
      </c>
    </row>
    <row r="62" spans="1:16">
      <c r="A62" t="s">
        <v>52</v>
      </c>
      <c r="B62" t="s">
        <v>85</v>
      </c>
      <c r="D62">
        <v>28.241578518377398</v>
      </c>
      <c r="E62">
        <v>27.745164744525699</v>
      </c>
      <c r="F62">
        <v>0.45960324448921702</v>
      </c>
      <c r="G62">
        <v>278906.57845238101</v>
      </c>
      <c r="H62" s="12">
        <f t="shared" si="0"/>
        <v>139453.28922619051</v>
      </c>
      <c r="I62" s="12">
        <f t="shared" si="1"/>
        <v>1394532.8922619051</v>
      </c>
      <c r="J62" s="12">
        <f t="shared" si="2"/>
        <v>83671973.535714313</v>
      </c>
      <c r="K62" s="12">
        <v>0.14554857776135949</v>
      </c>
      <c r="L62" s="12">
        <f t="shared" si="3"/>
        <v>383401241.12929451</v>
      </c>
      <c r="N62">
        <v>5.4454587579084803</v>
      </c>
      <c r="O62">
        <v>378347.69549046003</v>
      </c>
      <c r="P62">
        <v>94751.461699708001</v>
      </c>
    </row>
    <row r="63" spans="1:16">
      <c r="A63" t="s">
        <v>20</v>
      </c>
      <c r="B63" t="s">
        <v>95</v>
      </c>
      <c r="D63">
        <v>27.4055549888656</v>
      </c>
      <c r="E63">
        <v>27.327771871629299</v>
      </c>
      <c r="F63">
        <v>0.13911609786859999</v>
      </c>
      <c r="G63">
        <v>449019.26355647098</v>
      </c>
      <c r="H63" s="12">
        <f t="shared" si="0"/>
        <v>224509.63177823549</v>
      </c>
      <c r="I63" s="12">
        <f t="shared" si="1"/>
        <v>2245096.317782355</v>
      </c>
      <c r="J63" s="12">
        <f t="shared" si="2"/>
        <v>134705779.06694129</v>
      </c>
      <c r="K63" s="12">
        <v>0.15062454077883913</v>
      </c>
      <c r="L63" s="12">
        <f t="shared" si="3"/>
        <v>619983100.71662033</v>
      </c>
      <c r="N63">
        <v>5.6522649732456802</v>
      </c>
      <c r="O63">
        <v>470357.84191258397</v>
      </c>
      <c r="P63">
        <v>38080.723801216896</v>
      </c>
    </row>
    <row r="64" spans="1:16">
      <c r="A64" t="s">
        <v>20</v>
      </c>
      <c r="B64" t="s">
        <v>95</v>
      </c>
      <c r="D64">
        <v>27.410599780192602</v>
      </c>
      <c r="E64">
        <v>27.327771871629299</v>
      </c>
      <c r="F64">
        <v>0.13911609786859999</v>
      </c>
      <c r="G64">
        <v>447730.88009252498</v>
      </c>
      <c r="H64" s="12">
        <f t="shared" si="0"/>
        <v>223865.44004626249</v>
      </c>
      <c r="I64" s="12">
        <f t="shared" si="1"/>
        <v>2238654.4004626251</v>
      </c>
      <c r="J64" s="12">
        <f t="shared" si="2"/>
        <v>134319264.0277575</v>
      </c>
      <c r="K64" s="12">
        <v>0.15062454077883913</v>
      </c>
      <c r="L64" s="12">
        <f t="shared" si="3"/>
        <v>618204165.9587605</v>
      </c>
      <c r="N64">
        <v>5.6510170487977698</v>
      </c>
      <c r="O64">
        <v>470357.84191258397</v>
      </c>
      <c r="P64">
        <v>38080.723801216896</v>
      </c>
    </row>
    <row r="65" spans="1:16">
      <c r="A65" t="s">
        <v>20</v>
      </c>
      <c r="B65" t="s">
        <v>95</v>
      </c>
      <c r="D65">
        <v>27.167160845829599</v>
      </c>
      <c r="E65">
        <v>27.327771871629299</v>
      </c>
      <c r="F65">
        <v>0.13911609786859999</v>
      </c>
      <c r="G65">
        <v>514323.38208875799</v>
      </c>
      <c r="H65" s="12">
        <f t="shared" si="0"/>
        <v>257161.691044379</v>
      </c>
      <c r="I65" s="12">
        <f t="shared" si="1"/>
        <v>2571616.9104437898</v>
      </c>
      <c r="J65" s="12">
        <f t="shared" si="2"/>
        <v>154297014.62662739</v>
      </c>
      <c r="K65" s="12">
        <v>0.15062454077883913</v>
      </c>
      <c r="L65" s="12">
        <f t="shared" si="3"/>
        <v>710151726.39323592</v>
      </c>
      <c r="N65">
        <v>5.7112362685973803</v>
      </c>
      <c r="O65">
        <v>470357.84191258397</v>
      </c>
      <c r="P65">
        <v>38080.723801216896</v>
      </c>
    </row>
    <row r="66" spans="1:16">
      <c r="A66" t="s">
        <v>53</v>
      </c>
      <c r="B66" t="s">
        <v>54</v>
      </c>
      <c r="D66">
        <v>26.574216599328398</v>
      </c>
      <c r="E66">
        <v>26.641765610853799</v>
      </c>
      <c r="F66">
        <v>7.0106971965441495E-2</v>
      </c>
      <c r="G66">
        <v>720961.76075438003</v>
      </c>
      <c r="H66" s="12">
        <f t="shared" si="0"/>
        <v>360480.88037719001</v>
      </c>
      <c r="I66" s="12">
        <f t="shared" si="1"/>
        <v>3604808.8037719</v>
      </c>
      <c r="J66" s="12">
        <f t="shared" si="2"/>
        <v>216288528.22631401</v>
      </c>
      <c r="K66" s="12">
        <v>0.15446265938069229</v>
      </c>
      <c r="L66" s="12">
        <f t="shared" si="3"/>
        <v>998788117.9587456</v>
      </c>
      <c r="N66">
        <v>5.8579122306920102</v>
      </c>
      <c r="O66">
        <v>694117.82239295798</v>
      </c>
      <c r="P66">
        <v>27654.7299761701</v>
      </c>
    </row>
    <row r="67" spans="1:16">
      <c r="A67" t="s">
        <v>53</v>
      </c>
      <c r="B67" t="s">
        <v>54</v>
      </c>
      <c r="D67">
        <v>26.714177349949299</v>
      </c>
      <c r="E67">
        <v>26.641765610853799</v>
      </c>
      <c r="F67">
        <v>7.0106971965441495E-2</v>
      </c>
      <c r="G67">
        <v>665717.99221706402</v>
      </c>
      <c r="H67" s="12">
        <f t="shared" si="0"/>
        <v>332858.99610853201</v>
      </c>
      <c r="I67" s="12">
        <f t="shared" si="1"/>
        <v>3328589.96108532</v>
      </c>
      <c r="J67" s="12">
        <f t="shared" si="2"/>
        <v>199715397.6651192</v>
      </c>
      <c r="K67" s="12">
        <v>0.15446265938069229</v>
      </c>
      <c r="L67" s="12">
        <f t="shared" si="3"/>
        <v>922255876.43098414</v>
      </c>
      <c r="N67">
        <v>5.8232902946938898</v>
      </c>
      <c r="O67">
        <v>694117.82239295798</v>
      </c>
      <c r="P67">
        <v>27654.7299761701</v>
      </c>
    </row>
    <row r="68" spans="1:16">
      <c r="A68" t="s">
        <v>53</v>
      </c>
      <c r="B68" t="s">
        <v>54</v>
      </c>
      <c r="D68">
        <v>26.636902883283799</v>
      </c>
      <c r="E68">
        <v>26.641765610853799</v>
      </c>
      <c r="F68">
        <v>7.0106971965441495E-2</v>
      </c>
      <c r="G68">
        <v>695673.714207432</v>
      </c>
      <c r="H68" s="12">
        <f t="shared" ref="H68:H131" si="6">G68/2</f>
        <v>347836.857103716</v>
      </c>
      <c r="I68" s="12">
        <f t="shared" ref="I68:I131" si="7">H68*10</f>
        <v>3478368.5710371602</v>
      </c>
      <c r="J68" s="12">
        <f t="shared" ref="J68:J131" si="8">I68*60</f>
        <v>208702114.26222962</v>
      </c>
      <c r="K68" s="12">
        <v>0.15446265938069229</v>
      </c>
      <c r="L68" s="12">
        <f t="shared" ref="L68:L131" si="9">J68/(0.25/(1+K68))</f>
        <v>963755191.39818692</v>
      </c>
      <c r="N68">
        <v>5.8424055939996897</v>
      </c>
      <c r="O68">
        <v>694117.82239295798</v>
      </c>
      <c r="P68">
        <v>27654.7299761701</v>
      </c>
    </row>
    <row r="69" spans="1:16" s="13" customFormat="1">
      <c r="A69" s="13" t="s">
        <v>58</v>
      </c>
      <c r="B69" s="13" t="s">
        <v>81</v>
      </c>
      <c r="D69" s="13">
        <v>26.582727159950402</v>
      </c>
      <c r="E69" s="13">
        <v>26.7490272126043</v>
      </c>
      <c r="F69" s="13">
        <v>0.23848266673622101</v>
      </c>
      <c r="G69" s="13">
        <v>717475.34659692296</v>
      </c>
      <c r="H69" s="13">
        <f t="shared" si="6"/>
        <v>358737.67329846148</v>
      </c>
      <c r="I69" s="13">
        <f t="shared" si="7"/>
        <v>3587376.7329846146</v>
      </c>
      <c r="J69" s="13">
        <f t="shared" si="8"/>
        <v>215242603.97907686</v>
      </c>
      <c r="K69" s="13">
        <v>0.13078089461713407</v>
      </c>
      <c r="L69" s="13">
        <f t="shared" si="9"/>
        <v>973568897.14872813</v>
      </c>
      <c r="N69" s="13">
        <v>5.8558069827288701</v>
      </c>
      <c r="O69" s="13">
        <v>656556.15644275595</v>
      </c>
      <c r="P69" s="13">
        <v>85690.290065463094</v>
      </c>
    </row>
    <row r="70" spans="1:16" s="13" customFormat="1">
      <c r="A70" s="13" t="s">
        <v>58</v>
      </c>
      <c r="B70" s="13" t="s">
        <v>81</v>
      </c>
      <c r="D70" s="13">
        <v>26.642092516507098</v>
      </c>
      <c r="E70" s="13">
        <v>26.7490272126043</v>
      </c>
      <c r="F70" s="13">
        <v>0.23848266673622101</v>
      </c>
      <c r="G70" s="13">
        <v>693620.37208991603</v>
      </c>
      <c r="H70" s="13">
        <f t="shared" si="6"/>
        <v>346810.18604495801</v>
      </c>
      <c r="I70" s="13">
        <f t="shared" si="7"/>
        <v>3468101.86044958</v>
      </c>
      <c r="J70" s="13">
        <f t="shared" si="8"/>
        <v>208086111.62697479</v>
      </c>
      <c r="K70" s="13">
        <v>0.13078089461713407</v>
      </c>
      <c r="L70" s="13">
        <f t="shared" si="9"/>
        <v>941199197.85180545</v>
      </c>
      <c r="N70" s="13">
        <v>5.8411218401721703</v>
      </c>
      <c r="O70" s="13">
        <v>656556.15644275595</v>
      </c>
      <c r="P70" s="13">
        <v>85690.290065463094</v>
      </c>
    </row>
    <row r="71" spans="1:16" s="13" customFormat="1">
      <c r="A71" s="13" t="s">
        <v>58</v>
      </c>
      <c r="B71" s="13" t="s">
        <v>81</v>
      </c>
      <c r="D71" s="13">
        <v>27.0222619613555</v>
      </c>
      <c r="E71" s="13">
        <v>26.7490272126043</v>
      </c>
      <c r="F71" s="13">
        <v>0.23848266673622101</v>
      </c>
      <c r="G71" s="13">
        <v>558572.75064142898</v>
      </c>
      <c r="H71" s="13">
        <f t="shared" si="6"/>
        <v>279286.37532071449</v>
      </c>
      <c r="I71" s="13">
        <f t="shared" si="7"/>
        <v>2792863.7532071448</v>
      </c>
      <c r="J71" s="13">
        <f t="shared" si="8"/>
        <v>167571825.19242868</v>
      </c>
      <c r="K71" s="13">
        <v>0.13078089461713407</v>
      </c>
      <c r="L71" s="13">
        <f t="shared" si="9"/>
        <v>757948073.61488199</v>
      </c>
      <c r="N71" s="13">
        <v>5.7470797453021198</v>
      </c>
      <c r="O71" s="13">
        <v>656556.15644275595</v>
      </c>
      <c r="P71" s="13">
        <v>85690.290065463094</v>
      </c>
    </row>
    <row r="72" spans="1:16">
      <c r="A72" t="s">
        <v>24</v>
      </c>
      <c r="B72" t="s">
        <v>99</v>
      </c>
      <c r="D72">
        <v>26.720036447765001</v>
      </c>
      <c r="E72">
        <v>26.6799554265917</v>
      </c>
      <c r="F72">
        <v>9.6672508688231407E-2</v>
      </c>
      <c r="G72">
        <v>663500.01367435802</v>
      </c>
      <c r="H72" s="12">
        <f t="shared" si="6"/>
        <v>331750.00683717901</v>
      </c>
      <c r="I72" s="12">
        <f t="shared" si="7"/>
        <v>3317500.06837179</v>
      </c>
      <c r="J72" s="12">
        <f t="shared" si="8"/>
        <v>199050004.10230741</v>
      </c>
      <c r="K72" s="12">
        <v>0.14970059880239536</v>
      </c>
      <c r="L72" s="12">
        <f t="shared" si="9"/>
        <v>915391635.63216841</v>
      </c>
      <c r="N72">
        <v>5.8218409361510197</v>
      </c>
      <c r="O72">
        <v>679514.44647157297</v>
      </c>
      <c r="P72">
        <v>37928.347704191699</v>
      </c>
    </row>
    <row r="73" spans="1:16">
      <c r="A73" t="s">
        <v>24</v>
      </c>
      <c r="B73" t="s">
        <v>99</v>
      </c>
      <c r="D73">
        <v>26.569689045311801</v>
      </c>
      <c r="E73">
        <v>26.6799554265917</v>
      </c>
      <c r="F73">
        <v>9.6672508688231407E-2</v>
      </c>
      <c r="G73">
        <v>722823.40526638005</v>
      </c>
      <c r="H73" s="12">
        <f t="shared" si="6"/>
        <v>361411.70263319003</v>
      </c>
      <c r="I73" s="12">
        <f t="shared" si="7"/>
        <v>3614117.0263319002</v>
      </c>
      <c r="J73" s="12">
        <f t="shared" si="8"/>
        <v>216847021.579914</v>
      </c>
      <c r="K73" s="12">
        <v>0.14970059880239536</v>
      </c>
      <c r="L73" s="12">
        <f t="shared" si="9"/>
        <v>997236602.23577237</v>
      </c>
      <c r="N73">
        <v>5.8590322067188101</v>
      </c>
      <c r="O73">
        <v>679514.44647157297</v>
      </c>
      <c r="P73">
        <v>37928.347704191699</v>
      </c>
    </row>
    <row r="74" spans="1:16">
      <c r="A74" t="s">
        <v>24</v>
      </c>
      <c r="B74" t="s">
        <v>99</v>
      </c>
      <c r="D74">
        <v>26.750140786698299</v>
      </c>
      <c r="E74">
        <v>26.6799554265917</v>
      </c>
      <c r="F74">
        <v>9.6672508688231407E-2</v>
      </c>
      <c r="G74">
        <v>652219.92047397897</v>
      </c>
      <c r="H74" s="12">
        <f t="shared" si="6"/>
        <v>326109.96023698949</v>
      </c>
      <c r="I74" s="12">
        <f t="shared" si="7"/>
        <v>3261099.6023698947</v>
      </c>
      <c r="J74" s="12">
        <f t="shared" si="8"/>
        <v>195665976.14219368</v>
      </c>
      <c r="K74" s="12">
        <v>0.14970059880239536</v>
      </c>
      <c r="L74" s="12">
        <f t="shared" si="9"/>
        <v>899829159.74374115</v>
      </c>
      <c r="N74">
        <v>5.8143940591430603</v>
      </c>
      <c r="O74">
        <v>679514.44647157297</v>
      </c>
      <c r="P74">
        <v>37928.347704191699</v>
      </c>
    </row>
    <row r="75" spans="1:16">
      <c r="A75" t="s">
        <v>56</v>
      </c>
      <c r="B75" t="s">
        <v>57</v>
      </c>
      <c r="D75">
        <v>28.168417253090201</v>
      </c>
      <c r="E75">
        <v>27.904252329185098</v>
      </c>
      <c r="F75">
        <v>0.24364448905559799</v>
      </c>
      <c r="G75">
        <v>290774.67510346102</v>
      </c>
      <c r="H75" s="12">
        <f t="shared" si="6"/>
        <v>145387.33755173051</v>
      </c>
      <c r="I75" s="12">
        <f t="shared" si="7"/>
        <v>1453873.375517305</v>
      </c>
      <c r="J75" s="12">
        <f t="shared" si="8"/>
        <v>87232402.531038299</v>
      </c>
      <c r="K75" s="12">
        <v>0.15034333212865933</v>
      </c>
      <c r="L75" s="12">
        <f t="shared" si="9"/>
        <v>401388850.38857239</v>
      </c>
      <c r="N75">
        <v>5.4635565791410503</v>
      </c>
      <c r="O75">
        <v>340133.72061533597</v>
      </c>
      <c r="P75">
        <v>46153.169514524103</v>
      </c>
    </row>
    <row r="76" spans="1:16">
      <c r="A76" t="s">
        <v>56</v>
      </c>
      <c r="B76" t="s">
        <v>57</v>
      </c>
      <c r="D76">
        <v>27.6883527640803</v>
      </c>
      <c r="E76">
        <v>27.904252329185098</v>
      </c>
      <c r="F76">
        <v>0.24364448905559799</v>
      </c>
      <c r="G76">
        <v>382216.64895334002</v>
      </c>
      <c r="H76" s="12">
        <f t="shared" si="6"/>
        <v>191108.32447667001</v>
      </c>
      <c r="I76" s="12">
        <f t="shared" si="7"/>
        <v>1911083.2447667001</v>
      </c>
      <c r="J76" s="12">
        <f t="shared" si="8"/>
        <v>114664994.686002</v>
      </c>
      <c r="K76" s="12">
        <v>0.15034333212865933</v>
      </c>
      <c r="L76" s="12">
        <f t="shared" si="9"/>
        <v>527616448.26244229</v>
      </c>
      <c r="N76">
        <v>5.5823096005397304</v>
      </c>
      <c r="O76">
        <v>340133.72061533597</v>
      </c>
      <c r="P76">
        <v>46153.169514524103</v>
      </c>
    </row>
    <row r="77" spans="1:16">
      <c r="A77" t="s">
        <v>56</v>
      </c>
      <c r="B77" t="s">
        <v>57</v>
      </c>
      <c r="D77">
        <v>27.855986970384802</v>
      </c>
      <c r="E77">
        <v>27.904252329185098</v>
      </c>
      <c r="F77">
        <v>0.24364448905559799</v>
      </c>
      <c r="G77">
        <v>347409.83778920799</v>
      </c>
      <c r="H77" s="12">
        <f t="shared" si="6"/>
        <v>173704.91889460399</v>
      </c>
      <c r="I77" s="12">
        <f t="shared" si="7"/>
        <v>1737049.1889460399</v>
      </c>
      <c r="J77" s="12">
        <f t="shared" si="8"/>
        <v>104222951.3367624</v>
      </c>
      <c r="K77" s="12">
        <v>0.15034333212865933</v>
      </c>
      <c r="L77" s="12">
        <f t="shared" si="9"/>
        <v>479568708.50005752</v>
      </c>
      <c r="N77">
        <v>5.5408421124331104</v>
      </c>
      <c r="O77">
        <v>340133.72061533597</v>
      </c>
      <c r="P77">
        <v>46153.169514524103</v>
      </c>
    </row>
    <row r="78" spans="1:16" s="13" customFormat="1">
      <c r="A78" s="13" t="s">
        <v>55</v>
      </c>
      <c r="B78" s="13" t="s">
        <v>83</v>
      </c>
      <c r="D78" s="13">
        <v>27.645802762993299</v>
      </c>
      <c r="E78" s="13">
        <v>27.719740996307301</v>
      </c>
      <c r="F78" s="13">
        <v>0.67278506033699403</v>
      </c>
      <c r="G78" s="13">
        <v>391593.20498762198</v>
      </c>
      <c r="H78" s="13">
        <f t="shared" si="6"/>
        <v>195796.60249381099</v>
      </c>
      <c r="I78" s="13">
        <f t="shared" si="7"/>
        <v>1957966.0249381098</v>
      </c>
      <c r="J78" s="13">
        <f t="shared" si="8"/>
        <v>117477961.49628659</v>
      </c>
      <c r="K78" s="13">
        <v>0.1409660107334523</v>
      </c>
      <c r="L78" s="13">
        <f t="shared" si="9"/>
        <v>536153444.31006485</v>
      </c>
      <c r="N78" s="13">
        <v>5.5928351472220497</v>
      </c>
      <c r="O78" s="13">
        <v>393660.96752530901</v>
      </c>
      <c r="P78" s="13">
        <v>143673.76605489399</v>
      </c>
    </row>
    <row r="79" spans="1:16" s="13" customFormat="1">
      <c r="A79" s="13" t="s">
        <v>55</v>
      </c>
      <c r="B79" s="13" t="s">
        <v>83</v>
      </c>
      <c r="D79" s="13">
        <v>28.426441096758101</v>
      </c>
      <c r="E79" s="13">
        <v>27.719740996307301</v>
      </c>
      <c r="F79" s="13">
        <v>0.67278506033699403</v>
      </c>
      <c r="G79" s="13">
        <v>251032.24293945401</v>
      </c>
      <c r="H79" s="13">
        <f t="shared" si="6"/>
        <v>125516.121469727</v>
      </c>
      <c r="I79" s="13">
        <f t="shared" si="7"/>
        <v>1255161.21469727</v>
      </c>
      <c r="J79" s="13">
        <f t="shared" si="8"/>
        <v>75309672.881836191</v>
      </c>
      <c r="K79" s="13">
        <v>0.1409660107334523</v>
      </c>
      <c r="L79" s="13">
        <f t="shared" si="9"/>
        <v>343703108.15051955</v>
      </c>
      <c r="N79" s="13">
        <v>5.3997295064665698</v>
      </c>
      <c r="O79" s="13">
        <v>393660.96752530901</v>
      </c>
      <c r="P79" s="13">
        <v>143673.76605489399</v>
      </c>
    </row>
    <row r="80" spans="1:16" s="13" customFormat="1">
      <c r="A80" s="13" t="s">
        <v>55</v>
      </c>
      <c r="B80" s="13" t="s">
        <v>83</v>
      </c>
      <c r="D80" s="13">
        <v>27.086979129170501</v>
      </c>
      <c r="E80" s="13">
        <v>27.719740996307301</v>
      </c>
      <c r="F80" s="13">
        <v>0.67278506033699403</v>
      </c>
      <c r="G80" s="13">
        <v>538357.45464885002</v>
      </c>
      <c r="H80" s="13">
        <f t="shared" si="6"/>
        <v>269178.72732442501</v>
      </c>
      <c r="I80" s="13">
        <f t="shared" si="7"/>
        <v>2691787.2732442501</v>
      </c>
      <c r="J80" s="13">
        <f t="shared" si="8"/>
        <v>161507236.39465502</v>
      </c>
      <c r="K80" s="13">
        <v>0.1409660107334523</v>
      </c>
      <c r="L80" s="13">
        <f t="shared" si="9"/>
        <v>737097068.85517669</v>
      </c>
      <c r="N80" s="13">
        <v>5.7310707311168798</v>
      </c>
      <c r="O80" s="13">
        <v>393660.96752530901</v>
      </c>
      <c r="P80" s="13">
        <v>143673.76605489399</v>
      </c>
    </row>
    <row r="81" spans="1:16">
      <c r="A81" t="s">
        <v>26</v>
      </c>
      <c r="B81" t="s">
        <v>102</v>
      </c>
      <c r="D81">
        <v>27.251358028317402</v>
      </c>
      <c r="E81">
        <v>27.083443103652598</v>
      </c>
      <c r="F81">
        <v>0.17840663509454199</v>
      </c>
      <c r="G81">
        <v>490239.730351037</v>
      </c>
      <c r="H81" s="12">
        <f t="shared" si="6"/>
        <v>245119.8651755185</v>
      </c>
      <c r="I81" s="12">
        <f t="shared" si="7"/>
        <v>2451198.6517551849</v>
      </c>
      <c r="J81" s="12">
        <f t="shared" si="8"/>
        <v>147071919.1053111</v>
      </c>
      <c r="K81" s="12">
        <v>0.1624953305939483</v>
      </c>
      <c r="L81" s="12">
        <f t="shared" si="9"/>
        <v>683881676.88566017</v>
      </c>
      <c r="N81">
        <v>5.6904085047394304</v>
      </c>
      <c r="O81">
        <v>541311.39575172705</v>
      </c>
      <c r="P81">
        <v>55382.731712180401</v>
      </c>
    </row>
    <row r="82" spans="1:16">
      <c r="A82" t="s">
        <v>26</v>
      </c>
      <c r="B82" t="s">
        <v>102</v>
      </c>
      <c r="D82">
        <v>27.102841149165101</v>
      </c>
      <c r="E82">
        <v>27.083443103652598</v>
      </c>
      <c r="F82">
        <v>0.17840663509454199</v>
      </c>
      <c r="G82">
        <v>533515.40106737497</v>
      </c>
      <c r="H82" s="12">
        <f t="shared" si="6"/>
        <v>266757.70053368749</v>
      </c>
      <c r="I82" s="12">
        <f t="shared" si="7"/>
        <v>2667577.0053368751</v>
      </c>
      <c r="J82" s="12">
        <f t="shared" si="8"/>
        <v>160054620.32021251</v>
      </c>
      <c r="K82" s="12">
        <v>0.1624953305939483</v>
      </c>
      <c r="L82" s="12">
        <f t="shared" si="9"/>
        <v>744250995.0489372</v>
      </c>
      <c r="N82">
        <v>5.7271469607839798</v>
      </c>
      <c r="O82">
        <v>541311.39575172705</v>
      </c>
      <c r="P82">
        <v>55382.731712180401</v>
      </c>
    </row>
    <row r="83" spans="1:16">
      <c r="A83" t="s">
        <v>26</v>
      </c>
      <c r="B83" t="s">
        <v>102</v>
      </c>
      <c r="D83">
        <v>26.896130133475399</v>
      </c>
      <c r="E83">
        <v>27.083443103652598</v>
      </c>
      <c r="F83">
        <v>0.17840663509454199</v>
      </c>
      <c r="G83">
        <v>600179.05583676999</v>
      </c>
      <c r="H83" s="12">
        <f t="shared" si="6"/>
        <v>300089.52791838499</v>
      </c>
      <c r="I83" s="12">
        <f t="shared" si="7"/>
        <v>3000895.2791838497</v>
      </c>
      <c r="J83" s="12">
        <f t="shared" si="8"/>
        <v>180053716.75103098</v>
      </c>
      <c r="K83" s="12">
        <v>0.1624953305939483</v>
      </c>
      <c r="L83" s="12">
        <f t="shared" si="9"/>
        <v>837246419.91663551</v>
      </c>
      <c r="N83">
        <v>5.7782808359851598</v>
      </c>
      <c r="O83">
        <v>541311.39575172705</v>
      </c>
      <c r="P83">
        <v>55382.731712180401</v>
      </c>
    </row>
    <row r="84" spans="1:16">
      <c r="A84" t="s">
        <v>59</v>
      </c>
      <c r="B84" t="s">
        <v>60</v>
      </c>
      <c r="D84">
        <v>27.5114803945409</v>
      </c>
      <c r="E84">
        <v>26.9628446517392</v>
      </c>
      <c r="F84">
        <v>0.476402015417277</v>
      </c>
      <c r="G84">
        <v>422729.27312559099</v>
      </c>
      <c r="H84" s="12">
        <f t="shared" si="6"/>
        <v>211364.63656279549</v>
      </c>
      <c r="I84" s="12">
        <f t="shared" si="7"/>
        <v>2113646.3656279547</v>
      </c>
      <c r="J84" s="12">
        <f t="shared" si="8"/>
        <v>126818781.93767728</v>
      </c>
      <c r="K84" s="12">
        <v>0.16135084427767341</v>
      </c>
      <c r="L84" s="12">
        <f t="shared" si="9"/>
        <v>589124397.89435065</v>
      </c>
      <c r="N84">
        <v>5.6260623228626603</v>
      </c>
      <c r="O84">
        <v>591341.80849812506</v>
      </c>
      <c r="P84">
        <v>146633.90125377401</v>
      </c>
    </row>
    <row r="85" spans="1:16">
      <c r="A85" t="s">
        <v>59</v>
      </c>
      <c r="B85" t="s">
        <v>60</v>
      </c>
      <c r="D85">
        <v>26.653770535086402</v>
      </c>
      <c r="E85">
        <v>26.9628446517392</v>
      </c>
      <c r="F85">
        <v>0.476402015417277</v>
      </c>
      <c r="G85">
        <v>689021.95682300802</v>
      </c>
      <c r="H85" s="12">
        <f t="shared" si="6"/>
        <v>344510.97841150401</v>
      </c>
      <c r="I85" s="12">
        <f t="shared" si="7"/>
        <v>3445109.7841150402</v>
      </c>
      <c r="J85" s="12">
        <f t="shared" si="8"/>
        <v>206706587.04690242</v>
      </c>
      <c r="K85" s="12">
        <v>0.16135084427767341</v>
      </c>
      <c r="L85" s="12">
        <f t="shared" si="9"/>
        <v>960235477.53870606</v>
      </c>
      <c r="N85">
        <v>5.8382330616393201</v>
      </c>
      <c r="O85">
        <v>591341.80849812506</v>
      </c>
      <c r="P85">
        <v>146633.90125377401</v>
      </c>
    </row>
    <row r="86" spans="1:16">
      <c r="A86" t="s">
        <v>59</v>
      </c>
      <c r="B86" t="s">
        <v>60</v>
      </c>
      <c r="D86">
        <v>26.723283025590501</v>
      </c>
      <c r="E86">
        <v>26.9628446517392</v>
      </c>
      <c r="F86">
        <v>0.476402015417277</v>
      </c>
      <c r="G86">
        <v>662274.195545775</v>
      </c>
      <c r="H86" s="12">
        <f t="shared" si="6"/>
        <v>331137.0977728875</v>
      </c>
      <c r="I86" s="12">
        <f t="shared" si="7"/>
        <v>3311370.9777288749</v>
      </c>
      <c r="J86" s="12">
        <f t="shared" si="8"/>
        <v>198682258.6637325</v>
      </c>
      <c r="K86" s="12">
        <v>0.16135084427767341</v>
      </c>
      <c r="L86" s="12">
        <f t="shared" si="9"/>
        <v>922959235.3684833</v>
      </c>
      <c r="N86">
        <v>5.8210378337870301</v>
      </c>
      <c r="O86">
        <v>591341.80849812506</v>
      </c>
      <c r="P86">
        <v>146633.90125377401</v>
      </c>
    </row>
    <row r="87" spans="1:16">
      <c r="A87" t="s">
        <v>61</v>
      </c>
      <c r="B87" t="s">
        <v>78</v>
      </c>
      <c r="D87">
        <v>28.0838853387854</v>
      </c>
      <c r="E87">
        <v>27.8482159945581</v>
      </c>
      <c r="F87">
        <v>0.223848716759529</v>
      </c>
      <c r="G87">
        <v>305117.51963062002</v>
      </c>
      <c r="H87" s="12">
        <f t="shared" si="6"/>
        <v>152558.75981531001</v>
      </c>
      <c r="I87" s="12">
        <f t="shared" si="7"/>
        <v>1525587.5981531001</v>
      </c>
      <c r="J87" s="12">
        <f t="shared" si="8"/>
        <v>91535255.88918601</v>
      </c>
      <c r="K87" s="12">
        <v>0.15765422696115752</v>
      </c>
      <c r="L87" s="12">
        <f t="shared" si="9"/>
        <v>423864703.58434951</v>
      </c>
      <c r="N87">
        <v>5.4844671452381402</v>
      </c>
      <c r="O87">
        <v>350830.68039630301</v>
      </c>
      <c r="P87">
        <v>44153.558136154999</v>
      </c>
    </row>
    <row r="88" spans="1:16">
      <c r="A88" t="s">
        <v>61</v>
      </c>
      <c r="B88" t="s">
        <v>78</v>
      </c>
      <c r="D88">
        <v>27.6384399381907</v>
      </c>
      <c r="E88">
        <v>27.8482159945581</v>
      </c>
      <c r="F88">
        <v>0.223848716759529</v>
      </c>
      <c r="G88">
        <v>393238.907658396</v>
      </c>
      <c r="H88" s="12">
        <f t="shared" si="6"/>
        <v>196619.453829198</v>
      </c>
      <c r="I88" s="12">
        <f t="shared" si="7"/>
        <v>1966194.53829198</v>
      </c>
      <c r="J88" s="12">
        <f t="shared" si="8"/>
        <v>117971672.2975188</v>
      </c>
      <c r="K88" s="12">
        <v>0.15765422696115752</v>
      </c>
      <c r="L88" s="12">
        <f t="shared" si="9"/>
        <v>546281620.38759661</v>
      </c>
      <c r="N88">
        <v>5.5946564810456296</v>
      </c>
      <c r="O88">
        <v>350830.68039630301</v>
      </c>
      <c r="P88">
        <v>44153.558136154999</v>
      </c>
    </row>
    <row r="89" spans="1:16">
      <c r="A89" t="s">
        <v>61</v>
      </c>
      <c r="B89" t="s">
        <v>78</v>
      </c>
      <c r="D89">
        <v>27.822322706698099</v>
      </c>
      <c r="E89">
        <v>27.8482159945581</v>
      </c>
      <c r="F89">
        <v>0.223848716759529</v>
      </c>
      <c r="G89">
        <v>354135.61389989301</v>
      </c>
      <c r="H89" s="12">
        <f t="shared" si="6"/>
        <v>177067.80694994651</v>
      </c>
      <c r="I89" s="12">
        <f t="shared" si="7"/>
        <v>1770678.0694994652</v>
      </c>
      <c r="J89" s="12">
        <f t="shared" si="8"/>
        <v>106240684.1699679</v>
      </c>
      <c r="K89" s="12">
        <v>0.15765422696115752</v>
      </c>
      <c r="L89" s="12">
        <f t="shared" si="9"/>
        <v>491959908.4184348</v>
      </c>
      <c r="N89">
        <v>5.5491696040878402</v>
      </c>
      <c r="O89">
        <v>350830.68039630301</v>
      </c>
      <c r="P89">
        <v>44153.558136154999</v>
      </c>
    </row>
    <row r="90" spans="1:16">
      <c r="A90" t="s">
        <v>28</v>
      </c>
      <c r="B90" t="s">
        <v>62</v>
      </c>
      <c r="D90">
        <v>27.2334167445301</v>
      </c>
      <c r="E90">
        <v>26.774505734006201</v>
      </c>
      <c r="F90">
        <v>0.39775508030763301</v>
      </c>
      <c r="G90">
        <v>495275.24359906599</v>
      </c>
      <c r="H90" s="12">
        <f t="shared" si="6"/>
        <v>247637.62179953299</v>
      </c>
      <c r="I90" s="12">
        <f t="shared" si="7"/>
        <v>2476376.2179953298</v>
      </c>
      <c r="J90" s="12">
        <f t="shared" si="8"/>
        <v>148582573.07971978</v>
      </c>
      <c r="K90" s="12">
        <v>0.14701078079059138</v>
      </c>
      <c r="L90" s="12">
        <f t="shared" si="9"/>
        <v>681703252.64017797</v>
      </c>
      <c r="N90">
        <v>5.6948466202557801</v>
      </c>
      <c r="O90">
        <v>653804.99812171201</v>
      </c>
      <c r="P90">
        <v>137455.53105342499</v>
      </c>
    </row>
    <row r="91" spans="1:16">
      <c r="A91" t="s">
        <v>28</v>
      </c>
      <c r="B91" t="s">
        <v>62</v>
      </c>
      <c r="D91">
        <v>26.561162870535998</v>
      </c>
      <c r="E91">
        <v>26.774505734006201</v>
      </c>
      <c r="F91">
        <v>0.39775508030763301</v>
      </c>
      <c r="G91">
        <v>726342.26693565305</v>
      </c>
      <c r="H91" s="12">
        <f t="shared" si="6"/>
        <v>363171.13346782653</v>
      </c>
      <c r="I91" s="12">
        <f t="shared" si="7"/>
        <v>3631711.3346782653</v>
      </c>
      <c r="J91" s="12">
        <f t="shared" si="8"/>
        <v>217902680.08069593</v>
      </c>
      <c r="K91" s="12">
        <v>0.14701078079059138</v>
      </c>
      <c r="L91" s="12">
        <f t="shared" si="9"/>
        <v>999746892.86288583</v>
      </c>
      <c r="N91">
        <v>5.8611413171378803</v>
      </c>
      <c r="O91">
        <v>653804.99812171201</v>
      </c>
      <c r="P91">
        <v>137455.53105342499</v>
      </c>
    </row>
    <row r="92" spans="1:16">
      <c r="A92" t="s">
        <v>28</v>
      </c>
      <c r="B92" t="s">
        <v>62</v>
      </c>
      <c r="D92">
        <v>26.528937586952502</v>
      </c>
      <c r="E92">
        <v>26.774505734006201</v>
      </c>
      <c r="F92">
        <v>0.39775508030763301</v>
      </c>
      <c r="G92">
        <v>739797.48383041797</v>
      </c>
      <c r="H92" s="12">
        <f t="shared" si="6"/>
        <v>369898.74191520899</v>
      </c>
      <c r="I92" s="12">
        <f t="shared" si="7"/>
        <v>3698987.4191520899</v>
      </c>
      <c r="J92" s="12">
        <f t="shared" si="8"/>
        <v>221939245.1491254</v>
      </c>
      <c r="K92" s="12">
        <v>0.14701078079059138</v>
      </c>
      <c r="L92" s="12">
        <f t="shared" si="9"/>
        <v>1018266827.4662911</v>
      </c>
      <c r="N92">
        <v>5.8691128498768803</v>
      </c>
      <c r="O92">
        <v>653804.99812171201</v>
      </c>
      <c r="P92">
        <v>137455.53105342499</v>
      </c>
    </row>
    <row r="93" spans="1:16">
      <c r="A93" t="s">
        <v>63</v>
      </c>
      <c r="B93" t="s">
        <v>64</v>
      </c>
      <c r="D93">
        <v>28.188701845520701</v>
      </c>
      <c r="E93">
        <v>27.8600464865021</v>
      </c>
      <c r="F93">
        <v>0.28464505946440699</v>
      </c>
      <c r="G93">
        <v>287434.438990194</v>
      </c>
      <c r="H93" s="12">
        <f t="shared" si="6"/>
        <v>143717.219495097</v>
      </c>
      <c r="I93" s="12">
        <f t="shared" si="7"/>
        <v>1437172.1949509699</v>
      </c>
      <c r="J93" s="12">
        <f t="shared" si="8"/>
        <v>86230331.697058201</v>
      </c>
      <c r="K93" s="12">
        <v>0.14766138384228861</v>
      </c>
      <c r="L93" s="12">
        <f t="shared" si="9"/>
        <v>395852887.21850151</v>
      </c>
      <c r="N93">
        <v>5.4585388019587899</v>
      </c>
      <c r="O93">
        <v>349556.22683883802</v>
      </c>
      <c r="P93">
        <v>53804.310196041501</v>
      </c>
    </row>
    <row r="94" spans="1:16">
      <c r="A94" t="s">
        <v>63</v>
      </c>
      <c r="B94" t="s">
        <v>64</v>
      </c>
      <c r="D94">
        <v>27.699190279125901</v>
      </c>
      <c r="E94">
        <v>27.8600464865021</v>
      </c>
      <c r="F94">
        <v>0.28464505946440699</v>
      </c>
      <c r="G94">
        <v>379864.52423256199</v>
      </c>
      <c r="H94" s="12">
        <f t="shared" si="6"/>
        <v>189932.262116281</v>
      </c>
      <c r="I94" s="12">
        <f t="shared" si="7"/>
        <v>1899322.6211628099</v>
      </c>
      <c r="J94" s="12">
        <f t="shared" si="8"/>
        <v>113959357.2697686</v>
      </c>
      <c r="K94" s="12">
        <v>0.14766138384228861</v>
      </c>
      <c r="L94" s="12">
        <f t="shared" si="9"/>
        <v>523147014.66400164</v>
      </c>
      <c r="N94">
        <v>5.5796287364358799</v>
      </c>
      <c r="O94">
        <v>349556.22683883802</v>
      </c>
      <c r="P94">
        <v>53804.310196041501</v>
      </c>
    </row>
    <row r="95" spans="1:16">
      <c r="A95" t="s">
        <v>63</v>
      </c>
      <c r="B95" t="s">
        <v>64</v>
      </c>
      <c r="D95">
        <v>27.6922473348598</v>
      </c>
      <c r="E95">
        <v>27.8600464865021</v>
      </c>
      <c r="F95">
        <v>0.28464505946440699</v>
      </c>
      <c r="G95">
        <v>381369.71729375899</v>
      </c>
      <c r="H95" s="12">
        <f t="shared" si="6"/>
        <v>190684.8586468795</v>
      </c>
      <c r="I95" s="12">
        <f t="shared" si="7"/>
        <v>1906848.5864687948</v>
      </c>
      <c r="J95" s="12">
        <f t="shared" si="8"/>
        <v>114410915.1881277</v>
      </c>
      <c r="K95" s="12">
        <v>0.14766138384228861</v>
      </c>
      <c r="L95" s="12">
        <f t="shared" si="9"/>
        <v>525219957.00587744</v>
      </c>
      <c r="N95">
        <v>5.5813462048758096</v>
      </c>
      <c r="O95">
        <v>349556.22683883802</v>
      </c>
      <c r="P95">
        <v>53804.310196041501</v>
      </c>
    </row>
    <row r="96" spans="1:16">
      <c r="A96" t="s">
        <v>65</v>
      </c>
      <c r="B96" t="s">
        <v>72</v>
      </c>
      <c r="D96">
        <v>27.9967234638695</v>
      </c>
      <c r="E96">
        <v>28.2947162061532</v>
      </c>
      <c r="F96">
        <v>0.25814115241101099</v>
      </c>
      <c r="G96">
        <v>320647.81274353003</v>
      </c>
      <c r="H96" s="12">
        <f t="shared" si="6"/>
        <v>160323.90637176501</v>
      </c>
      <c r="I96" s="12">
        <f t="shared" si="7"/>
        <v>1603239.0637176502</v>
      </c>
      <c r="J96" s="12">
        <f t="shared" si="8"/>
        <v>96194343.823059022</v>
      </c>
      <c r="K96" s="12">
        <v>0.15971439308530658</v>
      </c>
      <c r="L96" s="12">
        <f t="shared" si="9"/>
        <v>446231860.25999284</v>
      </c>
      <c r="N96">
        <v>5.50602828178123</v>
      </c>
      <c r="O96">
        <v>272600.12752654101</v>
      </c>
      <c r="P96">
        <v>41619.451447411899</v>
      </c>
    </row>
    <row r="97" spans="1:22">
      <c r="A97" t="s">
        <v>65</v>
      </c>
      <c r="B97" t="s">
        <v>72</v>
      </c>
      <c r="D97">
        <v>28.449803449792199</v>
      </c>
      <c r="E97">
        <v>28.2947162061532</v>
      </c>
      <c r="F97">
        <v>0.25814115241101099</v>
      </c>
      <c r="G97">
        <v>247713.90579588199</v>
      </c>
      <c r="H97" s="12">
        <f t="shared" si="6"/>
        <v>123856.952897941</v>
      </c>
      <c r="I97" s="12">
        <f t="shared" si="7"/>
        <v>1238569.52897941</v>
      </c>
      <c r="J97" s="12">
        <f t="shared" si="8"/>
        <v>74314171.738764599</v>
      </c>
      <c r="K97" s="12">
        <v>0.15971439308530658</v>
      </c>
      <c r="L97" s="12">
        <f t="shared" si="9"/>
        <v>344732858.30263454</v>
      </c>
      <c r="N97">
        <v>5.3939503870497196</v>
      </c>
      <c r="O97">
        <v>272600.12752654101</v>
      </c>
      <c r="P97">
        <v>41619.451447411899</v>
      </c>
    </row>
    <row r="98" spans="1:22">
      <c r="A98" t="s">
        <v>65</v>
      </c>
      <c r="B98" t="s">
        <v>72</v>
      </c>
      <c r="D98">
        <v>28.437621704797898</v>
      </c>
      <c r="E98">
        <v>28.2947162061532</v>
      </c>
      <c r="F98">
        <v>0.25814115241101099</v>
      </c>
      <c r="G98">
        <v>249438.66404021101</v>
      </c>
      <c r="H98" s="12">
        <f t="shared" si="6"/>
        <v>124719.3320201055</v>
      </c>
      <c r="I98" s="12">
        <f t="shared" si="7"/>
        <v>1247193.3202010551</v>
      </c>
      <c r="J98" s="12">
        <f t="shared" si="8"/>
        <v>74831599.212063313</v>
      </c>
      <c r="K98" s="12">
        <v>0.15971439308530658</v>
      </c>
      <c r="L98" s="12">
        <f t="shared" si="9"/>
        <v>347133130.65528363</v>
      </c>
      <c r="N98">
        <v>5.3969637718284202</v>
      </c>
      <c r="O98">
        <v>272600.12752654101</v>
      </c>
      <c r="P98">
        <v>41619.451447411899</v>
      </c>
    </row>
    <row r="99" spans="1:22">
      <c r="A99" t="s">
        <v>30</v>
      </c>
      <c r="B99" t="s">
        <v>66</v>
      </c>
      <c r="D99">
        <v>26.823172127152802</v>
      </c>
      <c r="E99">
        <v>26.6495765074635</v>
      </c>
      <c r="F99">
        <v>0.16147324214367101</v>
      </c>
      <c r="G99">
        <v>625645.57498902001</v>
      </c>
      <c r="H99" s="12">
        <f t="shared" si="6"/>
        <v>312822.78749451</v>
      </c>
      <c r="I99" s="12">
        <f t="shared" si="7"/>
        <v>3128227.8749450999</v>
      </c>
      <c r="J99" s="12">
        <f t="shared" si="8"/>
        <v>187693672.49670601</v>
      </c>
      <c r="K99" s="12">
        <v>0.13838612368024131</v>
      </c>
      <c r="L99" s="12">
        <f t="shared" si="9"/>
        <v>854671489.09133554</v>
      </c>
      <c r="N99">
        <v>5.7963283772725704</v>
      </c>
      <c r="O99">
        <v>692603.74551779998</v>
      </c>
      <c r="P99">
        <v>62896.361916760397</v>
      </c>
    </row>
    <row r="100" spans="1:22">
      <c r="A100" t="s">
        <v>30</v>
      </c>
      <c r="B100" t="s">
        <v>66</v>
      </c>
      <c r="D100">
        <v>26.6217026193052</v>
      </c>
      <c r="E100">
        <v>26.6495765074635</v>
      </c>
      <c r="F100">
        <v>0.16147324214367101</v>
      </c>
      <c r="G100">
        <v>701722.92741737503</v>
      </c>
      <c r="H100" s="12">
        <f t="shared" si="6"/>
        <v>350861.46370868752</v>
      </c>
      <c r="I100" s="12">
        <f t="shared" si="7"/>
        <v>3508614.6370868753</v>
      </c>
      <c r="J100" s="12">
        <f t="shared" si="8"/>
        <v>210516878.22521251</v>
      </c>
      <c r="K100" s="12">
        <v>0.13838612368024131</v>
      </c>
      <c r="L100" s="12">
        <f t="shared" si="9"/>
        <v>958597971.88826025</v>
      </c>
      <c r="N100">
        <v>5.8461656664791999</v>
      </c>
      <c r="O100">
        <v>692603.74551779998</v>
      </c>
      <c r="P100">
        <v>62896.361916760397</v>
      </c>
    </row>
    <row r="101" spans="1:22">
      <c r="A101" t="s">
        <v>30</v>
      </c>
      <c r="B101" t="s">
        <v>66</v>
      </c>
      <c r="D101">
        <v>26.503854775932499</v>
      </c>
      <c r="E101">
        <v>26.6495765074635</v>
      </c>
      <c r="F101">
        <v>0.16147324214367101</v>
      </c>
      <c r="G101">
        <v>750442.73414700595</v>
      </c>
      <c r="H101" s="12">
        <f t="shared" si="6"/>
        <v>375221.36707350297</v>
      </c>
      <c r="I101" s="12">
        <f t="shared" si="7"/>
        <v>3752213.6707350295</v>
      </c>
      <c r="J101" s="12">
        <f t="shared" si="8"/>
        <v>225132820.24410176</v>
      </c>
      <c r="K101" s="12">
        <v>0.13838612368024131</v>
      </c>
      <c r="L101" s="12">
        <f t="shared" si="9"/>
        <v>1025152314.2035342</v>
      </c>
      <c r="N101">
        <v>5.8753175570818197</v>
      </c>
      <c r="O101">
        <v>692603.74551779998</v>
      </c>
      <c r="P101">
        <v>62896.361916760397</v>
      </c>
    </row>
    <row r="102" spans="1:22">
      <c r="A102" t="s">
        <v>67</v>
      </c>
      <c r="B102" t="s">
        <v>68</v>
      </c>
      <c r="D102">
        <v>28.1806615913836</v>
      </c>
      <c r="E102">
        <v>28.6019505721987</v>
      </c>
      <c r="F102">
        <v>0.90355654226383897</v>
      </c>
      <c r="G102">
        <v>288753.80164493102</v>
      </c>
      <c r="H102" s="12">
        <f t="shared" si="6"/>
        <v>144376.90082246551</v>
      </c>
      <c r="I102" s="12">
        <f t="shared" si="7"/>
        <v>1443769.0082246552</v>
      </c>
      <c r="J102" s="12">
        <f t="shared" si="8"/>
        <v>86626140.493479311</v>
      </c>
      <c r="K102" s="12">
        <v>0.15946969696969709</v>
      </c>
      <c r="L102" s="12">
        <f t="shared" si="9"/>
        <v>401761539.47051549</v>
      </c>
      <c r="N102">
        <v>5.4605277107271997</v>
      </c>
      <c r="O102">
        <v>245728.04734883699</v>
      </c>
      <c r="P102">
        <v>105220.34596727201</v>
      </c>
    </row>
    <row r="103" spans="1:22">
      <c r="A103" t="s">
        <v>67</v>
      </c>
      <c r="B103" t="s">
        <v>68</v>
      </c>
      <c r="D103">
        <v>27.985974762195902</v>
      </c>
      <c r="E103">
        <v>28.6019505721987</v>
      </c>
      <c r="F103">
        <v>0.90355654226383897</v>
      </c>
      <c r="G103">
        <v>322616.94638349698</v>
      </c>
      <c r="H103" s="12">
        <f t="shared" si="6"/>
        <v>161308.47319174849</v>
      </c>
      <c r="I103" s="12">
        <f t="shared" si="7"/>
        <v>1613084.7319174849</v>
      </c>
      <c r="J103" s="12">
        <f t="shared" si="8"/>
        <v>96785083.915049091</v>
      </c>
      <c r="K103" s="12">
        <v>0.15946969696969709</v>
      </c>
      <c r="L103" s="12">
        <f t="shared" si="9"/>
        <v>448877487.67267472</v>
      </c>
      <c r="N103">
        <v>5.5086871762195297</v>
      </c>
      <c r="O103">
        <v>245728.04734883699</v>
      </c>
      <c r="P103">
        <v>105220.34596727201</v>
      </c>
    </row>
    <row r="104" spans="1:22">
      <c r="A104" t="s">
        <v>67</v>
      </c>
      <c r="B104" t="s">
        <v>68</v>
      </c>
      <c r="D104">
        <v>29.639215363016699</v>
      </c>
      <c r="E104">
        <v>28.6019505721987</v>
      </c>
      <c r="F104">
        <v>0.90355654226383897</v>
      </c>
      <c r="G104">
        <v>125813.394018084</v>
      </c>
      <c r="H104" s="12">
        <f t="shared" si="6"/>
        <v>62906.697009042</v>
      </c>
      <c r="I104" s="12">
        <f t="shared" si="7"/>
        <v>629066.97009041999</v>
      </c>
      <c r="J104" s="12">
        <f t="shared" si="8"/>
        <v>37744018.205425203</v>
      </c>
      <c r="K104" s="12">
        <v>0.15946969696969709</v>
      </c>
      <c r="L104" s="12">
        <f t="shared" si="9"/>
        <v>175052181.40425238</v>
      </c>
      <c r="N104">
        <v>5.0997268782992302</v>
      </c>
      <c r="O104">
        <v>245728.04734883699</v>
      </c>
      <c r="P104">
        <v>105220.34596727201</v>
      </c>
    </row>
    <row r="105" spans="1:22">
      <c r="A105" t="s">
        <v>69</v>
      </c>
      <c r="B105" t="s">
        <v>70</v>
      </c>
      <c r="D105">
        <v>27.832045546862101</v>
      </c>
      <c r="E105">
        <v>27.920536417702898</v>
      </c>
      <c r="F105">
        <v>0.164507611274572</v>
      </c>
      <c r="G105">
        <v>352179.82707475201</v>
      </c>
      <c r="H105" s="12">
        <f t="shared" si="6"/>
        <v>176089.91353737601</v>
      </c>
      <c r="I105" s="12">
        <f t="shared" si="7"/>
        <v>1760899.13537376</v>
      </c>
      <c r="J105" s="12">
        <f t="shared" si="8"/>
        <v>105653948.1224256</v>
      </c>
      <c r="K105" s="12">
        <v>0.15852713178294603</v>
      </c>
      <c r="L105" s="12">
        <f t="shared" si="9"/>
        <v>489611861.91927159</v>
      </c>
      <c r="N105">
        <v>5.5467644758759196</v>
      </c>
      <c r="O105">
        <v>335831.92306284799</v>
      </c>
      <c r="P105">
        <v>30579.850476821699</v>
      </c>
    </row>
    <row r="106" spans="1:22">
      <c r="A106" t="s">
        <v>69</v>
      </c>
      <c r="B106" t="s">
        <v>70</v>
      </c>
      <c r="D106">
        <v>27.819214760342401</v>
      </c>
      <c r="E106">
        <v>27.920536417702898</v>
      </c>
      <c r="F106">
        <v>0.164507611274572</v>
      </c>
      <c r="G106">
        <v>354763.077236321</v>
      </c>
      <c r="H106" s="12">
        <f t="shared" si="6"/>
        <v>177381.5386181605</v>
      </c>
      <c r="I106" s="12">
        <f t="shared" si="7"/>
        <v>1773815.386181605</v>
      </c>
      <c r="J106" s="12">
        <f t="shared" si="8"/>
        <v>106428923.17089631</v>
      </c>
      <c r="K106" s="12">
        <v>0.15852713178294603</v>
      </c>
      <c r="L106" s="12">
        <f t="shared" si="9"/>
        <v>493203180.39970404</v>
      </c>
      <c r="N106">
        <v>5.5499384133385199</v>
      </c>
      <c r="O106">
        <v>335831.92306284799</v>
      </c>
      <c r="P106">
        <v>30579.850476821699</v>
      </c>
    </row>
    <row r="107" spans="1:22">
      <c r="A107" t="s">
        <v>69</v>
      </c>
      <c r="B107" t="s">
        <v>70</v>
      </c>
      <c r="D107">
        <v>28.110348945904001</v>
      </c>
      <c r="E107">
        <v>27.920536417702898</v>
      </c>
      <c r="F107">
        <v>0.164507611274572</v>
      </c>
      <c r="G107">
        <v>300552.86487747001</v>
      </c>
      <c r="H107" s="12">
        <f t="shared" si="6"/>
        <v>150276.43243873501</v>
      </c>
      <c r="I107" s="12">
        <f t="shared" si="7"/>
        <v>1502764.3243873501</v>
      </c>
      <c r="J107" s="12">
        <f t="shared" si="8"/>
        <v>90165859.463241011</v>
      </c>
      <c r="K107" s="12">
        <v>0.15852713178294603</v>
      </c>
      <c r="L107" s="12">
        <f t="shared" si="9"/>
        <v>417838378.19477123</v>
      </c>
      <c r="N107">
        <v>5.4779208720302899</v>
      </c>
      <c r="O107">
        <v>335831.92306284799</v>
      </c>
      <c r="P107">
        <v>30579.850476821699</v>
      </c>
    </row>
    <row r="108" spans="1:22">
      <c r="H108" s="12"/>
    </row>
    <row r="109" spans="1:22">
      <c r="A109" s="1" t="s">
        <v>41</v>
      </c>
      <c r="B109" s="1" t="s">
        <v>106</v>
      </c>
      <c r="H109" s="12"/>
    </row>
    <row r="110" spans="1:22">
      <c r="A110" t="s">
        <v>2</v>
      </c>
      <c r="B110" t="s">
        <v>3</v>
      </c>
      <c r="C110" t="s">
        <v>4</v>
      </c>
      <c r="D110" t="s">
        <v>5</v>
      </c>
      <c r="E110" t="s">
        <v>6</v>
      </c>
      <c r="F110" t="s">
        <v>7</v>
      </c>
      <c r="G110" t="s">
        <v>8</v>
      </c>
      <c r="H110" s="12" t="s">
        <v>128</v>
      </c>
      <c r="I110" s="12" t="s">
        <v>129</v>
      </c>
      <c r="J110" s="12" t="s">
        <v>172</v>
      </c>
      <c r="K110" s="12" t="s">
        <v>124</v>
      </c>
      <c r="L110" s="12" t="s">
        <v>130</v>
      </c>
      <c r="N110" t="s">
        <v>9</v>
      </c>
      <c r="O110" t="s">
        <v>10</v>
      </c>
      <c r="P110" t="s">
        <v>11</v>
      </c>
      <c r="R110" t="s">
        <v>35</v>
      </c>
      <c r="S110" t="s">
        <v>36</v>
      </c>
      <c r="T110" t="s">
        <v>37</v>
      </c>
      <c r="U110" t="s">
        <v>38</v>
      </c>
      <c r="V110" t="s">
        <v>39</v>
      </c>
    </row>
    <row r="111" spans="1:22">
      <c r="A111" t="s">
        <v>12</v>
      </c>
      <c r="B111" t="s">
        <v>89</v>
      </c>
      <c r="D111">
        <v>27.652455897222101</v>
      </c>
      <c r="E111">
        <v>27.434819359124699</v>
      </c>
      <c r="F111">
        <v>0.21243030000718099</v>
      </c>
      <c r="G111">
        <v>216968.39651652801</v>
      </c>
      <c r="H111" s="12">
        <f t="shared" si="6"/>
        <v>108484.198258264</v>
      </c>
      <c r="I111" s="12">
        <f t="shared" si="7"/>
        <v>1084841.9825826401</v>
      </c>
      <c r="J111" s="12">
        <f t="shared" si="8"/>
        <v>65090518.954958409</v>
      </c>
      <c r="K111" s="12">
        <v>0.23618501841997541</v>
      </c>
      <c r="L111" s="12">
        <f t="shared" si="9"/>
        <v>321855697.49320406</v>
      </c>
      <c r="N111">
        <v>5.33639647938754</v>
      </c>
      <c r="O111">
        <v>248173.117940759</v>
      </c>
      <c r="P111">
        <v>31062.568174227101</v>
      </c>
      <c r="R111" t="s">
        <v>40</v>
      </c>
      <c r="S111">
        <v>80.979800767127102</v>
      </c>
      <c r="T111">
        <v>-3.8815339417234802</v>
      </c>
      <c r="U111">
        <v>48.365859958458501</v>
      </c>
      <c r="V111">
        <v>0.98293864248428597</v>
      </c>
    </row>
    <row r="112" spans="1:22">
      <c r="A112" t="s">
        <v>12</v>
      </c>
      <c r="B112" t="s">
        <v>89</v>
      </c>
      <c r="D112">
        <v>27.4239928515915</v>
      </c>
      <c r="E112">
        <v>27.434819359124699</v>
      </c>
      <c r="F112">
        <v>0.21243030000718099</v>
      </c>
      <c r="G112">
        <v>248459.40336559399</v>
      </c>
      <c r="H112" s="12">
        <f t="shared" si="6"/>
        <v>124229.70168279699</v>
      </c>
      <c r="I112" s="12">
        <f t="shared" si="7"/>
        <v>1242297.0168279698</v>
      </c>
      <c r="J112" s="12">
        <f t="shared" si="8"/>
        <v>74537821.009678185</v>
      </c>
      <c r="K112" s="12">
        <v>0.23618501841997541</v>
      </c>
      <c r="L112" s="12">
        <f t="shared" si="9"/>
        <v>368570150.55133539</v>
      </c>
      <c r="N112">
        <v>5.39525543800048</v>
      </c>
      <c r="O112">
        <v>248173.117940759</v>
      </c>
      <c r="P112">
        <v>31062.568174227101</v>
      </c>
    </row>
    <row r="113" spans="1:16">
      <c r="A113" t="s">
        <v>12</v>
      </c>
      <c r="B113" t="s">
        <v>89</v>
      </c>
      <c r="D113">
        <v>27.228009328560699</v>
      </c>
      <c r="E113">
        <v>27.434819359124699</v>
      </c>
      <c r="F113">
        <v>0.21243030000718099</v>
      </c>
      <c r="G113">
        <v>279091.55394015397</v>
      </c>
      <c r="H113" s="12">
        <f t="shared" si="6"/>
        <v>139545.77697007699</v>
      </c>
      <c r="I113" s="12">
        <f t="shared" si="7"/>
        <v>1395457.7697007698</v>
      </c>
      <c r="J113" s="12">
        <f t="shared" si="8"/>
        <v>83727466.18204619</v>
      </c>
      <c r="K113" s="12">
        <v>0.23618501841997541</v>
      </c>
      <c r="L113" s="12">
        <f t="shared" si="9"/>
        <v>414010557.29804254</v>
      </c>
      <c r="N113">
        <v>5.4457466937702996</v>
      </c>
      <c r="O113">
        <v>248173.117940759</v>
      </c>
      <c r="P113">
        <v>31062.568174227101</v>
      </c>
    </row>
    <row r="114" spans="1:16">
      <c r="A114" t="s">
        <v>14</v>
      </c>
      <c r="B114" t="s">
        <v>44</v>
      </c>
      <c r="D114">
        <v>27.127905899942999</v>
      </c>
      <c r="E114">
        <v>27.203586785073998</v>
      </c>
      <c r="F114">
        <v>0.124534378846824</v>
      </c>
      <c r="G114">
        <v>296166.78481604502</v>
      </c>
      <c r="H114" s="12">
        <f t="shared" si="6"/>
        <v>148083.39240802251</v>
      </c>
      <c r="I114" s="12">
        <f t="shared" si="7"/>
        <v>1480833.9240802252</v>
      </c>
      <c r="J114" s="12">
        <f t="shared" si="8"/>
        <v>88850035.444813505</v>
      </c>
      <c r="K114" s="12">
        <v>0.24246079613992752</v>
      </c>
      <c r="L114" s="12">
        <f t="shared" si="9"/>
        <v>441570743.10329503</v>
      </c>
      <c r="N114">
        <v>5.4715363506741497</v>
      </c>
      <c r="O114">
        <v>283672.48820596398</v>
      </c>
      <c r="P114">
        <v>20493.4688965649</v>
      </c>
    </row>
    <row r="115" spans="1:16">
      <c r="A115" t="s">
        <v>14</v>
      </c>
      <c r="B115" t="s">
        <v>44</v>
      </c>
      <c r="D115">
        <v>27.347319220887801</v>
      </c>
      <c r="E115">
        <v>27.203586785073998</v>
      </c>
      <c r="F115">
        <v>0.124534378846824</v>
      </c>
      <c r="G115">
        <v>260021.26906738101</v>
      </c>
      <c r="H115" s="12">
        <f t="shared" si="6"/>
        <v>130010.63453369051</v>
      </c>
      <c r="I115" s="12">
        <f t="shared" si="7"/>
        <v>1300106.345336905</v>
      </c>
      <c r="J115" s="12">
        <f t="shared" si="8"/>
        <v>78006380.720214292</v>
      </c>
      <c r="K115" s="12">
        <v>0.24246079613992752</v>
      </c>
      <c r="L115" s="12">
        <f t="shared" si="9"/>
        <v>387679479.57452691</v>
      </c>
      <c r="N115">
        <v>5.4150088735892998</v>
      </c>
      <c r="O115">
        <v>283672.48820596398</v>
      </c>
      <c r="P115">
        <v>20493.4688965649</v>
      </c>
    </row>
    <row r="116" spans="1:16">
      <c r="A116" t="s">
        <v>14</v>
      </c>
      <c r="B116" t="s">
        <v>44</v>
      </c>
      <c r="D116">
        <v>27.135535234391099</v>
      </c>
      <c r="E116">
        <v>27.203586785073998</v>
      </c>
      <c r="F116">
        <v>0.124534378846824</v>
      </c>
      <c r="G116">
        <v>294829.41073446698</v>
      </c>
      <c r="H116" s="12">
        <f t="shared" si="6"/>
        <v>147414.70536723349</v>
      </c>
      <c r="I116" s="12">
        <f t="shared" si="7"/>
        <v>1474147.0536723349</v>
      </c>
      <c r="J116" s="12">
        <f t="shared" si="8"/>
        <v>88448823.220340088</v>
      </c>
      <c r="K116" s="12">
        <v>0.24246079613992752</v>
      </c>
      <c r="L116" s="12">
        <f t="shared" si="9"/>
        <v>439576781.26393378</v>
      </c>
      <c r="N116">
        <v>5.4695708044332303</v>
      </c>
      <c r="O116">
        <v>283672.48820596398</v>
      </c>
      <c r="P116">
        <v>20493.4688965649</v>
      </c>
    </row>
    <row r="117" spans="1:16">
      <c r="A117" t="s">
        <v>45</v>
      </c>
      <c r="B117" t="s">
        <v>46</v>
      </c>
      <c r="D117">
        <v>26.890473524801099</v>
      </c>
      <c r="E117">
        <v>27.387135083498201</v>
      </c>
      <c r="F117">
        <v>0.45114173615985698</v>
      </c>
      <c r="G117">
        <v>340962.077531708</v>
      </c>
      <c r="H117" s="12">
        <f t="shared" si="6"/>
        <v>170481.038765854</v>
      </c>
      <c r="I117" s="12">
        <f t="shared" si="7"/>
        <v>1704810.3876585399</v>
      </c>
      <c r="J117" s="12">
        <f t="shared" si="8"/>
        <v>102288623.25951239</v>
      </c>
      <c r="K117" s="12">
        <v>0.23830645161290331</v>
      </c>
      <c r="L117" s="12">
        <f t="shared" si="9"/>
        <v>506658648.43542343</v>
      </c>
      <c r="N117">
        <v>5.5327060785978599</v>
      </c>
      <c r="O117">
        <v>260241.33329577901</v>
      </c>
      <c r="P117">
        <v>72115.758304313305</v>
      </c>
    </row>
    <row r="118" spans="1:16">
      <c r="A118" t="s">
        <v>45</v>
      </c>
      <c r="B118" t="s">
        <v>46</v>
      </c>
      <c r="D118">
        <v>27.7715700074925</v>
      </c>
      <c r="E118">
        <v>27.387135083498201</v>
      </c>
      <c r="F118">
        <v>0.45114173615985698</v>
      </c>
      <c r="G118">
        <v>202166.456293272</v>
      </c>
      <c r="H118" s="12">
        <f t="shared" si="6"/>
        <v>101083.228146636</v>
      </c>
      <c r="I118" s="12">
        <f t="shared" si="7"/>
        <v>1010832.28146636</v>
      </c>
      <c r="J118" s="12">
        <f t="shared" si="8"/>
        <v>60649936.887981601</v>
      </c>
      <c r="K118" s="12">
        <v>0.23830645161290331</v>
      </c>
      <c r="L118" s="12">
        <f t="shared" si="9"/>
        <v>300412832.55321205</v>
      </c>
      <c r="N118">
        <v>5.3057090985585198</v>
      </c>
      <c r="O118">
        <v>260241.33329577901</v>
      </c>
      <c r="P118">
        <v>72115.758304313305</v>
      </c>
    </row>
    <row r="119" spans="1:16">
      <c r="A119" t="s">
        <v>45</v>
      </c>
      <c r="B119" t="s">
        <v>46</v>
      </c>
      <c r="D119">
        <v>27.499361718200898</v>
      </c>
      <c r="E119">
        <v>27.387135083498201</v>
      </c>
      <c r="F119">
        <v>0.45114173615985698</v>
      </c>
      <c r="G119">
        <v>237595.46606235899</v>
      </c>
      <c r="H119" s="12">
        <f t="shared" si="6"/>
        <v>118797.73303117949</v>
      </c>
      <c r="I119" s="12">
        <f t="shared" si="7"/>
        <v>1187977.330311795</v>
      </c>
      <c r="J119" s="12">
        <f t="shared" si="8"/>
        <v>71278639.818707705</v>
      </c>
      <c r="K119" s="12">
        <v>0.23830645161290331</v>
      </c>
      <c r="L119" s="12">
        <f t="shared" si="9"/>
        <v>353059198.19879252</v>
      </c>
      <c r="N119">
        <v>5.3758381489232701</v>
      </c>
      <c r="O119">
        <v>260241.33329577901</v>
      </c>
      <c r="P119">
        <v>72115.758304313305</v>
      </c>
    </row>
    <row r="120" spans="1:16">
      <c r="A120" t="s">
        <v>16</v>
      </c>
      <c r="B120" t="s">
        <v>91</v>
      </c>
      <c r="D120">
        <v>27.827918243114599</v>
      </c>
      <c r="E120">
        <v>27.902257759862099</v>
      </c>
      <c r="F120">
        <v>6.7802561500795194E-2</v>
      </c>
      <c r="G120">
        <v>195520.40882482499</v>
      </c>
      <c r="H120" s="12">
        <f t="shared" si="6"/>
        <v>97760.204412412495</v>
      </c>
      <c r="I120" s="12">
        <f t="shared" si="7"/>
        <v>977602.04412412492</v>
      </c>
      <c r="J120" s="12">
        <f t="shared" si="8"/>
        <v>58656122.647447497</v>
      </c>
      <c r="K120" s="12">
        <v>0.24850179784258883</v>
      </c>
      <c r="L120" s="12">
        <f t="shared" si="9"/>
        <v>292929098.31925434</v>
      </c>
      <c r="N120">
        <v>5.29119209665462</v>
      </c>
      <c r="O120">
        <v>187186.79441710201</v>
      </c>
      <c r="P120">
        <v>7577.5402600607804</v>
      </c>
    </row>
    <row r="121" spans="1:16">
      <c r="A121" t="s">
        <v>16</v>
      </c>
      <c r="B121" t="s">
        <v>91</v>
      </c>
      <c r="D121">
        <v>27.918157479839699</v>
      </c>
      <c r="E121">
        <v>27.902257759862099</v>
      </c>
      <c r="F121">
        <v>6.7802561500795194E-2</v>
      </c>
      <c r="G121">
        <v>185329.15796707899</v>
      </c>
      <c r="H121" s="12">
        <f t="shared" si="6"/>
        <v>92664.578983539497</v>
      </c>
      <c r="I121" s="12">
        <f t="shared" si="7"/>
        <v>926645.78983539494</v>
      </c>
      <c r="J121" s="12">
        <f t="shared" si="8"/>
        <v>55598747.390123695</v>
      </c>
      <c r="K121" s="12">
        <v>0.24850179784258883</v>
      </c>
      <c r="L121" s="12">
        <f t="shared" si="9"/>
        <v>277660544.29746151</v>
      </c>
      <c r="N121">
        <v>5.2679437525515098</v>
      </c>
      <c r="O121">
        <v>187186.79441710201</v>
      </c>
      <c r="P121">
        <v>7577.5402600607804</v>
      </c>
    </row>
    <row r="122" spans="1:16">
      <c r="A122" t="s">
        <v>16</v>
      </c>
      <c r="B122" t="s">
        <v>91</v>
      </c>
      <c r="D122">
        <v>27.960697556632098</v>
      </c>
      <c r="E122">
        <v>27.902257759862099</v>
      </c>
      <c r="F122">
        <v>6.7802561500795194E-2</v>
      </c>
      <c r="G122">
        <v>180710.81645940099</v>
      </c>
      <c r="H122" s="12">
        <f t="shared" si="6"/>
        <v>90355.408229700493</v>
      </c>
      <c r="I122" s="12">
        <f t="shared" si="7"/>
        <v>903554.08229700499</v>
      </c>
      <c r="J122" s="12">
        <f t="shared" si="8"/>
        <v>54213244.9378203</v>
      </c>
      <c r="K122" s="12">
        <v>0.24850179784258883</v>
      </c>
      <c r="L122" s="12">
        <f t="shared" si="9"/>
        <v>270741335.08699709</v>
      </c>
      <c r="N122">
        <v>5.2569841480675397</v>
      </c>
      <c r="O122">
        <v>187186.79441710201</v>
      </c>
      <c r="P122">
        <v>7577.5402600607804</v>
      </c>
    </row>
    <row r="123" spans="1:16">
      <c r="A123" t="s">
        <v>22</v>
      </c>
      <c r="B123" t="s">
        <v>47</v>
      </c>
      <c r="D123">
        <v>26.901678489065901</v>
      </c>
      <c r="E123">
        <v>26.7014339082573</v>
      </c>
      <c r="F123">
        <v>0.32420284597885701</v>
      </c>
      <c r="G123">
        <v>338703.23328407801</v>
      </c>
      <c r="H123" s="12">
        <f t="shared" si="6"/>
        <v>169351.61664203901</v>
      </c>
      <c r="I123" s="12">
        <f t="shared" si="7"/>
        <v>1693516.1664203901</v>
      </c>
      <c r="J123" s="12">
        <f t="shared" si="8"/>
        <v>101610969.98522341</v>
      </c>
      <c r="K123" s="12">
        <v>0.25818483215913768</v>
      </c>
      <c r="L123" s="12">
        <f t="shared" si="9"/>
        <v>511381524.86554193</v>
      </c>
      <c r="N123">
        <v>5.5298193424690503</v>
      </c>
      <c r="O123">
        <v>386314.80011982803</v>
      </c>
      <c r="P123">
        <v>77874.126891380394</v>
      </c>
    </row>
    <row r="124" spans="1:16">
      <c r="A124" t="s">
        <v>22</v>
      </c>
      <c r="B124" t="s">
        <v>47</v>
      </c>
      <c r="D124">
        <v>26.8752350856928</v>
      </c>
      <c r="E124">
        <v>26.7014339082573</v>
      </c>
      <c r="F124">
        <v>0.32420284597885701</v>
      </c>
      <c r="G124">
        <v>344058.23672290501</v>
      </c>
      <c r="H124" s="12">
        <f t="shared" si="6"/>
        <v>172029.11836145251</v>
      </c>
      <c r="I124" s="12">
        <f t="shared" si="7"/>
        <v>1720291.183614525</v>
      </c>
      <c r="J124" s="12">
        <f t="shared" si="8"/>
        <v>103217471.0168715</v>
      </c>
      <c r="K124" s="12">
        <v>0.25818483215913768</v>
      </c>
      <c r="L124" s="12">
        <f t="shared" si="9"/>
        <v>519466625.78901243</v>
      </c>
      <c r="N124">
        <v>5.5366319592772797</v>
      </c>
      <c r="O124">
        <v>386314.80011982803</v>
      </c>
      <c r="P124">
        <v>77874.126891380394</v>
      </c>
    </row>
    <row r="125" spans="1:16">
      <c r="A125" t="s">
        <v>22</v>
      </c>
      <c r="B125" t="s">
        <v>47</v>
      </c>
      <c r="D125">
        <v>26.327388150013199</v>
      </c>
      <c r="E125">
        <v>26.7014339082573</v>
      </c>
      <c r="F125">
        <v>0.32420284597885701</v>
      </c>
      <c r="G125">
        <v>476182.9303525</v>
      </c>
      <c r="H125" s="12">
        <f t="shared" si="6"/>
        <v>238091.46517625</v>
      </c>
      <c r="I125" s="12">
        <f t="shared" si="7"/>
        <v>2380914.6517624999</v>
      </c>
      <c r="J125" s="12">
        <f t="shared" si="8"/>
        <v>142854879.10574999</v>
      </c>
      <c r="K125" s="12">
        <v>0.25818483215913768</v>
      </c>
      <c r="L125" s="12">
        <f t="shared" si="9"/>
        <v>718951368.36312783</v>
      </c>
      <c r="N125">
        <v>5.6777738232683896</v>
      </c>
      <c r="O125">
        <v>386314.80011982803</v>
      </c>
      <c r="P125">
        <v>77874.126891380394</v>
      </c>
    </row>
    <row r="126" spans="1:16">
      <c r="A126" t="s">
        <v>48</v>
      </c>
      <c r="B126" t="s">
        <v>49</v>
      </c>
      <c r="D126">
        <v>27.4222764894016</v>
      </c>
      <c r="E126">
        <v>27.885890310177601</v>
      </c>
      <c r="F126">
        <v>0.58533091819176197</v>
      </c>
      <c r="G126">
        <v>248712.50665497701</v>
      </c>
      <c r="H126" s="12">
        <f t="shared" si="6"/>
        <v>124356.25332748851</v>
      </c>
      <c r="I126" s="12">
        <f t="shared" si="7"/>
        <v>1243562.533274885</v>
      </c>
      <c r="J126" s="12">
        <f t="shared" si="8"/>
        <v>74613751.996493101</v>
      </c>
      <c r="K126" s="12">
        <v>0.23956594323873112</v>
      </c>
      <c r="L126" s="12">
        <f t="shared" si="9"/>
        <v>369954663.48845494</v>
      </c>
      <c r="N126">
        <v>5.3956976245730202</v>
      </c>
      <c r="O126">
        <v>196186.556629709</v>
      </c>
      <c r="P126">
        <v>61941.963912763902</v>
      </c>
    </row>
    <row r="127" spans="1:16">
      <c r="A127" t="s">
        <v>48</v>
      </c>
      <c r="B127" t="s">
        <v>49</v>
      </c>
      <c r="D127">
        <v>28.543618519258601</v>
      </c>
      <c r="E127">
        <v>27.885890310177601</v>
      </c>
      <c r="F127">
        <v>0.58533091819176197</v>
      </c>
      <c r="G127">
        <v>127881.039783506</v>
      </c>
      <c r="H127" s="12">
        <f t="shared" si="6"/>
        <v>63940.519891753</v>
      </c>
      <c r="I127" s="12">
        <f t="shared" si="7"/>
        <v>639405.19891753001</v>
      </c>
      <c r="J127" s="12">
        <f t="shared" si="8"/>
        <v>38364311.935051799</v>
      </c>
      <c r="K127" s="12">
        <v>0.23956594323873112</v>
      </c>
      <c r="L127" s="12">
        <f t="shared" si="9"/>
        <v>190220378.04190958</v>
      </c>
      <c r="N127">
        <v>5.1068061588039297</v>
      </c>
      <c r="O127">
        <v>196186.556629709</v>
      </c>
      <c r="P127">
        <v>61941.963912763902</v>
      </c>
    </row>
    <row r="128" spans="1:16">
      <c r="A128" t="s">
        <v>48</v>
      </c>
      <c r="B128" t="s">
        <v>49</v>
      </c>
      <c r="D128">
        <v>27.691775921872502</v>
      </c>
      <c r="E128">
        <v>27.885890310177601</v>
      </c>
      <c r="F128">
        <v>0.58533091819176197</v>
      </c>
      <c r="G128">
        <v>211966.12345064399</v>
      </c>
      <c r="H128" s="12">
        <f t="shared" si="6"/>
        <v>105983.061725322</v>
      </c>
      <c r="I128" s="12">
        <f t="shared" si="7"/>
        <v>1059830.6172532199</v>
      </c>
      <c r="J128" s="12">
        <f t="shared" si="8"/>
        <v>63589837.035193197</v>
      </c>
      <c r="K128" s="12">
        <v>0.23956594323873112</v>
      </c>
      <c r="L128" s="12">
        <f t="shared" si="9"/>
        <v>315295185.2997058</v>
      </c>
      <c r="N128">
        <v>5.3262664572775202</v>
      </c>
      <c r="O128">
        <v>196186.556629709</v>
      </c>
      <c r="P128">
        <v>61941.963912763902</v>
      </c>
    </row>
    <row r="129" spans="1:16">
      <c r="A129" t="s">
        <v>18</v>
      </c>
      <c r="B129" t="s">
        <v>93</v>
      </c>
      <c r="D129">
        <v>27.350159573296398</v>
      </c>
      <c r="E129">
        <v>27.237793614303001</v>
      </c>
      <c r="F129">
        <v>0.164305274640798</v>
      </c>
      <c r="G129">
        <v>259583.517638266</v>
      </c>
      <c r="H129" s="12">
        <f t="shared" si="6"/>
        <v>129791.758819133</v>
      </c>
      <c r="I129" s="12">
        <f t="shared" si="7"/>
        <v>1297917.58819133</v>
      </c>
      <c r="J129" s="12">
        <f t="shared" si="8"/>
        <v>77875055.291479796</v>
      </c>
      <c r="K129" s="12">
        <v>0.23815213062524884</v>
      </c>
      <c r="L129" s="12">
        <f t="shared" si="9"/>
        <v>385684662.52681905</v>
      </c>
      <c r="N129">
        <v>5.4142771132978202</v>
      </c>
      <c r="O129">
        <v>278371.32629635901</v>
      </c>
      <c r="P129">
        <v>27809.7763284502</v>
      </c>
    </row>
    <row r="130" spans="1:16">
      <c r="A130" t="s">
        <v>18</v>
      </c>
      <c r="B130" t="s">
        <v>93</v>
      </c>
      <c r="D130">
        <v>27.313998858298401</v>
      </c>
      <c r="E130">
        <v>27.237793614303001</v>
      </c>
      <c r="F130">
        <v>0.164305274640798</v>
      </c>
      <c r="G130">
        <v>265212.019239694</v>
      </c>
      <c r="H130" s="12">
        <f t="shared" si="6"/>
        <v>132606.009619847</v>
      </c>
      <c r="I130" s="12">
        <f t="shared" si="7"/>
        <v>1326060.0961984699</v>
      </c>
      <c r="J130" s="12">
        <f t="shared" si="8"/>
        <v>79563605.771908194</v>
      </c>
      <c r="K130" s="12">
        <v>0.23815213062524884</v>
      </c>
      <c r="L130" s="12">
        <f t="shared" si="9"/>
        <v>394047392.02686191</v>
      </c>
      <c r="N130">
        <v>5.4235932021278801</v>
      </c>
      <c r="O130">
        <v>278371.32629635901</v>
      </c>
      <c r="P130">
        <v>27809.7763284502</v>
      </c>
    </row>
    <row r="131" spans="1:16">
      <c r="A131" t="s">
        <v>18</v>
      </c>
      <c r="B131" t="s">
        <v>93</v>
      </c>
      <c r="D131">
        <v>27.049222411314101</v>
      </c>
      <c r="E131">
        <v>27.237793614303001</v>
      </c>
      <c r="F131">
        <v>0.164305274640798</v>
      </c>
      <c r="G131">
        <v>310318.442011117</v>
      </c>
      <c r="H131" s="12">
        <f t="shared" si="6"/>
        <v>155159.2210055585</v>
      </c>
      <c r="I131" s="12">
        <f t="shared" si="7"/>
        <v>1551592.210055585</v>
      </c>
      <c r="J131" s="12">
        <f t="shared" si="8"/>
        <v>93095532.603335097</v>
      </c>
      <c r="K131" s="12">
        <v>0.23815213062524884</v>
      </c>
      <c r="L131" s="12">
        <f t="shared" si="9"/>
        <v>461065728.17804664</v>
      </c>
      <c r="N131">
        <v>5.4918075861728397</v>
      </c>
      <c r="O131">
        <v>278371.32629635901</v>
      </c>
      <c r="P131">
        <v>27809.7763284502</v>
      </c>
    </row>
    <row r="132" spans="1:16">
      <c r="A132" t="s">
        <v>50</v>
      </c>
      <c r="B132" t="s">
        <v>51</v>
      </c>
      <c r="D132">
        <v>27.055290981735801</v>
      </c>
      <c r="E132">
        <v>26.965473876076501</v>
      </c>
      <c r="F132">
        <v>7.8559311221524694E-2</v>
      </c>
      <c r="G132">
        <v>309203.31382301799</v>
      </c>
      <c r="H132" s="12">
        <f t="shared" ref="H132:H182" si="10">G132/2</f>
        <v>154601.656911509</v>
      </c>
      <c r="I132" s="12">
        <f t="shared" ref="I132:I182" si="11">H132*10</f>
        <v>1546016.56911509</v>
      </c>
      <c r="J132" s="12">
        <f t="shared" ref="J132:J182" si="12">I132*60</f>
        <v>92760994.146905392</v>
      </c>
      <c r="K132" s="12">
        <v>0.25190533493782596</v>
      </c>
      <c r="L132" s="12">
        <f t="shared" ref="L132:L182" si="13">J132/(0.25/(1+K132))</f>
        <v>464511933.78658921</v>
      </c>
      <c r="N132">
        <v>5.4902441397331501</v>
      </c>
      <c r="O132">
        <v>326358.93140442902</v>
      </c>
      <c r="P132">
        <v>15017.3958680613</v>
      </c>
    </row>
    <row r="133" spans="1:16">
      <c r="A133" t="s">
        <v>50</v>
      </c>
      <c r="B133" t="s">
        <v>51</v>
      </c>
      <c r="D133">
        <v>26.9095548269894</v>
      </c>
      <c r="E133">
        <v>26.965473876076501</v>
      </c>
      <c r="F133">
        <v>7.8559311221524694E-2</v>
      </c>
      <c r="G133">
        <v>337124.37995258003</v>
      </c>
      <c r="H133" s="12">
        <f t="shared" si="10"/>
        <v>168562.18997629001</v>
      </c>
      <c r="I133" s="12">
        <f t="shared" si="11"/>
        <v>1685621.8997629001</v>
      </c>
      <c r="J133" s="12">
        <f t="shared" si="12"/>
        <v>101137313.98577401</v>
      </c>
      <c r="K133" s="12">
        <v>0.25190533493782596</v>
      </c>
      <c r="L133" s="12">
        <f t="shared" si="13"/>
        <v>506457371.76028991</v>
      </c>
      <c r="N133">
        <v>5.5277901606966298</v>
      </c>
      <c r="O133">
        <v>326358.93140442902</v>
      </c>
      <c r="P133">
        <v>15017.3958680613</v>
      </c>
    </row>
    <row r="134" spans="1:16">
      <c r="A134" t="s">
        <v>50</v>
      </c>
      <c r="B134" t="s">
        <v>51</v>
      </c>
      <c r="D134">
        <v>26.9315758195042</v>
      </c>
      <c r="E134">
        <v>26.965473876076501</v>
      </c>
      <c r="F134">
        <v>7.8559311221524694E-2</v>
      </c>
      <c r="G134">
        <v>332749.10043768899</v>
      </c>
      <c r="H134" s="12">
        <f t="shared" si="10"/>
        <v>166374.5502188445</v>
      </c>
      <c r="I134" s="12">
        <f t="shared" si="11"/>
        <v>1663745.5021884451</v>
      </c>
      <c r="J134" s="12">
        <f t="shared" si="12"/>
        <v>99824730.131306708</v>
      </c>
      <c r="K134" s="12">
        <v>0.25190533493782596</v>
      </c>
      <c r="L134" s="12">
        <f t="shared" si="13"/>
        <v>499884448.84044641</v>
      </c>
      <c r="N134">
        <v>5.5221168900656403</v>
      </c>
      <c r="O134">
        <v>326358.93140442902</v>
      </c>
      <c r="P134">
        <v>15017.3958680613</v>
      </c>
    </row>
    <row r="135" spans="1:16">
      <c r="A135" t="s">
        <v>52</v>
      </c>
      <c r="B135" t="s">
        <v>85</v>
      </c>
      <c r="D135">
        <v>28.216556620315199</v>
      </c>
      <c r="E135">
        <v>28.071825167536598</v>
      </c>
      <c r="F135">
        <v>0.39374227294053998</v>
      </c>
      <c r="G135">
        <v>155262.705792658</v>
      </c>
      <c r="H135" s="12">
        <f t="shared" si="10"/>
        <v>77631.352896329001</v>
      </c>
      <c r="I135" s="12">
        <f t="shared" si="11"/>
        <v>776313.52896329004</v>
      </c>
      <c r="J135" s="12">
        <f t="shared" si="12"/>
        <v>46578811.737797402</v>
      </c>
      <c r="K135" s="12">
        <v>0.23051815585475335</v>
      </c>
      <c r="L135" s="12">
        <f t="shared" si="13"/>
        <v>229264294.08600077</v>
      </c>
      <c r="N135">
        <v>5.1910671504257602</v>
      </c>
      <c r="O135">
        <v>172387.51310346401</v>
      </c>
      <c r="P135">
        <v>42121.486220203202</v>
      </c>
    </row>
    <row r="136" spans="1:16">
      <c r="A136" t="s">
        <v>52</v>
      </c>
      <c r="B136" t="s">
        <v>85</v>
      </c>
      <c r="D136">
        <v>28.372718844823702</v>
      </c>
      <c r="E136">
        <v>28.071825167536598</v>
      </c>
      <c r="F136">
        <v>0.39374227294053998</v>
      </c>
      <c r="G136">
        <v>141525.618003854</v>
      </c>
      <c r="H136" s="12">
        <f t="shared" si="10"/>
        <v>70762.809001927002</v>
      </c>
      <c r="I136" s="12">
        <f t="shared" si="11"/>
        <v>707628.09001927008</v>
      </c>
      <c r="J136" s="12">
        <f t="shared" si="12"/>
        <v>42457685.401156202</v>
      </c>
      <c r="K136" s="12">
        <v>0.23051815585475335</v>
      </c>
      <c r="L136" s="12">
        <f t="shared" si="13"/>
        <v>208979810.96676803</v>
      </c>
      <c r="N136">
        <v>5.1508350600065702</v>
      </c>
      <c r="O136">
        <v>172387.51310346401</v>
      </c>
      <c r="P136">
        <v>42121.486220203202</v>
      </c>
    </row>
    <row r="137" spans="1:16">
      <c r="A137" t="s">
        <v>52</v>
      </c>
      <c r="B137" t="s">
        <v>85</v>
      </c>
      <c r="D137">
        <v>27.626200037471001</v>
      </c>
      <c r="E137">
        <v>28.071825167536598</v>
      </c>
      <c r="F137">
        <v>0.39374227294053998</v>
      </c>
      <c r="G137">
        <v>220374.215513881</v>
      </c>
      <c r="H137" s="12">
        <f t="shared" si="10"/>
        <v>110187.1077569405</v>
      </c>
      <c r="I137" s="12">
        <f t="shared" si="11"/>
        <v>1101871.0775694051</v>
      </c>
      <c r="J137" s="12">
        <f t="shared" si="12"/>
        <v>66112264.654164307</v>
      </c>
      <c r="K137" s="12">
        <v>0.23051815585475335</v>
      </c>
      <c r="L137" s="12">
        <f t="shared" si="13"/>
        <v>325409367.9264946</v>
      </c>
      <c r="N137">
        <v>5.3431607793126004</v>
      </c>
      <c r="O137">
        <v>172387.51310346401</v>
      </c>
      <c r="P137">
        <v>42121.486220203202</v>
      </c>
    </row>
    <row r="138" spans="1:16">
      <c r="A138" t="s">
        <v>20</v>
      </c>
      <c r="B138" t="s">
        <v>95</v>
      </c>
      <c r="D138">
        <v>27.605136292767799</v>
      </c>
      <c r="E138">
        <v>27.342772144484002</v>
      </c>
      <c r="F138">
        <v>0.23203037952045</v>
      </c>
      <c r="G138">
        <v>223145.14079437</v>
      </c>
      <c r="H138" s="12">
        <f t="shared" si="10"/>
        <v>111572.570397185</v>
      </c>
      <c r="I138" s="12">
        <f t="shared" si="11"/>
        <v>1115725.70397185</v>
      </c>
      <c r="J138" s="12">
        <f t="shared" si="12"/>
        <v>66943542.238311</v>
      </c>
      <c r="K138" s="12">
        <v>0.24978050921861281</v>
      </c>
      <c r="L138" s="12">
        <f t="shared" si="13"/>
        <v>334658937.22997612</v>
      </c>
      <c r="N138">
        <v>5.3485874340886301</v>
      </c>
      <c r="O138">
        <v>262336.99324229202</v>
      </c>
      <c r="P138">
        <v>34840.188692571101</v>
      </c>
    </row>
    <row r="139" spans="1:16">
      <c r="A139" t="s">
        <v>20</v>
      </c>
      <c r="B139" t="s">
        <v>95</v>
      </c>
      <c r="D139">
        <v>27.164559364501201</v>
      </c>
      <c r="E139">
        <v>27.342772144484002</v>
      </c>
      <c r="F139">
        <v>0.23203037952045</v>
      </c>
      <c r="G139">
        <v>289796.619257649</v>
      </c>
      <c r="H139" s="12">
        <f t="shared" si="10"/>
        <v>144898.3096288245</v>
      </c>
      <c r="I139" s="12">
        <f t="shared" si="11"/>
        <v>1448983.0962882449</v>
      </c>
      <c r="J139" s="12">
        <f t="shared" si="12"/>
        <v>86938985.777294695</v>
      </c>
      <c r="K139" s="12">
        <v>0.24978050921861281</v>
      </c>
      <c r="L139" s="12">
        <f t="shared" si="13"/>
        <v>434618599.66278833</v>
      </c>
      <c r="N139">
        <v>5.4620933147227602</v>
      </c>
      <c r="O139">
        <v>262336.99324229202</v>
      </c>
      <c r="P139">
        <v>34840.188692571101</v>
      </c>
    </row>
    <row r="140" spans="1:16">
      <c r="A140" t="s">
        <v>20</v>
      </c>
      <c r="B140" t="s">
        <v>95</v>
      </c>
      <c r="D140">
        <v>27.258620776183001</v>
      </c>
      <c r="E140">
        <v>27.342772144484002</v>
      </c>
      <c r="F140">
        <v>0.23203037952045</v>
      </c>
      <c r="G140">
        <v>274069.21967485599</v>
      </c>
      <c r="H140" s="12">
        <f t="shared" si="10"/>
        <v>137034.609837428</v>
      </c>
      <c r="I140" s="12">
        <f t="shared" si="11"/>
        <v>1370346.0983742799</v>
      </c>
      <c r="J140" s="12">
        <f t="shared" si="12"/>
        <v>82220765.90245679</v>
      </c>
      <c r="K140" s="12">
        <v>0.24978050921861281</v>
      </c>
      <c r="L140" s="12">
        <f t="shared" si="13"/>
        <v>411031642.71166718</v>
      </c>
      <c r="N140">
        <v>5.4378602632812401</v>
      </c>
      <c r="O140">
        <v>262336.99324229202</v>
      </c>
      <c r="P140">
        <v>34840.188692571101</v>
      </c>
    </row>
    <row r="141" spans="1:16">
      <c r="A141" t="s">
        <v>53</v>
      </c>
      <c r="B141" t="s">
        <v>54</v>
      </c>
      <c r="D141">
        <v>27.195113650947601</v>
      </c>
      <c r="E141">
        <v>27.1534184643949</v>
      </c>
      <c r="F141">
        <v>9.5583543649053707E-2</v>
      </c>
      <c r="G141">
        <v>284591.29421485099</v>
      </c>
      <c r="H141" s="12">
        <f t="shared" si="10"/>
        <v>142295.6471074255</v>
      </c>
      <c r="I141" s="12">
        <f t="shared" si="11"/>
        <v>1422956.471074255</v>
      </c>
      <c r="J141" s="12">
        <f t="shared" si="12"/>
        <v>85377388.264455304</v>
      </c>
      <c r="K141" s="12">
        <v>0.25089605734767023</v>
      </c>
      <c r="L141" s="12">
        <f t="shared" si="13"/>
        <v>427192953.4665935</v>
      </c>
      <c r="N141">
        <v>5.45422161067349</v>
      </c>
      <c r="O141">
        <v>292034.06104780798</v>
      </c>
      <c r="P141">
        <v>16798.671026125099</v>
      </c>
    </row>
    <row r="142" spans="1:16">
      <c r="A142" t="s">
        <v>53</v>
      </c>
      <c r="B142" t="s">
        <v>54</v>
      </c>
      <c r="D142">
        <v>27.2210714212878</v>
      </c>
      <c r="E142">
        <v>27.1534184643949</v>
      </c>
      <c r="F142">
        <v>9.5583543649053707E-2</v>
      </c>
      <c r="G142">
        <v>280242.57030613499</v>
      </c>
      <c r="H142" s="12">
        <f t="shared" si="10"/>
        <v>140121.2851530675</v>
      </c>
      <c r="I142" s="12">
        <f t="shared" si="11"/>
        <v>1401212.8515306748</v>
      </c>
      <c r="J142" s="12">
        <f t="shared" si="12"/>
        <v>84072771.091840491</v>
      </c>
      <c r="K142" s="12">
        <v>0.25089605734767023</v>
      </c>
      <c r="L142" s="12">
        <f t="shared" si="13"/>
        <v>420665191.55630577</v>
      </c>
      <c r="N142">
        <v>5.4475341075549002</v>
      </c>
      <c r="O142">
        <v>292034.06104780798</v>
      </c>
      <c r="P142">
        <v>16798.671026125099</v>
      </c>
    </row>
    <row r="143" spans="1:16">
      <c r="A143" t="s">
        <v>53</v>
      </c>
      <c r="B143" t="s">
        <v>54</v>
      </c>
      <c r="D143">
        <v>27.044070320949299</v>
      </c>
      <c r="E143">
        <v>27.1534184643949</v>
      </c>
      <c r="F143">
        <v>9.5583543649053707E-2</v>
      </c>
      <c r="G143">
        <v>311268.318622438</v>
      </c>
      <c r="H143" s="12">
        <f t="shared" si="10"/>
        <v>155634.159311219</v>
      </c>
      <c r="I143" s="12">
        <f t="shared" si="11"/>
        <v>1556341.59311219</v>
      </c>
      <c r="J143" s="12">
        <f t="shared" si="12"/>
        <v>93380495.586731404</v>
      </c>
      <c r="K143" s="12">
        <v>0.25089605734767023</v>
      </c>
      <c r="L143" s="12">
        <f t="shared" si="13"/>
        <v>467237175.05045527</v>
      </c>
      <c r="N143">
        <v>5.4931349197585204</v>
      </c>
      <c r="O143">
        <v>292034.06104780798</v>
      </c>
      <c r="P143">
        <v>16798.671026125099</v>
      </c>
    </row>
    <row r="144" spans="1:16">
      <c r="A144" t="s">
        <v>55</v>
      </c>
      <c r="B144" t="s">
        <v>83</v>
      </c>
      <c r="D144">
        <v>26.8232368270167</v>
      </c>
      <c r="E144">
        <v>26.879341009308099</v>
      </c>
      <c r="F144">
        <v>0.31198331651414601</v>
      </c>
      <c r="G144">
        <v>354836.49126999901</v>
      </c>
      <c r="H144" s="12">
        <f t="shared" si="10"/>
        <v>177418.2456349995</v>
      </c>
      <c r="I144" s="12">
        <f t="shared" si="11"/>
        <v>1774182.456349995</v>
      </c>
      <c r="J144" s="12">
        <f t="shared" si="12"/>
        <v>106450947.3809997</v>
      </c>
      <c r="K144" s="12">
        <v>0.23837902264600702</v>
      </c>
      <c r="L144" s="12">
        <f t="shared" si="13"/>
        <v>527306480.7096957</v>
      </c>
      <c r="N144">
        <v>5.5500282761604502</v>
      </c>
      <c r="O144">
        <v>347087.83560449298</v>
      </c>
      <c r="P144">
        <v>62416.597822279997</v>
      </c>
    </row>
    <row r="145" spans="1:16">
      <c r="A145" t="s">
        <v>55</v>
      </c>
      <c r="B145" t="s">
        <v>83</v>
      </c>
      <c r="D145">
        <v>27.2155697224261</v>
      </c>
      <c r="E145">
        <v>26.879341009308099</v>
      </c>
      <c r="F145">
        <v>0.31198331651414601</v>
      </c>
      <c r="G145">
        <v>281158.689786017</v>
      </c>
      <c r="H145" s="12">
        <f t="shared" si="10"/>
        <v>140579.3448930085</v>
      </c>
      <c r="I145" s="12">
        <f t="shared" si="11"/>
        <v>1405793.4489300849</v>
      </c>
      <c r="J145" s="12">
        <f t="shared" si="12"/>
        <v>84347606.935805097</v>
      </c>
      <c r="K145" s="12">
        <v>0.23837902264600702</v>
      </c>
      <c r="L145" s="12">
        <f t="shared" si="13"/>
        <v>417817228.15876746</v>
      </c>
      <c r="N145">
        <v>5.4489515108146396</v>
      </c>
      <c r="O145">
        <v>347087.83560449298</v>
      </c>
      <c r="P145">
        <v>62416.597822279997</v>
      </c>
    </row>
    <row r="146" spans="1:16">
      <c r="A146" t="s">
        <v>55</v>
      </c>
      <c r="B146" t="s">
        <v>83</v>
      </c>
      <c r="D146">
        <v>26.599216478481601</v>
      </c>
      <c r="E146">
        <v>26.879341009308099</v>
      </c>
      <c r="F146">
        <v>0.31198331651414601</v>
      </c>
      <c r="G146">
        <v>405268.32575746399</v>
      </c>
      <c r="H146" s="12">
        <f t="shared" si="10"/>
        <v>202634.16287873199</v>
      </c>
      <c r="I146" s="12">
        <f t="shared" si="11"/>
        <v>2026341.6287873199</v>
      </c>
      <c r="J146" s="12">
        <f t="shared" si="12"/>
        <v>121580497.72723919</v>
      </c>
      <c r="K146" s="12">
        <v>0.23837902264600702</v>
      </c>
      <c r="L146" s="12">
        <f t="shared" si="13"/>
        <v>602250951.79309416</v>
      </c>
      <c r="N146">
        <v>5.6077426622507103</v>
      </c>
      <c r="O146">
        <v>347087.83560449298</v>
      </c>
      <c r="P146">
        <v>62416.597822279997</v>
      </c>
    </row>
    <row r="147" spans="1:16">
      <c r="A147" t="s">
        <v>24</v>
      </c>
      <c r="B147" t="s">
        <v>99</v>
      </c>
      <c r="D147">
        <v>28.043615546086301</v>
      </c>
      <c r="E147">
        <v>27.679936960869199</v>
      </c>
      <c r="F147">
        <v>0.32600084066940599</v>
      </c>
      <c r="G147">
        <v>172037.04634712299</v>
      </c>
      <c r="H147" s="12">
        <f t="shared" si="10"/>
        <v>86018.523173561494</v>
      </c>
      <c r="I147" s="12">
        <f t="shared" si="11"/>
        <v>860185.23173561494</v>
      </c>
      <c r="J147" s="12">
        <f t="shared" si="12"/>
        <v>51611113.904136896</v>
      </c>
      <c r="K147" s="12">
        <v>0.2491999999999997</v>
      </c>
      <c r="L147" s="12">
        <f t="shared" si="13"/>
        <v>257890413.95619118</v>
      </c>
      <c r="N147">
        <v>5.2356219776732802</v>
      </c>
      <c r="O147">
        <v>216058.98823935899</v>
      </c>
      <c r="P147">
        <v>39930.240354302303</v>
      </c>
    </row>
    <row r="148" spans="1:16">
      <c r="A148" t="s">
        <v>24</v>
      </c>
      <c r="B148" t="s">
        <v>99</v>
      </c>
      <c r="D148">
        <v>27.582240184909601</v>
      </c>
      <c r="E148">
        <v>27.679936960869199</v>
      </c>
      <c r="F148">
        <v>0.32600084066940599</v>
      </c>
      <c r="G148">
        <v>226196.64588295901</v>
      </c>
      <c r="H148" s="12">
        <f t="shared" si="10"/>
        <v>113098.32294147951</v>
      </c>
      <c r="I148" s="12">
        <f t="shared" si="11"/>
        <v>1130983.2294147951</v>
      </c>
      <c r="J148" s="12">
        <f t="shared" si="12"/>
        <v>67858993.764887705</v>
      </c>
      <c r="K148" s="12">
        <v>0.2491999999999997</v>
      </c>
      <c r="L148" s="12">
        <f t="shared" si="13"/>
        <v>339077820.0443908</v>
      </c>
      <c r="N148">
        <v>5.3544861607781096</v>
      </c>
      <c r="O148">
        <v>216058.98823935899</v>
      </c>
      <c r="P148">
        <v>39930.240354302303</v>
      </c>
    </row>
    <row r="149" spans="1:16">
      <c r="A149" t="s">
        <v>24</v>
      </c>
      <c r="B149" t="s">
        <v>99</v>
      </c>
      <c r="D149">
        <v>27.413955151611599</v>
      </c>
      <c r="E149">
        <v>27.679936960869199</v>
      </c>
      <c r="F149">
        <v>0.32600084066940599</v>
      </c>
      <c r="G149">
        <v>249943.272487996</v>
      </c>
      <c r="H149" s="12">
        <f t="shared" si="10"/>
        <v>124971.636243998</v>
      </c>
      <c r="I149" s="12">
        <f t="shared" si="11"/>
        <v>1249716.36243998</v>
      </c>
      <c r="J149" s="12">
        <f t="shared" si="12"/>
        <v>74982981.746398807</v>
      </c>
      <c r="K149" s="12">
        <v>0.2491999999999997</v>
      </c>
      <c r="L149" s="12">
        <f t="shared" si="13"/>
        <v>374674963.19040543</v>
      </c>
      <c r="N149">
        <v>5.3978414517080902</v>
      </c>
      <c r="O149">
        <v>216058.98823935899</v>
      </c>
      <c r="P149">
        <v>39930.240354302303</v>
      </c>
    </row>
    <row r="150" spans="1:16">
      <c r="A150" t="s">
        <v>56</v>
      </c>
      <c r="B150" t="s">
        <v>57</v>
      </c>
      <c r="D150">
        <v>27.0157675211079</v>
      </c>
      <c r="E150">
        <v>26.9631846732686</v>
      </c>
      <c r="F150">
        <v>0.12213978266584199</v>
      </c>
      <c r="G150">
        <v>316538.52409924398</v>
      </c>
      <c r="H150" s="12">
        <f t="shared" si="10"/>
        <v>158269.26204962199</v>
      </c>
      <c r="I150" s="12">
        <f t="shared" si="11"/>
        <v>1582692.62049622</v>
      </c>
      <c r="J150" s="12">
        <f t="shared" si="12"/>
        <v>94961557.229773194</v>
      </c>
      <c r="K150" s="12">
        <v>0.23913043478260843</v>
      </c>
      <c r="L150" s="12">
        <f t="shared" si="13"/>
        <v>470679022.79104966</v>
      </c>
      <c r="N150">
        <v>5.5004265730755701</v>
      </c>
      <c r="O150">
        <v>327146.884308304</v>
      </c>
      <c r="P150">
        <v>24134.394370410399</v>
      </c>
    </row>
    <row r="151" spans="1:16">
      <c r="A151" t="s">
        <v>56</v>
      </c>
      <c r="B151" t="s">
        <v>57</v>
      </c>
      <c r="D151">
        <v>27.050226428932401</v>
      </c>
      <c r="E151">
        <v>26.9631846732686</v>
      </c>
      <c r="F151">
        <v>0.12213978266584199</v>
      </c>
      <c r="G151">
        <v>310133.671825825</v>
      </c>
      <c r="H151" s="12">
        <f t="shared" si="10"/>
        <v>155066.8359129125</v>
      </c>
      <c r="I151" s="12">
        <f t="shared" si="11"/>
        <v>1550668.359129125</v>
      </c>
      <c r="J151" s="12">
        <f t="shared" si="12"/>
        <v>93040101.547747508</v>
      </c>
      <c r="K151" s="12">
        <v>0.23913043478260843</v>
      </c>
      <c r="L151" s="12">
        <f t="shared" si="13"/>
        <v>461155285.93231362</v>
      </c>
      <c r="N151">
        <v>5.49154892100763</v>
      </c>
      <c r="O151">
        <v>327146.884308304</v>
      </c>
      <c r="P151">
        <v>24134.394370410399</v>
      </c>
    </row>
    <row r="152" spans="1:16">
      <c r="A152" t="s">
        <v>56</v>
      </c>
      <c r="B152" t="s">
        <v>57</v>
      </c>
      <c r="D152">
        <v>26.823560069765499</v>
      </c>
      <c r="E152">
        <v>26.9631846732686</v>
      </c>
      <c r="F152">
        <v>0.12213978266584199</v>
      </c>
      <c r="G152">
        <v>354768.45699984097</v>
      </c>
      <c r="H152" s="12">
        <f t="shared" si="10"/>
        <v>177384.22849992049</v>
      </c>
      <c r="I152" s="12">
        <f t="shared" si="11"/>
        <v>1773842.2849992048</v>
      </c>
      <c r="J152" s="12">
        <f t="shared" si="12"/>
        <v>106430537.09995228</v>
      </c>
      <c r="K152" s="12">
        <v>0.23913043478260843</v>
      </c>
      <c r="L152" s="12">
        <f t="shared" si="13"/>
        <v>527525270.84324163</v>
      </c>
      <c r="N152">
        <v>5.5499449990968603</v>
      </c>
      <c r="O152">
        <v>327146.884308304</v>
      </c>
      <c r="P152">
        <v>24134.394370410399</v>
      </c>
    </row>
    <row r="153" spans="1:16">
      <c r="A153" t="s">
        <v>58</v>
      </c>
      <c r="B153" t="s">
        <v>81</v>
      </c>
      <c r="D153">
        <v>26.969059993147098</v>
      </c>
      <c r="E153">
        <v>27.184033592816998</v>
      </c>
      <c r="F153">
        <v>0.19217353150483199</v>
      </c>
      <c r="G153">
        <v>325431.68768163997</v>
      </c>
      <c r="H153" s="12">
        <f t="shared" si="10"/>
        <v>162715.84384081999</v>
      </c>
      <c r="I153" s="12">
        <f t="shared" si="11"/>
        <v>1627158.4384081999</v>
      </c>
      <c r="J153" s="12">
        <f t="shared" si="12"/>
        <v>97629506.304491997</v>
      </c>
      <c r="K153" s="12">
        <v>0.24518021793797148</v>
      </c>
      <c r="L153" s="12">
        <f t="shared" si="13"/>
        <v>486265319.74961561</v>
      </c>
      <c r="N153">
        <v>5.5124598384449</v>
      </c>
      <c r="O153">
        <v>287730.27531552798</v>
      </c>
      <c r="P153">
        <v>33522.819449407303</v>
      </c>
    </row>
    <row r="154" spans="1:16">
      <c r="A154" t="s">
        <v>58</v>
      </c>
      <c r="B154" t="s">
        <v>81</v>
      </c>
      <c r="D154">
        <v>27.3391694198694</v>
      </c>
      <c r="E154">
        <v>27.184033592816998</v>
      </c>
      <c r="F154">
        <v>0.19217353150483199</v>
      </c>
      <c r="G154">
        <v>261281.40797085801</v>
      </c>
      <c r="H154" s="12">
        <f t="shared" si="10"/>
        <v>130640.70398542901</v>
      </c>
      <c r="I154" s="12">
        <f t="shared" si="11"/>
        <v>1306407.03985429</v>
      </c>
      <c r="J154" s="12">
        <f t="shared" si="12"/>
        <v>78384422.391257405</v>
      </c>
      <c r="K154" s="12">
        <v>0.24518021793797148</v>
      </c>
      <c r="L154" s="12">
        <f t="shared" si="13"/>
        <v>390410928.62435162</v>
      </c>
      <c r="N154">
        <v>5.4171085076877796</v>
      </c>
      <c r="O154">
        <v>287730.27531552798</v>
      </c>
      <c r="P154">
        <v>33522.819449407303</v>
      </c>
    </row>
    <row r="155" spans="1:16">
      <c r="A155" t="s">
        <v>58</v>
      </c>
      <c r="B155" t="s">
        <v>81</v>
      </c>
      <c r="D155">
        <v>27.243871365434501</v>
      </c>
      <c r="E155">
        <v>27.184033592816998</v>
      </c>
      <c r="F155">
        <v>0.19217353150483199</v>
      </c>
      <c r="G155">
        <v>276477.73029408499</v>
      </c>
      <c r="H155" s="12">
        <f t="shared" si="10"/>
        <v>138238.8651470425</v>
      </c>
      <c r="I155" s="12">
        <f t="shared" si="11"/>
        <v>1382388.6514704251</v>
      </c>
      <c r="J155" s="12">
        <f t="shared" si="12"/>
        <v>82943319.088225499</v>
      </c>
      <c r="K155" s="12">
        <v>0.24518021793797148</v>
      </c>
      <c r="L155" s="12">
        <f t="shared" si="13"/>
        <v>413117520.55510134</v>
      </c>
      <c r="N155">
        <v>5.4416601555325901</v>
      </c>
      <c r="O155">
        <v>287730.27531552798</v>
      </c>
      <c r="P155">
        <v>33522.819449407303</v>
      </c>
    </row>
    <row r="156" spans="1:16">
      <c r="A156" t="s">
        <v>26</v>
      </c>
      <c r="B156" t="s">
        <v>102</v>
      </c>
      <c r="D156">
        <v>27.609758122685299</v>
      </c>
      <c r="E156">
        <v>27.947854724424001</v>
      </c>
      <c r="F156">
        <v>0.30750230840749498</v>
      </c>
      <c r="G156">
        <v>222534.17278791501</v>
      </c>
      <c r="H156" s="12">
        <f t="shared" si="10"/>
        <v>111267.08639395751</v>
      </c>
      <c r="I156" s="12">
        <f t="shared" si="11"/>
        <v>1112670.8639395752</v>
      </c>
      <c r="J156" s="12">
        <f t="shared" si="12"/>
        <v>66760251.836374506</v>
      </c>
      <c r="K156" s="12">
        <v>0.26128364389233921</v>
      </c>
      <c r="L156" s="12">
        <f t="shared" si="13"/>
        <v>336814454.8134107</v>
      </c>
      <c r="N156">
        <v>5.3473967115580896</v>
      </c>
      <c r="O156">
        <v>184160.592203851</v>
      </c>
      <c r="P156">
        <v>34478.2906478886</v>
      </c>
    </row>
    <row r="157" spans="1:16">
      <c r="A157" t="s">
        <v>26</v>
      </c>
      <c r="B157" t="s">
        <v>102</v>
      </c>
      <c r="D157">
        <v>28.022957905167601</v>
      </c>
      <c r="E157">
        <v>27.947854724424001</v>
      </c>
      <c r="F157">
        <v>0.30750230840749498</v>
      </c>
      <c r="G157">
        <v>174158.23226263901</v>
      </c>
      <c r="H157" s="12">
        <f t="shared" si="10"/>
        <v>87079.116131319504</v>
      </c>
      <c r="I157" s="12">
        <f t="shared" si="11"/>
        <v>870791.16131319501</v>
      </c>
      <c r="J157" s="12">
        <f t="shared" si="12"/>
        <v>52247469.678791702</v>
      </c>
      <c r="K157" s="12">
        <v>0.26128364389233921</v>
      </c>
      <c r="L157" s="12">
        <f t="shared" si="13"/>
        <v>263595515.76248363</v>
      </c>
      <c r="N157">
        <v>5.24094400788836</v>
      </c>
      <c r="O157">
        <v>184160.592203851</v>
      </c>
      <c r="P157">
        <v>34478.2906478886</v>
      </c>
    </row>
    <row r="158" spans="1:16">
      <c r="A158" t="s">
        <v>26</v>
      </c>
      <c r="B158" t="s">
        <v>102</v>
      </c>
      <c r="D158">
        <v>28.210848145419298</v>
      </c>
      <c r="E158">
        <v>27.947854724424001</v>
      </c>
      <c r="F158">
        <v>0.30750230840749498</v>
      </c>
      <c r="G158">
        <v>155789.37156100001</v>
      </c>
      <c r="H158" s="12">
        <f t="shared" si="10"/>
        <v>77894.685780500004</v>
      </c>
      <c r="I158" s="12">
        <f t="shared" si="11"/>
        <v>778946.85780500004</v>
      </c>
      <c r="J158" s="12">
        <f t="shared" si="12"/>
        <v>46736811.4683</v>
      </c>
      <c r="K158" s="12">
        <v>0.26128364389233921</v>
      </c>
      <c r="L158" s="12">
        <f t="shared" si="13"/>
        <v>235793503.49058676</v>
      </c>
      <c r="N158">
        <v>5.1925378254170296</v>
      </c>
      <c r="O158">
        <v>184160.592203851</v>
      </c>
      <c r="P158">
        <v>34478.2906478886</v>
      </c>
    </row>
    <row r="159" spans="1:16">
      <c r="A159" t="s">
        <v>59</v>
      </c>
      <c r="B159" t="s">
        <v>60</v>
      </c>
      <c r="D159">
        <v>27.460319497600999</v>
      </c>
      <c r="E159">
        <v>27.862407195155601</v>
      </c>
      <c r="F159">
        <v>0.36189644880273297</v>
      </c>
      <c r="G159">
        <v>243162.500306086</v>
      </c>
      <c r="H159" s="12">
        <f t="shared" si="10"/>
        <v>121581.250153043</v>
      </c>
      <c r="I159" s="12">
        <f t="shared" si="11"/>
        <v>1215812.50153043</v>
      </c>
      <c r="J159" s="12">
        <f t="shared" si="12"/>
        <v>72948750.091825798</v>
      </c>
      <c r="K159" s="12">
        <v>0.24158004158004134</v>
      </c>
      <c r="L159" s="12">
        <f t="shared" si="13"/>
        <v>362286848.6888845</v>
      </c>
      <c r="N159">
        <v>5.38589660034636</v>
      </c>
      <c r="O159">
        <v>194597.67421807599</v>
      </c>
      <c r="P159">
        <v>43218.411238227403</v>
      </c>
    </row>
    <row r="160" spans="1:16">
      <c r="A160" t="s">
        <v>59</v>
      </c>
      <c r="B160" t="s">
        <v>60</v>
      </c>
      <c r="D160">
        <v>28.162006369828902</v>
      </c>
      <c r="E160">
        <v>27.862407195155601</v>
      </c>
      <c r="F160">
        <v>0.36189644880273297</v>
      </c>
      <c r="G160">
        <v>160369.190581242</v>
      </c>
      <c r="H160" s="12">
        <f t="shared" si="10"/>
        <v>80184.595290621</v>
      </c>
      <c r="I160" s="12">
        <f t="shared" si="11"/>
        <v>801845.95290620998</v>
      </c>
      <c r="J160" s="12">
        <f t="shared" si="12"/>
        <v>48110757.174372599</v>
      </c>
      <c r="K160" s="12">
        <v>0.24158004158004134</v>
      </c>
      <c r="L160" s="12">
        <f t="shared" si="13"/>
        <v>238933423.57201922</v>
      </c>
      <c r="N160">
        <v>5.20512093722893</v>
      </c>
      <c r="O160">
        <v>194597.67421807599</v>
      </c>
      <c r="P160">
        <v>43218.411238227403</v>
      </c>
    </row>
    <row r="161" spans="1:16">
      <c r="A161" t="s">
        <v>59</v>
      </c>
      <c r="B161" t="s">
        <v>60</v>
      </c>
      <c r="D161">
        <v>27.9648957180368</v>
      </c>
      <c r="E161">
        <v>27.862407195155601</v>
      </c>
      <c r="F161">
        <v>0.36189644880273297</v>
      </c>
      <c r="G161">
        <v>180261.33176690101</v>
      </c>
      <c r="H161" s="12">
        <f t="shared" si="10"/>
        <v>90130.665883450507</v>
      </c>
      <c r="I161" s="12">
        <f t="shared" si="11"/>
        <v>901306.65883450513</v>
      </c>
      <c r="J161" s="12">
        <f t="shared" si="12"/>
        <v>54078399.530070305</v>
      </c>
      <c r="K161" s="12">
        <v>0.24158004158004134</v>
      </c>
      <c r="L161" s="12">
        <f t="shared" si="13"/>
        <v>268570646.14850712</v>
      </c>
      <c r="N161">
        <v>5.2559025753007402</v>
      </c>
      <c r="O161">
        <v>194597.67421807599</v>
      </c>
      <c r="P161">
        <v>43218.411238227403</v>
      </c>
    </row>
    <row r="162" spans="1:16">
      <c r="A162" t="s">
        <v>61</v>
      </c>
      <c r="B162" t="s">
        <v>78</v>
      </c>
      <c r="D162">
        <v>27.9180655351641</v>
      </c>
      <c r="E162">
        <v>27.8538764307851</v>
      </c>
      <c r="F162">
        <v>0.24750379362758701</v>
      </c>
      <c r="G162">
        <v>185339.266647843</v>
      </c>
      <c r="H162" s="12">
        <f t="shared" si="10"/>
        <v>92669.633323921502</v>
      </c>
      <c r="I162" s="12">
        <f t="shared" si="11"/>
        <v>926696.33323921496</v>
      </c>
      <c r="J162" s="12">
        <f t="shared" si="12"/>
        <v>55601779.994352899</v>
      </c>
      <c r="K162" s="12">
        <v>0.2475991649269311</v>
      </c>
      <c r="L162" s="12">
        <f t="shared" si="13"/>
        <v>277474937.15762252</v>
      </c>
      <c r="N162">
        <v>5.2679674402680003</v>
      </c>
      <c r="O162">
        <v>193943.26874507201</v>
      </c>
      <c r="P162">
        <v>29140.1291433431</v>
      </c>
    </row>
    <row r="163" spans="1:16">
      <c r="A163" t="s">
        <v>61</v>
      </c>
      <c r="B163" t="s">
        <v>78</v>
      </c>
      <c r="D163">
        <v>27.580601558048201</v>
      </c>
      <c r="E163">
        <v>27.8538764307851</v>
      </c>
      <c r="F163">
        <v>0.24750379362758701</v>
      </c>
      <c r="G163">
        <v>226416.629140084</v>
      </c>
      <c r="H163" s="12">
        <f t="shared" si="10"/>
        <v>113208.314570042</v>
      </c>
      <c r="I163" s="12">
        <f t="shared" si="11"/>
        <v>1132083.14570042</v>
      </c>
      <c r="J163" s="12">
        <f t="shared" si="12"/>
        <v>67924988.742025197</v>
      </c>
      <c r="K163" s="12">
        <v>0.2475991649269311</v>
      </c>
      <c r="L163" s="12">
        <f t="shared" si="13"/>
        <v>338972636.92888737</v>
      </c>
      <c r="N163">
        <v>5.3549083203897503</v>
      </c>
      <c r="O163">
        <v>193943.26874507201</v>
      </c>
      <c r="P163">
        <v>29140.1291433431</v>
      </c>
    </row>
    <row r="164" spans="1:16">
      <c r="A164" t="s">
        <v>61</v>
      </c>
      <c r="B164" t="s">
        <v>78</v>
      </c>
      <c r="D164">
        <v>28.062962199142898</v>
      </c>
      <c r="E164">
        <v>27.8538764307851</v>
      </c>
      <c r="F164">
        <v>0.24750379362758701</v>
      </c>
      <c r="G164">
        <v>170073.91044728801</v>
      </c>
      <c r="H164" s="12">
        <f t="shared" si="10"/>
        <v>85036.955223644007</v>
      </c>
      <c r="I164" s="12">
        <f t="shared" si="11"/>
        <v>850369.55223644013</v>
      </c>
      <c r="J164" s="12">
        <f t="shared" si="12"/>
        <v>51022173.134186409</v>
      </c>
      <c r="K164" s="12">
        <v>0.2475991649269311</v>
      </c>
      <c r="L164" s="12">
        <f t="shared" si="13"/>
        <v>254620882.37987307</v>
      </c>
      <c r="N164">
        <v>5.2306376973997901</v>
      </c>
      <c r="O164">
        <v>193943.26874507201</v>
      </c>
      <c r="P164">
        <v>29140.1291433431</v>
      </c>
    </row>
    <row r="165" spans="1:16">
      <c r="A165" t="s">
        <v>28</v>
      </c>
      <c r="B165" t="s">
        <v>62</v>
      </c>
      <c r="D165">
        <v>26.6537457034357</v>
      </c>
      <c r="E165">
        <v>26.230367152082898</v>
      </c>
      <c r="F165">
        <v>0.48808065061182199</v>
      </c>
      <c r="G165">
        <v>392368.64278153802</v>
      </c>
      <c r="H165" s="12">
        <f t="shared" si="10"/>
        <v>196184.32139076901</v>
      </c>
      <c r="I165" s="12">
        <f t="shared" si="11"/>
        <v>1961843.21390769</v>
      </c>
      <c r="J165" s="12">
        <f t="shared" si="12"/>
        <v>117710592.83446141</v>
      </c>
      <c r="K165" s="12">
        <v>0.24363788068418882</v>
      </c>
      <c r="L165" s="12">
        <f t="shared" si="13"/>
        <v>585557408.8269161</v>
      </c>
      <c r="N165">
        <v>5.5936942922575996</v>
      </c>
      <c r="O165">
        <v>519028.04889819201</v>
      </c>
      <c r="P165">
        <v>155315.15007994301</v>
      </c>
    </row>
    <row r="166" spans="1:16">
      <c r="A166" t="s">
        <v>28</v>
      </c>
      <c r="B166" t="s">
        <v>62</v>
      </c>
      <c r="D166">
        <v>26.340835715349499</v>
      </c>
      <c r="E166">
        <v>26.230367152082898</v>
      </c>
      <c r="F166">
        <v>0.48808065061182199</v>
      </c>
      <c r="G166">
        <v>472399.38721791602</v>
      </c>
      <c r="H166" s="12">
        <f t="shared" si="10"/>
        <v>236199.69360895801</v>
      </c>
      <c r="I166" s="12">
        <f t="shared" si="11"/>
        <v>2361996.9360895799</v>
      </c>
      <c r="J166" s="12">
        <f t="shared" si="12"/>
        <v>141719816.16537479</v>
      </c>
      <c r="K166" s="12">
        <v>0.24363788068418882</v>
      </c>
      <c r="L166" s="12">
        <f t="shared" si="13"/>
        <v>704992527.30743814</v>
      </c>
      <c r="N166">
        <v>5.6743093255882799</v>
      </c>
      <c r="O166">
        <v>519028.04889819201</v>
      </c>
      <c r="P166">
        <v>155315.15007994301</v>
      </c>
    </row>
    <row r="167" spans="1:16">
      <c r="A167" t="s">
        <v>28</v>
      </c>
      <c r="B167" t="s">
        <v>62</v>
      </c>
      <c r="D167">
        <v>25.6965200374635</v>
      </c>
      <c r="E167">
        <v>26.230367152082898</v>
      </c>
      <c r="F167">
        <v>0.48808065061182199</v>
      </c>
      <c r="G167">
        <v>692316.11669512198</v>
      </c>
      <c r="H167" s="12">
        <f t="shared" si="10"/>
        <v>346158.05834756099</v>
      </c>
      <c r="I167" s="12">
        <f t="shared" si="11"/>
        <v>3461580.5834756098</v>
      </c>
      <c r="J167" s="12">
        <f t="shared" si="12"/>
        <v>207694835.00853658</v>
      </c>
      <c r="K167" s="12">
        <v>0.24363788068418882</v>
      </c>
      <c r="L167" s="12">
        <f t="shared" si="13"/>
        <v>1033188657.7562747</v>
      </c>
      <c r="N167">
        <v>5.8403044418386303</v>
      </c>
      <c r="O167">
        <v>519028.04889819201</v>
      </c>
      <c r="P167">
        <v>155315.15007994301</v>
      </c>
    </row>
    <row r="168" spans="1:16">
      <c r="A168" t="s">
        <v>63</v>
      </c>
      <c r="B168" t="s">
        <v>64</v>
      </c>
      <c r="D168">
        <v>27.460557715959499</v>
      </c>
      <c r="E168">
        <v>27.300263375520299</v>
      </c>
      <c r="F168">
        <v>0.141434818950152</v>
      </c>
      <c r="G168">
        <v>243128.140283327</v>
      </c>
      <c r="H168" s="12">
        <f t="shared" si="10"/>
        <v>121564.0701416635</v>
      </c>
      <c r="I168" s="12">
        <f t="shared" si="11"/>
        <v>1215640.701416635</v>
      </c>
      <c r="J168" s="12">
        <f t="shared" si="12"/>
        <v>72938442.084998101</v>
      </c>
      <c r="K168" s="12">
        <v>0.24858299595141695</v>
      </c>
      <c r="L168" s="12">
        <f t="shared" si="13"/>
        <v>364278794.15406334</v>
      </c>
      <c r="N168">
        <v>5.3858352281254698</v>
      </c>
      <c r="O168">
        <v>268001.10300071997</v>
      </c>
      <c r="P168">
        <v>22006.447589813499</v>
      </c>
    </row>
    <row r="169" spans="1:16">
      <c r="A169" t="s">
        <v>63</v>
      </c>
      <c r="B169" t="s">
        <v>64</v>
      </c>
      <c r="D169">
        <v>27.247192049310598</v>
      </c>
      <c r="E169">
        <v>27.300263375520299</v>
      </c>
      <c r="F169">
        <v>0.141434818950152</v>
      </c>
      <c r="G169">
        <v>275933.63833758398</v>
      </c>
      <c r="H169" s="12">
        <f t="shared" si="10"/>
        <v>137966.81916879199</v>
      </c>
      <c r="I169" s="12">
        <f t="shared" si="11"/>
        <v>1379668.1916879199</v>
      </c>
      <c r="J169" s="12">
        <f t="shared" si="12"/>
        <v>82780091.501275197</v>
      </c>
      <c r="K169" s="12">
        <v>0.24858299595141695</v>
      </c>
      <c r="L169" s="12">
        <f t="shared" si="13"/>
        <v>413431258.60717845</v>
      </c>
      <c r="N169">
        <v>5.4408046473943301</v>
      </c>
      <c r="O169">
        <v>268001.10300071997</v>
      </c>
      <c r="P169">
        <v>22006.447589813499</v>
      </c>
    </row>
    <row r="170" spans="1:16">
      <c r="A170" t="s">
        <v>63</v>
      </c>
      <c r="B170" t="s">
        <v>64</v>
      </c>
      <c r="D170">
        <v>27.193040361290901</v>
      </c>
      <c r="E170">
        <v>27.300263375520299</v>
      </c>
      <c r="F170">
        <v>0.141434818950152</v>
      </c>
      <c r="G170">
        <v>284941.53038125002</v>
      </c>
      <c r="H170" s="12">
        <f t="shared" si="10"/>
        <v>142470.76519062501</v>
      </c>
      <c r="I170" s="12">
        <f t="shared" si="11"/>
        <v>1424707.65190625</v>
      </c>
      <c r="J170" s="12">
        <f t="shared" si="12"/>
        <v>85482459.114374995</v>
      </c>
      <c r="K170" s="12">
        <v>0.24858299595141695</v>
      </c>
      <c r="L170" s="12">
        <f t="shared" si="13"/>
        <v>426927779.60928333</v>
      </c>
      <c r="N170">
        <v>5.4547557525070598</v>
      </c>
      <c r="O170">
        <v>268001.10300071997</v>
      </c>
      <c r="P170">
        <v>22006.447589813499</v>
      </c>
    </row>
    <row r="171" spans="1:16">
      <c r="A171" t="s">
        <v>65</v>
      </c>
      <c r="B171" t="s">
        <v>72</v>
      </c>
      <c r="D171">
        <v>28.0147715460167</v>
      </c>
      <c r="E171">
        <v>28.054056595377599</v>
      </c>
      <c r="F171">
        <v>0.13088538922408699</v>
      </c>
      <c r="G171">
        <v>175006.049135607</v>
      </c>
      <c r="H171" s="12">
        <f t="shared" si="10"/>
        <v>87503.024567803499</v>
      </c>
      <c r="I171" s="12">
        <f t="shared" si="11"/>
        <v>875030.24567803496</v>
      </c>
      <c r="J171" s="12">
        <f t="shared" si="12"/>
        <v>52501814.740682095</v>
      </c>
      <c r="K171" s="12">
        <v>0.25010386373078536</v>
      </c>
      <c r="L171" s="12">
        <f t="shared" si="13"/>
        <v>262530885.84081835</v>
      </c>
      <c r="N171">
        <v>5.2430530604623602</v>
      </c>
      <c r="O171">
        <v>171314.87827406201</v>
      </c>
      <c r="P171">
        <v>13078.755348311601</v>
      </c>
    </row>
    <row r="172" spans="1:16">
      <c r="A172" t="s">
        <v>65</v>
      </c>
      <c r="B172" t="s">
        <v>72</v>
      </c>
      <c r="D172">
        <v>27.947312812315101</v>
      </c>
      <c r="E172">
        <v>28.054056595377599</v>
      </c>
      <c r="F172">
        <v>0.13088538922408699</v>
      </c>
      <c r="G172">
        <v>182151.378031228</v>
      </c>
      <c r="H172" s="12">
        <f t="shared" si="10"/>
        <v>91075.689015614</v>
      </c>
      <c r="I172" s="12">
        <f t="shared" si="11"/>
        <v>910756.89015613997</v>
      </c>
      <c r="J172" s="12">
        <f t="shared" si="12"/>
        <v>54645413.409368396</v>
      </c>
      <c r="K172" s="12">
        <v>0.25010386373078536</v>
      </c>
      <c r="L172" s="12">
        <f t="shared" si="13"/>
        <v>273249769.75286996</v>
      </c>
      <c r="N172">
        <v>5.2604324611617601</v>
      </c>
      <c r="O172">
        <v>171314.87827406201</v>
      </c>
      <c r="P172">
        <v>13078.755348311601</v>
      </c>
    </row>
    <row r="173" spans="1:16">
      <c r="A173" t="s">
        <v>65</v>
      </c>
      <c r="B173" t="s">
        <v>72</v>
      </c>
      <c r="D173">
        <v>28.2000854278009</v>
      </c>
      <c r="E173">
        <v>28.054056595377599</v>
      </c>
      <c r="F173">
        <v>0.13088538922408699</v>
      </c>
      <c r="G173">
        <v>156787.20765535001</v>
      </c>
      <c r="H173" s="12">
        <f t="shared" si="10"/>
        <v>78393.603827675004</v>
      </c>
      <c r="I173" s="12">
        <f t="shared" si="11"/>
        <v>783936.03827675001</v>
      </c>
      <c r="J173" s="12">
        <f t="shared" si="12"/>
        <v>47036162.296604998</v>
      </c>
      <c r="K173" s="12">
        <v>0.25010386373078536</v>
      </c>
      <c r="L173" s="12">
        <f t="shared" si="13"/>
        <v>235200352.88821679</v>
      </c>
      <c r="N173">
        <v>5.1953106254955497</v>
      </c>
      <c r="O173">
        <v>171314.87827406201</v>
      </c>
      <c r="P173">
        <v>13078.755348311601</v>
      </c>
    </row>
    <row r="174" spans="1:16">
      <c r="A174" t="s">
        <v>30</v>
      </c>
      <c r="B174" t="s">
        <v>66</v>
      </c>
      <c r="D174">
        <v>27.183106395504399</v>
      </c>
      <c r="E174">
        <v>26.770095680585101</v>
      </c>
      <c r="F174">
        <v>0.373888973896572</v>
      </c>
      <c r="G174">
        <v>286625.64244056499</v>
      </c>
      <c r="H174" s="12">
        <f t="shared" si="10"/>
        <v>143312.82122028249</v>
      </c>
      <c r="I174" s="12">
        <f t="shared" si="11"/>
        <v>1433128.2122028249</v>
      </c>
      <c r="J174" s="12">
        <f t="shared" si="12"/>
        <v>85987692.732169494</v>
      </c>
      <c r="K174" s="12">
        <v>0.23252097483020367</v>
      </c>
      <c r="L174" s="12">
        <f t="shared" si="13"/>
        <v>423926539.47861427</v>
      </c>
      <c r="N174">
        <v>5.4573150411634801</v>
      </c>
      <c r="O174">
        <v>372067.51301288401</v>
      </c>
      <c r="P174">
        <v>78684.682859223001</v>
      </c>
    </row>
    <row r="175" spans="1:16">
      <c r="A175" t="s">
        <v>30</v>
      </c>
      <c r="B175" t="s">
        <v>66</v>
      </c>
      <c r="D175">
        <v>26.454688638919901</v>
      </c>
      <c r="E175">
        <v>26.770095680585101</v>
      </c>
      <c r="F175">
        <v>0.373888973896572</v>
      </c>
      <c r="G175">
        <v>441547.453913673</v>
      </c>
      <c r="H175" s="12">
        <f t="shared" si="10"/>
        <v>220773.7269568365</v>
      </c>
      <c r="I175" s="12">
        <f t="shared" si="11"/>
        <v>2207737.2695683651</v>
      </c>
      <c r="J175" s="12">
        <f t="shared" si="12"/>
        <v>132464236.1741019</v>
      </c>
      <c r="K175" s="12">
        <v>0.23252097483020367</v>
      </c>
      <c r="L175" s="12">
        <f t="shared" si="13"/>
        <v>653059797.99776959</v>
      </c>
      <c r="N175">
        <v>5.6449773848453502</v>
      </c>
      <c r="O175">
        <v>372067.51301288401</v>
      </c>
      <c r="P175">
        <v>78684.682859223001</v>
      </c>
    </row>
    <row r="176" spans="1:16">
      <c r="A176" t="s">
        <v>30</v>
      </c>
      <c r="B176" t="s">
        <v>66</v>
      </c>
      <c r="D176">
        <v>26.672492007331002</v>
      </c>
      <c r="E176">
        <v>26.770095680585101</v>
      </c>
      <c r="F176">
        <v>0.373888973896572</v>
      </c>
      <c r="G176">
        <v>388029.44268441497</v>
      </c>
      <c r="H176" s="12">
        <f t="shared" si="10"/>
        <v>194014.72134220749</v>
      </c>
      <c r="I176" s="12">
        <f t="shared" si="11"/>
        <v>1940147.2134220749</v>
      </c>
      <c r="J176" s="12">
        <f t="shared" si="12"/>
        <v>116408832.80532449</v>
      </c>
      <c r="K176" s="12">
        <v>0.23252097483020367</v>
      </c>
      <c r="L176" s="12">
        <f t="shared" si="13"/>
        <v>573905312.35225892</v>
      </c>
      <c r="N176">
        <v>5.58886468000206</v>
      </c>
      <c r="O176">
        <v>372067.51301288401</v>
      </c>
      <c r="P176">
        <v>78684.682859223001</v>
      </c>
    </row>
    <row r="177" spans="1:16">
      <c r="A177" t="s">
        <v>67</v>
      </c>
      <c r="B177" t="s">
        <v>68</v>
      </c>
      <c r="D177">
        <v>28.424817382964999</v>
      </c>
      <c r="E177">
        <v>28.405697462361299</v>
      </c>
      <c r="F177">
        <v>4.6346098469788703E-2</v>
      </c>
      <c r="G177">
        <v>137218.57601151001</v>
      </c>
      <c r="H177" s="12">
        <f t="shared" si="10"/>
        <v>68609.288005755006</v>
      </c>
      <c r="I177" s="12">
        <f t="shared" si="11"/>
        <v>686092.88005755004</v>
      </c>
      <c r="J177" s="12">
        <f t="shared" si="12"/>
        <v>41165572.803452998</v>
      </c>
      <c r="K177" s="12">
        <v>0.24221867517956913</v>
      </c>
      <c r="L177" s="12">
        <f t="shared" si="13"/>
        <v>204546573.24365395</v>
      </c>
      <c r="N177">
        <v>5.1374129081141904</v>
      </c>
      <c r="O177">
        <v>138818.93479689001</v>
      </c>
      <c r="P177">
        <v>3843.0548668617298</v>
      </c>
    </row>
    <row r="178" spans="1:16">
      <c r="A178" t="s">
        <v>67</v>
      </c>
      <c r="B178" t="s">
        <v>68</v>
      </c>
      <c r="D178">
        <v>28.439424709412801</v>
      </c>
      <c r="E178">
        <v>28.405697462361299</v>
      </c>
      <c r="F178">
        <v>4.6346098469788703E-2</v>
      </c>
      <c r="G178">
        <v>136034.67427123099</v>
      </c>
      <c r="H178" s="12">
        <f t="shared" si="10"/>
        <v>68017.337135615497</v>
      </c>
      <c r="I178" s="12">
        <f t="shared" si="11"/>
        <v>680173.37135615502</v>
      </c>
      <c r="J178" s="12">
        <f t="shared" si="12"/>
        <v>40810402.281369299</v>
      </c>
      <c r="K178" s="12">
        <v>0.24221867517956913</v>
      </c>
      <c r="L178" s="12">
        <f t="shared" si="13"/>
        <v>202781775.42203134</v>
      </c>
      <c r="N178">
        <v>5.1336496210562501</v>
      </c>
      <c r="O178">
        <v>138818.93479689001</v>
      </c>
      <c r="P178">
        <v>3843.0548668617298</v>
      </c>
    </row>
    <row r="179" spans="1:16">
      <c r="A179" t="s">
        <v>67</v>
      </c>
      <c r="B179" t="s">
        <v>68</v>
      </c>
      <c r="D179">
        <v>28.352850294706101</v>
      </c>
      <c r="E179">
        <v>28.405697462361299</v>
      </c>
      <c r="F179">
        <v>4.6346098469788703E-2</v>
      </c>
      <c r="G179">
        <v>143203.554107929</v>
      </c>
      <c r="H179" s="12">
        <f t="shared" si="10"/>
        <v>71601.777053964499</v>
      </c>
      <c r="I179" s="12">
        <f t="shared" si="11"/>
        <v>716017.77053964499</v>
      </c>
      <c r="J179" s="12">
        <f t="shared" si="12"/>
        <v>42961066.232378699</v>
      </c>
      <c r="K179" s="12">
        <v>0.24221867517956913</v>
      </c>
      <c r="L179" s="12">
        <f t="shared" si="13"/>
        <v>213468155.11794877</v>
      </c>
      <c r="N179">
        <v>5.1559537966751003</v>
      </c>
      <c r="O179">
        <v>138818.93479689001</v>
      </c>
      <c r="P179">
        <v>3843.0548668617298</v>
      </c>
    </row>
    <row r="180" spans="1:16">
      <c r="A180" t="s">
        <v>69</v>
      </c>
      <c r="B180" t="s">
        <v>70</v>
      </c>
      <c r="D180">
        <v>28.431988714358901</v>
      </c>
      <c r="E180">
        <v>28.558945102732601</v>
      </c>
      <c r="F180">
        <v>0.35805749460476399</v>
      </c>
      <c r="G180">
        <v>136636.06846940701</v>
      </c>
      <c r="H180" s="12">
        <f t="shared" si="10"/>
        <v>68318.034234703504</v>
      </c>
      <c r="I180" s="12">
        <f t="shared" si="11"/>
        <v>683180.34234703507</v>
      </c>
      <c r="J180" s="12">
        <f t="shared" si="12"/>
        <v>40990820.540822104</v>
      </c>
      <c r="K180" s="12">
        <v>0.24702013974517054</v>
      </c>
      <c r="L180" s="12">
        <f t="shared" si="13"/>
        <v>204465515.03634074</v>
      </c>
      <c r="N180">
        <v>5.13556535724857</v>
      </c>
      <c r="O180">
        <v>128573.571715559</v>
      </c>
      <c r="P180">
        <v>25800.781251870801</v>
      </c>
    </row>
    <row r="181" spans="1:16">
      <c r="A181" t="s">
        <v>69</v>
      </c>
      <c r="B181" t="s">
        <v>70</v>
      </c>
      <c r="D181">
        <v>28.963182340865401</v>
      </c>
      <c r="E181">
        <v>28.558945102732601</v>
      </c>
      <c r="F181">
        <v>0.35805749460476399</v>
      </c>
      <c r="G181">
        <v>99704.299609330104</v>
      </c>
      <c r="H181" s="12">
        <f t="shared" si="10"/>
        <v>49852.149804665052</v>
      </c>
      <c r="I181" s="12">
        <f t="shared" si="11"/>
        <v>498521.49804665055</v>
      </c>
      <c r="J181" s="12">
        <f t="shared" si="12"/>
        <v>29911289.882799033</v>
      </c>
      <c r="K181" s="12">
        <v>0.24702013974517054</v>
      </c>
      <c r="L181" s="12">
        <f t="shared" si="13"/>
        <v>149199923.55842543</v>
      </c>
      <c r="N181">
        <v>4.9987138870613403</v>
      </c>
      <c r="O181">
        <v>128573.571715559</v>
      </c>
      <c r="P181">
        <v>25800.781251870801</v>
      </c>
    </row>
    <row r="182" spans="1:16">
      <c r="A182" t="s">
        <v>69</v>
      </c>
      <c r="B182" t="s">
        <v>70</v>
      </c>
      <c r="D182">
        <v>28.281664252973499</v>
      </c>
      <c r="E182">
        <v>28.558945102732601</v>
      </c>
      <c r="F182">
        <v>0.35805749460476399</v>
      </c>
      <c r="G182">
        <v>149380.34706794101</v>
      </c>
      <c r="H182" s="12">
        <f t="shared" si="10"/>
        <v>74690.173533970505</v>
      </c>
      <c r="I182" s="12">
        <f t="shared" si="11"/>
        <v>746901.73533970502</v>
      </c>
      <c r="J182" s="12">
        <f t="shared" si="12"/>
        <v>44814104.120382302</v>
      </c>
      <c r="K182" s="12">
        <v>0.24702013974517054</v>
      </c>
      <c r="L182" s="12">
        <f t="shared" si="13"/>
        <v>223536361.53101504</v>
      </c>
      <c r="N182">
        <v>5.1742934641368299</v>
      </c>
      <c r="O182">
        <v>128573.571715559</v>
      </c>
      <c r="P182">
        <v>25800.781251870801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D125-FDBD-4E95-BFC5-B58BEFA381FD}">
  <dimension ref="A1:V150"/>
  <sheetViews>
    <sheetView topLeftCell="D1" workbookViewId="0">
      <selection activeCell="W13" sqref="W13"/>
    </sheetView>
  </sheetViews>
  <sheetFormatPr defaultRowHeight="15"/>
  <cols>
    <col min="3" max="3" width="16.85546875" style="12" bestFit="1" customWidth="1"/>
    <col min="4" max="4" width="9.140625" style="12"/>
    <col min="5" max="7" width="12" bestFit="1" customWidth="1"/>
    <col min="8" max="8" width="20.5703125" bestFit="1" customWidth="1"/>
    <col min="9" max="10" width="12" bestFit="1" customWidth="1"/>
    <col min="11" max="11" width="17.28515625" bestFit="1" customWidth="1"/>
    <col min="12" max="12" width="28" bestFit="1" customWidth="1"/>
    <col min="13" max="13" width="33.85546875" bestFit="1" customWidth="1"/>
    <col min="14" max="14" width="11.7109375" bestFit="1" customWidth="1"/>
    <col min="21" max="22" width="11" bestFit="1" customWidth="1"/>
  </cols>
  <sheetData>
    <row r="1" spans="1:22">
      <c r="A1" t="s">
        <v>41</v>
      </c>
      <c r="B1" t="s">
        <v>131</v>
      </c>
    </row>
    <row r="2" spans="1:22">
      <c r="A2" t="s">
        <v>2</v>
      </c>
      <c r="B2" t="s">
        <v>3</v>
      </c>
      <c r="C2" s="12" t="s">
        <v>135</v>
      </c>
      <c r="D2" s="12" t="s">
        <v>133</v>
      </c>
      <c r="E2" t="s">
        <v>5</v>
      </c>
      <c r="F2" t="s">
        <v>6</v>
      </c>
      <c r="G2" t="s">
        <v>7</v>
      </c>
      <c r="H2" t="s">
        <v>8</v>
      </c>
      <c r="I2" t="s">
        <v>123</v>
      </c>
      <c r="J2" t="s">
        <v>125</v>
      </c>
      <c r="K2" t="s">
        <v>124</v>
      </c>
      <c r="L2" t="s">
        <v>126</v>
      </c>
      <c r="M2" t="s">
        <v>132</v>
      </c>
      <c r="N2" t="s">
        <v>134</v>
      </c>
      <c r="U2">
        <v>3437919386.5444236</v>
      </c>
      <c r="V2">
        <f>AVERAGE(U2:U4)</f>
        <v>3814995110.1450772</v>
      </c>
    </row>
    <row r="3" spans="1:22">
      <c r="A3" t="s">
        <v>12</v>
      </c>
      <c r="B3" t="s">
        <v>89</v>
      </c>
      <c r="C3" s="12" t="s">
        <v>136</v>
      </c>
      <c r="D3" s="12" t="s">
        <v>131</v>
      </c>
      <c r="E3">
        <v>21.897856998940998</v>
      </c>
      <c r="F3">
        <v>21.790953722694301</v>
      </c>
      <c r="G3">
        <v>9.2605098838664995E-2</v>
      </c>
      <c r="H3">
        <v>547367.03074746695</v>
      </c>
      <c r="I3">
        <v>5473670.3074746691</v>
      </c>
      <c r="J3">
        <v>328420218.44848013</v>
      </c>
      <c r="K3">
        <v>0.1376975169300228</v>
      </c>
      <c r="L3">
        <v>1494571468.153806</v>
      </c>
      <c r="M3">
        <f t="shared" ref="M3:M34" si="0">L3-3814995110</f>
        <v>-2320423641.8461943</v>
      </c>
      <c r="N3">
        <f>AVERAGE(M3:M5)</f>
        <v>-2222974893.8999143</v>
      </c>
      <c r="U3">
        <v>3864496842.7944717</v>
      </c>
    </row>
    <row r="4" spans="1:22">
      <c r="A4" t="s">
        <v>12</v>
      </c>
      <c r="B4" t="s">
        <v>89</v>
      </c>
      <c r="C4" s="12" t="s">
        <v>136</v>
      </c>
      <c r="D4" s="12" t="s">
        <v>131</v>
      </c>
      <c r="E4">
        <v>21.735387497920801</v>
      </c>
      <c r="F4">
        <v>21.790953722694301</v>
      </c>
      <c r="G4">
        <v>9.2605098838664995E-2</v>
      </c>
      <c r="H4">
        <v>601640.39309158304</v>
      </c>
      <c r="I4">
        <v>6016403.9309158307</v>
      </c>
      <c r="J4">
        <v>360984235.85494983</v>
      </c>
      <c r="K4">
        <v>0.1376975169300228</v>
      </c>
      <c r="L4">
        <v>1642763475.1322324</v>
      </c>
      <c r="M4" s="12">
        <f t="shared" si="0"/>
        <v>-2172231634.8677673</v>
      </c>
      <c r="U4">
        <v>4142569101.0963359</v>
      </c>
    </row>
    <row r="5" spans="1:22">
      <c r="A5" t="s">
        <v>12</v>
      </c>
      <c r="B5" t="s">
        <v>89</v>
      </c>
      <c r="C5" s="12" t="s">
        <v>136</v>
      </c>
      <c r="D5" s="12" t="s">
        <v>131</v>
      </c>
      <c r="E5">
        <v>21.739616671221</v>
      </c>
      <c r="F5">
        <v>21.790953722694301</v>
      </c>
      <c r="G5">
        <v>9.2605098838664995E-2</v>
      </c>
      <c r="H5">
        <v>600161.61319551803</v>
      </c>
      <c r="I5">
        <v>6001616.1319551803</v>
      </c>
      <c r="J5">
        <v>360096967.91731083</v>
      </c>
      <c r="K5">
        <v>0.1376975169300228</v>
      </c>
      <c r="L5">
        <v>1638725705.0142183</v>
      </c>
      <c r="M5" s="12">
        <f t="shared" si="0"/>
        <v>-2176269404.9857817</v>
      </c>
    </row>
    <row r="6" spans="1:22">
      <c r="A6" t="s">
        <v>14</v>
      </c>
      <c r="B6" t="s">
        <v>44</v>
      </c>
      <c r="C6" s="12" t="s">
        <v>139</v>
      </c>
      <c r="D6" s="12" t="s">
        <v>131</v>
      </c>
      <c r="E6">
        <v>20.968108128932599</v>
      </c>
      <c r="F6">
        <v>20.960868892228699</v>
      </c>
      <c r="G6">
        <v>3.80798331017215E-2</v>
      </c>
      <c r="H6">
        <v>940241.42974884796</v>
      </c>
      <c r="I6">
        <v>9402414.2974884789</v>
      </c>
      <c r="J6">
        <v>564144857.84930873</v>
      </c>
      <c r="K6">
        <v>0.14391273750879657</v>
      </c>
      <c r="L6">
        <v>2581329954.7756543</v>
      </c>
      <c r="M6" s="12">
        <f t="shared" si="0"/>
        <v>-1233665155.2243457</v>
      </c>
      <c r="N6" s="12">
        <f>AVERAGE(M6:M8)</f>
        <v>-1222343273.4796827</v>
      </c>
    </row>
    <row r="7" spans="1:22">
      <c r="A7" t="s">
        <v>14</v>
      </c>
      <c r="B7" t="s">
        <v>44</v>
      </c>
      <c r="C7" s="12" t="s">
        <v>139</v>
      </c>
      <c r="D7" s="12" t="s">
        <v>131</v>
      </c>
      <c r="E7">
        <v>20.919689071827101</v>
      </c>
      <c r="F7">
        <v>20.960868892228699</v>
      </c>
      <c r="G7">
        <v>3.80798331017215E-2</v>
      </c>
      <c r="H7">
        <v>967109.31680472905</v>
      </c>
      <c r="I7">
        <v>9671093.1680472903</v>
      </c>
      <c r="J7">
        <v>580265590.08283746</v>
      </c>
      <c r="K7">
        <v>0.14391273750879657</v>
      </c>
      <c r="L7">
        <v>2655092798.5352631</v>
      </c>
      <c r="M7" s="12">
        <f t="shared" si="0"/>
        <v>-1159902311.4647369</v>
      </c>
    </row>
    <row r="8" spans="1:22">
      <c r="A8" t="s">
        <v>14</v>
      </c>
      <c r="B8" t="s">
        <v>44</v>
      </c>
      <c r="C8" s="12" t="s">
        <v>139</v>
      </c>
      <c r="D8" s="12" t="s">
        <v>131</v>
      </c>
      <c r="E8">
        <v>20.994809475926399</v>
      </c>
      <c r="F8">
        <v>20.960868892228699</v>
      </c>
      <c r="G8">
        <v>3.80798331017215E-2</v>
      </c>
      <c r="H8">
        <v>925745.42362126999</v>
      </c>
      <c r="I8">
        <v>9257454.2362127006</v>
      </c>
      <c r="J8">
        <v>555447254.17276204</v>
      </c>
      <c r="K8">
        <v>0.14391273750879657</v>
      </c>
      <c r="L8">
        <v>2541532756.2500343</v>
      </c>
      <c r="M8" s="12">
        <f t="shared" si="0"/>
        <v>-1273462353.7499657</v>
      </c>
    </row>
    <row r="9" spans="1:22">
      <c r="A9" t="s">
        <v>45</v>
      </c>
      <c r="B9" t="s">
        <v>46</v>
      </c>
      <c r="C9" s="12" t="s">
        <v>140</v>
      </c>
      <c r="D9" s="12" t="s">
        <v>131</v>
      </c>
      <c r="E9">
        <v>25.8769158796641</v>
      </c>
      <c r="F9">
        <v>25.964983792487399</v>
      </c>
      <c r="G9">
        <v>8.6103483287835195E-2</v>
      </c>
      <c r="H9">
        <v>54039.824011894103</v>
      </c>
      <c r="I9">
        <v>540398.24011894106</v>
      </c>
      <c r="J9">
        <v>32423894.407136463</v>
      </c>
      <c r="K9">
        <v>0.14762269938650335</v>
      </c>
      <c r="L9">
        <v>148841588.89656356</v>
      </c>
      <c r="M9" s="12">
        <f t="shared" si="0"/>
        <v>-3666153521.1034365</v>
      </c>
      <c r="N9" s="12">
        <f>AVERAGE(M9:M11)</f>
        <v>-3673470473.9131126</v>
      </c>
    </row>
    <row r="10" spans="1:22">
      <c r="A10" t="s">
        <v>45</v>
      </c>
      <c r="B10" t="s">
        <v>46</v>
      </c>
      <c r="C10" s="12" t="s">
        <v>140</v>
      </c>
      <c r="D10" s="12" t="s">
        <v>131</v>
      </c>
      <c r="E10">
        <v>25.9690572448668</v>
      </c>
      <c r="F10">
        <v>25.964983792487399</v>
      </c>
      <c r="G10">
        <v>8.6103483287835195E-2</v>
      </c>
      <c r="H10">
        <v>51218.693241507499</v>
      </c>
      <c r="I10">
        <v>512186.93241507502</v>
      </c>
      <c r="J10">
        <v>30731215.944904502</v>
      </c>
      <c r="K10">
        <v>0.14762269938650335</v>
      </c>
      <c r="L10">
        <v>141071363.99248341</v>
      </c>
      <c r="M10" s="12">
        <f t="shared" si="0"/>
        <v>-3673923746.0075164</v>
      </c>
    </row>
    <row r="11" spans="1:22">
      <c r="A11" t="s">
        <v>45</v>
      </c>
      <c r="B11" t="s">
        <v>46</v>
      </c>
      <c r="C11" s="12" t="s">
        <v>140</v>
      </c>
      <c r="D11" s="12" t="s">
        <v>131</v>
      </c>
      <c r="E11">
        <v>26.0489782529312</v>
      </c>
      <c r="F11">
        <v>25.964983792487399</v>
      </c>
      <c r="G11">
        <v>8.6103483287835195E-2</v>
      </c>
      <c r="H11">
        <v>48891.270131580903</v>
      </c>
      <c r="I11">
        <v>488912.70131580904</v>
      </c>
      <c r="J11">
        <v>29334762.078948542</v>
      </c>
      <c r="K11">
        <v>0.14762269938650335</v>
      </c>
      <c r="L11">
        <v>134660955.37161502</v>
      </c>
      <c r="M11" s="12">
        <f t="shared" si="0"/>
        <v>-3680334154.6283851</v>
      </c>
    </row>
    <row r="12" spans="1:22">
      <c r="A12" t="s">
        <v>16</v>
      </c>
      <c r="B12" t="s">
        <v>91</v>
      </c>
      <c r="C12" s="12" t="s">
        <v>136</v>
      </c>
      <c r="D12" s="12" t="s">
        <v>131</v>
      </c>
      <c r="E12">
        <v>22.108136078318999</v>
      </c>
      <c r="F12">
        <v>22.0376786405043</v>
      </c>
      <c r="G12">
        <v>7.0793546922959597E-2</v>
      </c>
      <c r="H12">
        <v>484326.379877378</v>
      </c>
      <c r="I12">
        <v>4843263.7987737805</v>
      </c>
      <c r="J12">
        <v>290595827.92642683</v>
      </c>
      <c r="K12">
        <v>0.14455198251639093</v>
      </c>
      <c r="L12">
        <v>1330408123.8567355</v>
      </c>
      <c r="M12" s="12">
        <f t="shared" si="0"/>
        <v>-2484586986.1432648</v>
      </c>
      <c r="N12" s="12">
        <f>AVERAGE(M12:M14)</f>
        <v>-2428123811.7800689</v>
      </c>
    </row>
    <row r="13" spans="1:22">
      <c r="A13" t="s">
        <v>16</v>
      </c>
      <c r="B13" t="s">
        <v>91</v>
      </c>
      <c r="C13" s="12" t="s">
        <v>136</v>
      </c>
      <c r="D13" s="12" t="s">
        <v>131</v>
      </c>
      <c r="E13">
        <v>22.038346138366599</v>
      </c>
      <c r="F13">
        <v>22.0376786405043</v>
      </c>
      <c r="G13">
        <v>7.0793546922959597E-2</v>
      </c>
      <c r="H13">
        <v>504399.94877723698</v>
      </c>
      <c r="I13">
        <v>5043999.4877723698</v>
      </c>
      <c r="J13">
        <v>302639969.26634216</v>
      </c>
      <c r="K13">
        <v>0.14455198251639093</v>
      </c>
      <c r="L13">
        <v>1385548707.2499664</v>
      </c>
      <c r="M13" s="12">
        <f t="shared" si="0"/>
        <v>-2429446402.7500334</v>
      </c>
    </row>
    <row r="14" spans="1:22">
      <c r="A14" t="s">
        <v>16</v>
      </c>
      <c r="B14" t="s">
        <v>91</v>
      </c>
      <c r="C14" s="12" t="s">
        <v>136</v>
      </c>
      <c r="D14" s="12" t="s">
        <v>131</v>
      </c>
      <c r="E14">
        <v>21.966553704827302</v>
      </c>
      <c r="F14">
        <v>22.0376786405043</v>
      </c>
      <c r="G14">
        <v>7.0793546922959597E-2</v>
      </c>
      <c r="H14">
        <v>525917.95946541999</v>
      </c>
      <c r="I14">
        <v>5259179.5946541997</v>
      </c>
      <c r="J14">
        <v>315550775.67925197</v>
      </c>
      <c r="K14">
        <v>0.14455198251639093</v>
      </c>
      <c r="L14">
        <v>1444657063.5530913</v>
      </c>
      <c r="M14" s="12">
        <f t="shared" si="0"/>
        <v>-2370338046.446909</v>
      </c>
    </row>
    <row r="15" spans="1:22">
      <c r="A15" t="s">
        <v>22</v>
      </c>
      <c r="B15" t="s">
        <v>47</v>
      </c>
      <c r="C15" s="12" t="s">
        <v>141</v>
      </c>
      <c r="D15" s="12" t="s">
        <v>131</v>
      </c>
      <c r="E15">
        <v>20.111428994357599</v>
      </c>
      <c r="F15">
        <v>20.130420346931999</v>
      </c>
      <c r="G15">
        <v>4.5470727713465602E-2</v>
      </c>
      <c r="H15">
        <v>1547869.6027545801</v>
      </c>
      <c r="I15">
        <v>15478696.0275458</v>
      </c>
      <c r="J15">
        <v>928721761.65274799</v>
      </c>
      <c r="K15">
        <v>0.15715344699777628</v>
      </c>
      <c r="L15">
        <v>4298694351.1932983</v>
      </c>
      <c r="M15" s="12">
        <f t="shared" si="0"/>
        <v>483699241.19329834</v>
      </c>
      <c r="N15" s="12">
        <f>AVERAGE(M15:M17)</f>
        <v>437443596.30208331</v>
      </c>
    </row>
    <row r="16" spans="1:22">
      <c r="A16" t="s">
        <v>22</v>
      </c>
      <c r="B16" t="s">
        <v>47</v>
      </c>
      <c r="C16" s="12" t="s">
        <v>141</v>
      </c>
      <c r="D16" s="12" t="s">
        <v>131</v>
      </c>
      <c r="E16">
        <v>20.097524001866802</v>
      </c>
      <c r="F16">
        <v>20.130420346931999</v>
      </c>
      <c r="G16">
        <v>4.5470727713465602E-2</v>
      </c>
      <c r="H16">
        <v>1560444.62192118</v>
      </c>
      <c r="I16">
        <v>15604446.2192118</v>
      </c>
      <c r="J16">
        <v>936266773.15270805</v>
      </c>
      <c r="K16">
        <v>0.15715344699777628</v>
      </c>
      <c r="L16">
        <v>4333617295.4525652</v>
      </c>
      <c r="M16" s="12">
        <f t="shared" si="0"/>
        <v>518622185.45256519</v>
      </c>
    </row>
    <row r="17" spans="1:14">
      <c r="A17" t="s">
        <v>22</v>
      </c>
      <c r="B17" t="s">
        <v>47</v>
      </c>
      <c r="C17" s="12" t="s">
        <v>141</v>
      </c>
      <c r="D17" s="12" t="s">
        <v>131</v>
      </c>
      <c r="E17">
        <v>20.182308044571499</v>
      </c>
      <c r="F17">
        <v>20.130420346931999</v>
      </c>
      <c r="G17">
        <v>4.5470727713465602E-2</v>
      </c>
      <c r="H17">
        <v>1485327.5232434501</v>
      </c>
      <c r="I17">
        <v>14853275.2324345</v>
      </c>
      <c r="J17">
        <v>891196513.94606996</v>
      </c>
      <c r="K17">
        <v>0.15715344699777628</v>
      </c>
      <c r="L17">
        <v>4125004472.2603865</v>
      </c>
      <c r="M17" s="12">
        <f t="shared" si="0"/>
        <v>310009362.26038647</v>
      </c>
    </row>
    <row r="18" spans="1:14">
      <c r="A18" t="s">
        <v>48</v>
      </c>
      <c r="B18" t="s">
        <v>49</v>
      </c>
      <c r="C18" s="12" t="s">
        <v>140</v>
      </c>
      <c r="D18" s="12" t="s">
        <v>131</v>
      </c>
      <c r="E18">
        <v>26.462868557105399</v>
      </c>
      <c r="F18">
        <v>25.770510126745801</v>
      </c>
      <c r="G18">
        <v>0.97715541219794</v>
      </c>
      <c r="H18">
        <v>38426.900855234198</v>
      </c>
      <c r="I18">
        <v>384269.00855234195</v>
      </c>
      <c r="J18">
        <v>23056140.513140518</v>
      </c>
      <c r="K18">
        <v>0.15450483991064778</v>
      </c>
      <c r="L18">
        <v>106473703.24832278</v>
      </c>
      <c r="M18" s="12">
        <f t="shared" si="0"/>
        <v>-3708521406.751677</v>
      </c>
      <c r="N18" s="12">
        <f>AVERAGE(M18:M20)</f>
        <v>-3636291795.9865379</v>
      </c>
    </row>
    <row r="19" spans="1:14">
      <c r="A19" t="s">
        <v>48</v>
      </c>
      <c r="B19" t="s">
        <v>49</v>
      </c>
      <c r="C19" s="12" t="s">
        <v>140</v>
      </c>
      <c r="D19" s="12" t="s">
        <v>131</v>
      </c>
      <c r="E19">
        <v>26.195895913701399</v>
      </c>
      <c r="F19">
        <v>25.770510126745801</v>
      </c>
      <c r="G19">
        <v>0.97715541219794</v>
      </c>
      <c r="H19">
        <v>44885.197420047603</v>
      </c>
      <c r="I19">
        <v>448851.97420047602</v>
      </c>
      <c r="J19">
        <v>26931118.452028561</v>
      </c>
      <c r="K19">
        <v>0.15450483991064778</v>
      </c>
      <c r="L19">
        <v>124368426.38829572</v>
      </c>
      <c r="M19" s="12">
        <f t="shared" si="0"/>
        <v>-3690626683.6117043</v>
      </c>
    </row>
    <row r="20" spans="1:14">
      <c r="A20" t="s">
        <v>48</v>
      </c>
      <c r="B20" t="s">
        <v>49</v>
      </c>
      <c r="C20" s="12" t="s">
        <v>140</v>
      </c>
      <c r="D20" s="12" t="s">
        <v>131</v>
      </c>
      <c r="E20">
        <v>24.652765909430599</v>
      </c>
      <c r="F20">
        <v>25.770510126745801</v>
      </c>
      <c r="G20">
        <v>0.97715541219794</v>
      </c>
      <c r="H20">
        <v>110172.705594502</v>
      </c>
      <c r="I20">
        <v>1101727.0559450199</v>
      </c>
      <c r="J20">
        <v>66103623.356701195</v>
      </c>
      <c r="K20">
        <v>0.15450483991064778</v>
      </c>
      <c r="L20">
        <v>305267812.4037683</v>
      </c>
      <c r="M20" s="12">
        <f t="shared" si="0"/>
        <v>-3509727297.5962315</v>
      </c>
    </row>
    <row r="21" spans="1:14">
      <c r="A21" t="s">
        <v>18</v>
      </c>
      <c r="B21" t="s">
        <v>93</v>
      </c>
      <c r="C21" s="12" t="s">
        <v>136</v>
      </c>
      <c r="D21" s="12" t="s">
        <v>131</v>
      </c>
      <c r="E21">
        <v>20.6841580945574</v>
      </c>
      <c r="F21">
        <v>20.582173082822798</v>
      </c>
      <c r="G21">
        <v>0.109445976501236</v>
      </c>
      <c r="H21">
        <v>1109168.6634726201</v>
      </c>
      <c r="I21">
        <v>11091686.6347262</v>
      </c>
      <c r="J21">
        <v>665501198.08357203</v>
      </c>
      <c r="K21">
        <v>0.14382022471910089</v>
      </c>
      <c r="L21">
        <v>3044854919.7711291</v>
      </c>
      <c r="M21" s="12">
        <f t="shared" si="0"/>
        <v>-770140190.22887087</v>
      </c>
      <c r="N21" s="12">
        <f>AVERAGE(M21:M23)</f>
        <v>-579588151.40497839</v>
      </c>
    </row>
    <row r="22" spans="1:14">
      <c r="A22" t="s">
        <v>18</v>
      </c>
      <c r="B22" t="s">
        <v>93</v>
      </c>
      <c r="C22" s="12" t="s">
        <v>136</v>
      </c>
      <c r="D22" s="12" t="s">
        <v>131</v>
      </c>
      <c r="E22">
        <v>20.595815821276499</v>
      </c>
      <c r="F22">
        <v>20.582173082822798</v>
      </c>
      <c r="G22">
        <v>0.109445976501236</v>
      </c>
      <c r="H22">
        <v>1167677.57244261</v>
      </c>
      <c r="I22">
        <v>11676775.7244261</v>
      </c>
      <c r="J22">
        <v>700606543.46556604</v>
      </c>
      <c r="K22">
        <v>0.14382022471910089</v>
      </c>
      <c r="L22">
        <v>3205471735.9458256</v>
      </c>
      <c r="M22" s="12">
        <f t="shared" si="0"/>
        <v>-609523374.05417442</v>
      </c>
    </row>
    <row r="23" spans="1:14">
      <c r="A23" t="s">
        <v>18</v>
      </c>
      <c r="B23" t="s">
        <v>93</v>
      </c>
      <c r="C23" s="12" t="s">
        <v>136</v>
      </c>
      <c r="D23" s="12" t="s">
        <v>131</v>
      </c>
      <c r="E23">
        <v>20.466545332634499</v>
      </c>
      <c r="F23">
        <v>20.582173082822798</v>
      </c>
      <c r="G23">
        <v>0.109445976501236</v>
      </c>
      <c r="H23">
        <v>1258900.5631387599</v>
      </c>
      <c r="I23">
        <v>12589005.631387599</v>
      </c>
      <c r="J23">
        <v>755340337.88325596</v>
      </c>
      <c r="K23">
        <v>0.14382022471910089</v>
      </c>
      <c r="L23">
        <v>3455894220.06811</v>
      </c>
      <c r="M23" s="12">
        <f t="shared" si="0"/>
        <v>-359100889.93189001</v>
      </c>
    </row>
    <row r="24" spans="1:14">
      <c r="A24" t="s">
        <v>50</v>
      </c>
      <c r="B24" t="s">
        <v>51</v>
      </c>
      <c r="C24" s="12" t="s">
        <v>141</v>
      </c>
      <c r="D24" s="12" t="s">
        <v>131</v>
      </c>
      <c r="E24">
        <v>20.092483281213401</v>
      </c>
      <c r="F24">
        <v>20.163430881170601</v>
      </c>
      <c r="G24">
        <v>0.109651244554164</v>
      </c>
      <c r="H24">
        <v>1565028.3983164199</v>
      </c>
      <c r="I24">
        <v>15650283.983164199</v>
      </c>
      <c r="J24">
        <v>939017038.98985195</v>
      </c>
      <c r="K24">
        <v>0.15615727002967367</v>
      </c>
      <c r="L24">
        <v>4342605505.239419</v>
      </c>
      <c r="M24" s="12">
        <f t="shared" si="0"/>
        <v>527610395.23941898</v>
      </c>
      <c r="N24" s="12">
        <f>AVERAGE(M24:M26)</f>
        <v>357568894.84284288</v>
      </c>
    </row>
    <row r="25" spans="1:14">
      <c r="A25" t="s">
        <v>50</v>
      </c>
      <c r="B25" t="s">
        <v>51</v>
      </c>
      <c r="C25" s="12" t="s">
        <v>141</v>
      </c>
      <c r="D25" s="12" t="s">
        <v>131</v>
      </c>
      <c r="E25">
        <v>20.289724414563899</v>
      </c>
      <c r="F25">
        <v>20.163430881170601</v>
      </c>
      <c r="G25">
        <v>0.109651244554164</v>
      </c>
      <c r="H25">
        <v>1395328.88866897</v>
      </c>
      <c r="I25">
        <v>13953288.8866897</v>
      </c>
      <c r="J25">
        <v>837197333.20138204</v>
      </c>
      <c r="K25">
        <v>0.15615727002967367</v>
      </c>
      <c r="L25">
        <v>3871727132.9209313</v>
      </c>
      <c r="M25" s="12">
        <f t="shared" si="0"/>
        <v>56732022.920931339</v>
      </c>
    </row>
    <row r="26" spans="1:14">
      <c r="A26" t="s">
        <v>50</v>
      </c>
      <c r="B26" t="s">
        <v>51</v>
      </c>
      <c r="C26" s="12" t="s">
        <v>141</v>
      </c>
      <c r="D26" s="12" t="s">
        <v>131</v>
      </c>
      <c r="E26">
        <v>20.1080849477346</v>
      </c>
      <c r="F26">
        <v>20.163430881170601</v>
      </c>
      <c r="G26">
        <v>0.109651244554164</v>
      </c>
      <c r="H26">
        <v>1550884.51484983</v>
      </c>
      <c r="I26">
        <v>15508845.1484983</v>
      </c>
      <c r="J26">
        <v>930530708.90989804</v>
      </c>
      <c r="K26">
        <v>0.15615727002967367</v>
      </c>
      <c r="L26">
        <v>4303359376.3681784</v>
      </c>
      <c r="M26" s="12">
        <f t="shared" si="0"/>
        <v>488364266.36817837</v>
      </c>
    </row>
    <row r="27" spans="1:14">
      <c r="A27" t="s">
        <v>52</v>
      </c>
      <c r="B27" t="s">
        <v>85</v>
      </c>
      <c r="C27" s="12" t="s">
        <v>137</v>
      </c>
      <c r="D27" s="12" t="s">
        <v>131</v>
      </c>
      <c r="E27">
        <v>21.8242334089433</v>
      </c>
      <c r="F27">
        <v>21.829292991257599</v>
      </c>
      <c r="G27">
        <v>1.5488517944427399E-2</v>
      </c>
      <c r="H27">
        <v>571326.49193254404</v>
      </c>
      <c r="I27">
        <v>5713264.9193254402</v>
      </c>
      <c r="J27">
        <v>342795895.15952641</v>
      </c>
      <c r="K27">
        <v>0.14554857776135949</v>
      </c>
      <c r="L27">
        <v>1570757400.6497102</v>
      </c>
      <c r="M27" s="12">
        <f t="shared" si="0"/>
        <v>-2244237709.3502898</v>
      </c>
      <c r="N27" s="12">
        <f>AVERAGE(M27:M29)</f>
        <v>-2248813104.8131928</v>
      </c>
    </row>
    <row r="28" spans="1:14">
      <c r="A28" t="s">
        <v>52</v>
      </c>
      <c r="B28" t="s">
        <v>85</v>
      </c>
      <c r="C28" s="12" t="s">
        <v>137</v>
      </c>
      <c r="D28" s="12" t="s">
        <v>131</v>
      </c>
      <c r="E28">
        <v>21.846678577856899</v>
      </c>
      <c r="F28">
        <v>21.829292991257599</v>
      </c>
      <c r="G28">
        <v>1.5488517944427399E-2</v>
      </c>
      <c r="H28">
        <v>563913.05551878398</v>
      </c>
      <c r="I28">
        <v>5639130.55518784</v>
      </c>
      <c r="J28">
        <v>338347833.31127042</v>
      </c>
      <c r="K28">
        <v>0.14554857776135949</v>
      </c>
      <c r="L28">
        <v>1550375516.9534533</v>
      </c>
      <c r="M28" s="12">
        <f t="shared" si="0"/>
        <v>-2264619593.0465469</v>
      </c>
    </row>
    <row r="29" spans="1:14">
      <c r="A29" t="s">
        <v>52</v>
      </c>
      <c r="B29" t="s">
        <v>85</v>
      </c>
      <c r="C29" s="12" t="s">
        <v>137</v>
      </c>
      <c r="D29" s="12" t="s">
        <v>131</v>
      </c>
      <c r="E29">
        <v>21.816966986972702</v>
      </c>
      <c r="F29">
        <v>21.829292991257599</v>
      </c>
      <c r="G29">
        <v>1.5488517944427399E-2</v>
      </c>
      <c r="H29">
        <v>573747.34711521806</v>
      </c>
      <c r="I29">
        <v>5737473.4711521808</v>
      </c>
      <c r="J29">
        <v>344248408.26913083</v>
      </c>
      <c r="K29">
        <v>0.14554857776135949</v>
      </c>
      <c r="L29">
        <v>1577413097.9572585</v>
      </c>
      <c r="M29" s="12">
        <f t="shared" si="0"/>
        <v>-2237582012.0427418</v>
      </c>
    </row>
    <row r="30" spans="1:14">
      <c r="A30" t="s">
        <v>20</v>
      </c>
      <c r="B30" t="s">
        <v>95</v>
      </c>
      <c r="C30" s="12" t="s">
        <v>138</v>
      </c>
      <c r="D30" s="12" t="s">
        <v>131</v>
      </c>
      <c r="E30">
        <v>21.264784010665199</v>
      </c>
      <c r="F30">
        <v>21.136426909214499</v>
      </c>
      <c r="G30">
        <v>0.13167145351051901</v>
      </c>
      <c r="H30">
        <v>791161.55135927501</v>
      </c>
      <c r="I30">
        <v>7911615.5135927498</v>
      </c>
      <c r="J30">
        <v>474696930.81556499</v>
      </c>
      <c r="K30">
        <v>0.15062454077883913</v>
      </c>
      <c r="L30">
        <v>2184791752.1151357</v>
      </c>
      <c r="M30" s="12">
        <f t="shared" si="0"/>
        <v>-1630203357.8848643</v>
      </c>
      <c r="N30" s="12">
        <f>AVERAGE(M30:M32)</f>
        <v>-1456153879.1585224</v>
      </c>
    </row>
    <row r="31" spans="1:14">
      <c r="A31" t="s">
        <v>20</v>
      </c>
      <c r="B31" t="s">
        <v>95</v>
      </c>
      <c r="C31" s="12" t="s">
        <v>138</v>
      </c>
      <c r="D31" s="12" t="s">
        <v>131</v>
      </c>
      <c r="E31">
        <v>21.142822521962401</v>
      </c>
      <c r="F31">
        <v>21.136426909214499</v>
      </c>
      <c r="G31">
        <v>0.13167145351051901</v>
      </c>
      <c r="H31">
        <v>849349.77147867403</v>
      </c>
      <c r="I31">
        <v>8493497.71478674</v>
      </c>
      <c r="J31">
        <v>509609862.88720441</v>
      </c>
      <c r="K31">
        <v>0.15062454077883913</v>
      </c>
      <c r="L31">
        <v>2345478457.8438272</v>
      </c>
      <c r="M31" s="12">
        <f t="shared" si="0"/>
        <v>-1469516652.1561728</v>
      </c>
    </row>
    <row r="32" spans="1:14">
      <c r="A32" t="s">
        <v>20</v>
      </c>
      <c r="B32" t="s">
        <v>95</v>
      </c>
      <c r="C32" s="12" t="s">
        <v>138</v>
      </c>
      <c r="D32" s="12" t="s">
        <v>131</v>
      </c>
      <c r="E32">
        <v>21.001674195015902</v>
      </c>
      <c r="F32">
        <v>21.136426909214499</v>
      </c>
      <c r="G32">
        <v>0.13167145351051901</v>
      </c>
      <c r="H32">
        <v>922054.86105034198</v>
      </c>
      <c r="I32">
        <v>9220548.6105034202</v>
      </c>
      <c r="J32">
        <v>553232916.63020515</v>
      </c>
      <c r="K32">
        <v>0.15062454077883913</v>
      </c>
      <c r="L32">
        <v>2546253482.5654707</v>
      </c>
      <c r="M32" s="12">
        <f t="shared" si="0"/>
        <v>-1268741627.4345293</v>
      </c>
    </row>
    <row r="33" spans="1:14">
      <c r="A33" t="s">
        <v>53</v>
      </c>
      <c r="B33" t="s">
        <v>54</v>
      </c>
      <c r="C33" s="12" t="s">
        <v>141</v>
      </c>
      <c r="D33" s="12" t="s">
        <v>131</v>
      </c>
      <c r="E33">
        <v>20.17724802531</v>
      </c>
      <c r="F33">
        <v>20.224945819315199</v>
      </c>
      <c r="G33">
        <v>7.7065688231650206E-2</v>
      </c>
      <c r="H33">
        <v>1489707.3735855401</v>
      </c>
      <c r="I33">
        <v>14897073.735855401</v>
      </c>
      <c r="J33">
        <v>893824424.15132403</v>
      </c>
      <c r="K33">
        <v>0.15446265938069229</v>
      </c>
      <c r="L33">
        <v>4127547686.9006138</v>
      </c>
      <c r="M33" s="12">
        <f t="shared" si="0"/>
        <v>312552576.90061378</v>
      </c>
      <c r="N33" s="12">
        <f>AVERAGE(M33:M35)</f>
        <v>202235580.40109062</v>
      </c>
    </row>
    <row r="34" spans="1:14">
      <c r="A34" t="s">
        <v>53</v>
      </c>
      <c r="B34" t="s">
        <v>54</v>
      </c>
      <c r="C34" s="12" t="s">
        <v>141</v>
      </c>
      <c r="D34" s="12" t="s">
        <v>131</v>
      </c>
      <c r="E34">
        <v>20.183734662229998</v>
      </c>
      <c r="F34">
        <v>20.224945819315199</v>
      </c>
      <c r="G34">
        <v>7.7065688231650206E-2</v>
      </c>
      <c r="H34">
        <v>1484095.0005641901</v>
      </c>
      <c r="I34">
        <v>14840950.0056419</v>
      </c>
      <c r="J34">
        <v>890457000.33851397</v>
      </c>
      <c r="K34">
        <v>0.15446265938069229</v>
      </c>
      <c r="L34">
        <v>4111997426.6998196</v>
      </c>
      <c r="M34" s="12">
        <f t="shared" si="0"/>
        <v>297002316.69981956</v>
      </c>
    </row>
    <row r="35" spans="1:14">
      <c r="A35" t="s">
        <v>53</v>
      </c>
      <c r="B35" t="s">
        <v>54</v>
      </c>
      <c r="C35" s="12" t="s">
        <v>141</v>
      </c>
      <c r="D35" s="12" t="s">
        <v>131</v>
      </c>
      <c r="E35">
        <v>20.313854770405499</v>
      </c>
      <c r="F35">
        <v>20.224945819315199</v>
      </c>
      <c r="G35">
        <v>7.7065688231650206E-2</v>
      </c>
      <c r="H35">
        <v>1375873.48777477</v>
      </c>
      <c r="I35">
        <v>13758734.8777477</v>
      </c>
      <c r="J35">
        <v>825524092.66486192</v>
      </c>
      <c r="K35">
        <v>0.15446265938069229</v>
      </c>
      <c r="L35">
        <v>3812146957.6028385</v>
      </c>
      <c r="M35" s="12">
        <f t="shared" ref="M35:M66" si="1">L35-3814995110</f>
        <v>-2848152.3971614838</v>
      </c>
    </row>
    <row r="36" spans="1:14">
      <c r="A36" t="s">
        <v>55</v>
      </c>
      <c r="B36" t="s">
        <v>81</v>
      </c>
      <c r="C36" s="12" t="s">
        <v>137</v>
      </c>
      <c r="D36" s="12" t="s">
        <v>131</v>
      </c>
      <c r="E36">
        <v>22.2106146779591</v>
      </c>
      <c r="F36">
        <v>22.4018834509565</v>
      </c>
      <c r="G36">
        <v>0.83177100414355898</v>
      </c>
      <c r="H36">
        <v>456289.34388560703</v>
      </c>
      <c r="I36">
        <v>4562893.4388560699</v>
      </c>
      <c r="J36">
        <v>273773606.33136421</v>
      </c>
      <c r="K36">
        <v>0.13078089461713407</v>
      </c>
      <c r="L36">
        <v>1238311853.9597564</v>
      </c>
      <c r="M36" s="12">
        <f t="shared" si="1"/>
        <v>-2576683256.0402436</v>
      </c>
      <c r="N36" s="12">
        <f>AVERAGE(M36:M38)</f>
        <v>-2623548136.781342</v>
      </c>
    </row>
    <row r="37" spans="1:14">
      <c r="A37" t="s">
        <v>55</v>
      </c>
      <c r="B37" t="s">
        <v>81</v>
      </c>
      <c r="C37" s="12" t="s">
        <v>137</v>
      </c>
      <c r="D37" s="12" t="s">
        <v>131</v>
      </c>
      <c r="E37">
        <v>23.3126283794623</v>
      </c>
      <c r="F37">
        <v>22.4018834509565</v>
      </c>
      <c r="G37">
        <v>0.83177100414355898</v>
      </c>
      <c r="H37">
        <v>240295.594064409</v>
      </c>
      <c r="I37">
        <v>2402955.9406440901</v>
      </c>
      <c r="J37">
        <v>144177356.43864539</v>
      </c>
      <c r="K37">
        <v>0.13078089461713407</v>
      </c>
      <c r="L37">
        <v>652132000.38889933</v>
      </c>
      <c r="M37" s="12">
        <f t="shared" si="1"/>
        <v>-3162863109.6111007</v>
      </c>
    </row>
    <row r="38" spans="1:14">
      <c r="A38" t="s">
        <v>55</v>
      </c>
      <c r="B38" t="s">
        <v>81</v>
      </c>
      <c r="C38" s="12" t="s">
        <v>137</v>
      </c>
      <c r="D38" s="12" t="s">
        <v>131</v>
      </c>
      <c r="E38">
        <v>21.682407295448201</v>
      </c>
      <c r="F38">
        <v>22.4018834509565</v>
      </c>
      <c r="G38">
        <v>0.83177100414355898</v>
      </c>
      <c r="H38">
        <v>620477.21229756204</v>
      </c>
      <c r="I38">
        <v>6204772.1229756204</v>
      </c>
      <c r="J38">
        <v>372286327.37853724</v>
      </c>
      <c r="K38">
        <v>0.13078089461713407</v>
      </c>
      <c r="L38">
        <v>1683897065.3073182</v>
      </c>
      <c r="M38" s="12">
        <f t="shared" si="1"/>
        <v>-2131098044.6926818</v>
      </c>
    </row>
    <row r="39" spans="1:14">
      <c r="A39" t="s">
        <v>24</v>
      </c>
      <c r="B39" t="s">
        <v>99</v>
      </c>
      <c r="C39" s="12" t="s">
        <v>138</v>
      </c>
      <c r="D39" s="12" t="s">
        <v>131</v>
      </c>
      <c r="E39">
        <v>20.523765700359501</v>
      </c>
      <c r="F39">
        <v>20.420537285646098</v>
      </c>
      <c r="G39">
        <v>9.9642330609515495E-2</v>
      </c>
      <c r="H39">
        <v>1217673.98589124</v>
      </c>
      <c r="I39">
        <v>12176739.858912399</v>
      </c>
      <c r="J39">
        <v>730604391.53474391</v>
      </c>
      <c r="K39">
        <v>0.14970059880239536</v>
      </c>
      <c r="L39">
        <v>3359905225.7406192</v>
      </c>
      <c r="M39" s="12">
        <f t="shared" si="1"/>
        <v>-455089884.25938082</v>
      </c>
      <c r="N39" s="12">
        <f>AVERAGE(M39:M41)</f>
        <v>-243091048.86256075</v>
      </c>
    </row>
    <row r="40" spans="1:14">
      <c r="A40" t="s">
        <v>24</v>
      </c>
      <c r="B40" t="s">
        <v>99</v>
      </c>
      <c r="C40" s="12" t="s">
        <v>138</v>
      </c>
      <c r="D40" s="12" t="s">
        <v>131</v>
      </c>
      <c r="E40">
        <v>20.4129289284243</v>
      </c>
      <c r="F40">
        <v>20.420537285646098</v>
      </c>
      <c r="G40">
        <v>9.9642330609515495E-2</v>
      </c>
      <c r="H40">
        <v>1298796.3363093401</v>
      </c>
      <c r="I40">
        <v>12987963.3630934</v>
      </c>
      <c r="J40">
        <v>779277801.785604</v>
      </c>
      <c r="K40">
        <v>0.14970059880239536</v>
      </c>
      <c r="L40">
        <v>3583744621.3852935</v>
      </c>
      <c r="M40" s="12">
        <f t="shared" si="1"/>
        <v>-231250488.61470652</v>
      </c>
    </row>
    <row r="41" spans="1:14">
      <c r="A41" t="s">
        <v>24</v>
      </c>
      <c r="B41" t="s">
        <v>99</v>
      </c>
      <c r="C41" s="12" t="s">
        <v>138</v>
      </c>
      <c r="D41" s="12" t="s">
        <v>131</v>
      </c>
      <c r="E41">
        <v>20.324917228154298</v>
      </c>
      <c r="F41">
        <v>20.420537285646098</v>
      </c>
      <c r="G41">
        <v>9.9642330609515495E-2</v>
      </c>
      <c r="H41">
        <v>1367045.16093713</v>
      </c>
      <c r="I41">
        <v>13670451.609371301</v>
      </c>
      <c r="J41">
        <v>820227096.56227803</v>
      </c>
      <c r="K41">
        <v>0.14970059880239536</v>
      </c>
      <c r="L41">
        <v>3772062336.2864051</v>
      </c>
      <c r="M41" s="12">
        <f t="shared" si="1"/>
        <v>-42932773.713594913</v>
      </c>
    </row>
    <row r="42" spans="1:14">
      <c r="A42" t="s">
        <v>56</v>
      </c>
      <c r="B42" t="s">
        <v>57</v>
      </c>
      <c r="C42" s="12" t="s">
        <v>143</v>
      </c>
      <c r="D42" s="12" t="s">
        <v>131</v>
      </c>
      <c r="E42">
        <v>21.1590796873434</v>
      </c>
      <c r="F42">
        <v>21.212089549672999</v>
      </c>
      <c r="G42">
        <v>4.8954026648786397E-2</v>
      </c>
      <c r="H42">
        <v>841352.82562938798</v>
      </c>
      <c r="I42">
        <v>8413528.2562938798</v>
      </c>
      <c r="J42">
        <v>504811695.3776328</v>
      </c>
      <c r="K42">
        <v>0.15034333212865933</v>
      </c>
      <c r="L42">
        <v>2322827071.0328956</v>
      </c>
      <c r="M42" s="12">
        <f t="shared" si="1"/>
        <v>-1492168038.9671044</v>
      </c>
      <c r="N42" s="12">
        <f>AVERAGE(M42:M44)</f>
        <v>-1562113815.5529175</v>
      </c>
    </row>
    <row r="43" spans="1:14">
      <c r="A43" t="s">
        <v>56</v>
      </c>
      <c r="B43" t="s">
        <v>57</v>
      </c>
      <c r="C43" s="12" t="s">
        <v>143</v>
      </c>
      <c r="D43" s="12" t="s">
        <v>131</v>
      </c>
      <c r="E43">
        <v>21.221595580962301</v>
      </c>
      <c r="F43">
        <v>21.212089549672999</v>
      </c>
      <c r="G43">
        <v>4.8954026648786397E-2</v>
      </c>
      <c r="H43">
        <v>811296.31458158605</v>
      </c>
      <c r="I43">
        <v>8112963.1458158605</v>
      </c>
      <c r="J43">
        <v>486777788.74895161</v>
      </c>
      <c r="K43">
        <v>0.15034333212865933</v>
      </c>
      <c r="L43">
        <v>2239846334.0627584</v>
      </c>
      <c r="M43" s="12">
        <f t="shared" si="1"/>
        <v>-1575148775.9372416</v>
      </c>
    </row>
    <row r="44" spans="1:14">
      <c r="A44" t="s">
        <v>56</v>
      </c>
      <c r="B44" t="s">
        <v>57</v>
      </c>
      <c r="C44" s="12" t="s">
        <v>143</v>
      </c>
      <c r="D44" s="12" t="s">
        <v>131</v>
      </c>
      <c r="E44">
        <v>21.2555933807134</v>
      </c>
      <c r="F44">
        <v>21.212089549672999</v>
      </c>
      <c r="G44">
        <v>4.8954026648786397E-2</v>
      </c>
      <c r="H44">
        <v>795404.01001486497</v>
      </c>
      <c r="I44">
        <v>7954040.1001486499</v>
      </c>
      <c r="J44">
        <v>477242406.008919</v>
      </c>
      <c r="K44">
        <v>0.15034333212865933</v>
      </c>
      <c r="L44">
        <v>2195970478.2455935</v>
      </c>
      <c r="M44" s="12">
        <f t="shared" si="1"/>
        <v>-1619024631.7544065</v>
      </c>
    </row>
    <row r="45" spans="1:14">
      <c r="A45" t="s">
        <v>58</v>
      </c>
      <c r="B45" t="s">
        <v>83</v>
      </c>
      <c r="C45" s="12" t="s">
        <v>137</v>
      </c>
      <c r="D45" s="12" t="s">
        <v>131</v>
      </c>
      <c r="E45">
        <v>20.289267004439701</v>
      </c>
      <c r="F45">
        <v>20.575297952444199</v>
      </c>
      <c r="G45">
        <v>0.27486509437138201</v>
      </c>
      <c r="H45">
        <v>1395700.32595999</v>
      </c>
      <c r="I45">
        <v>13957003.2595999</v>
      </c>
      <c r="J45">
        <v>837420195.57599401</v>
      </c>
      <c r="K45">
        <v>0.1409660107334523</v>
      </c>
      <c r="L45">
        <v>3821871919.4158769</v>
      </c>
      <c r="M45" s="12">
        <f t="shared" si="1"/>
        <v>6876809.4158768654</v>
      </c>
      <c r="N45" s="12">
        <f>AVERAGE(M45:M47)</f>
        <v>-551275070.92279994</v>
      </c>
    </row>
    <row r="46" spans="1:14">
      <c r="A46" t="s">
        <v>58</v>
      </c>
      <c r="B46" t="s">
        <v>83</v>
      </c>
      <c r="C46" s="12" t="s">
        <v>137</v>
      </c>
      <c r="D46" s="12" t="s">
        <v>131</v>
      </c>
      <c r="E46">
        <v>20.599189362162601</v>
      </c>
      <c r="F46">
        <v>20.575297952444199</v>
      </c>
      <c r="G46">
        <v>0.27486509437138201</v>
      </c>
      <c r="H46">
        <v>1165387.6115699599</v>
      </c>
      <c r="I46">
        <v>11653876.115699599</v>
      </c>
      <c r="J46">
        <v>699232566.94197595</v>
      </c>
      <c r="K46">
        <v>0.1409660107334523</v>
      </c>
      <c r="L46">
        <v>3191202369.9147916</v>
      </c>
      <c r="M46" s="12">
        <f t="shared" si="1"/>
        <v>-623792740.08520842</v>
      </c>
    </row>
    <row r="47" spans="1:14">
      <c r="A47" t="s">
        <v>58</v>
      </c>
      <c r="B47" t="s">
        <v>83</v>
      </c>
      <c r="C47" s="12" t="s">
        <v>137</v>
      </c>
      <c r="D47" s="12" t="s">
        <v>131</v>
      </c>
      <c r="E47">
        <v>20.837437490730402</v>
      </c>
      <c r="F47">
        <v>20.575297952444199</v>
      </c>
      <c r="G47">
        <v>0.27486509437138201</v>
      </c>
      <c r="H47">
        <v>1014522.56310535</v>
      </c>
      <c r="I47">
        <v>10145225.6310535</v>
      </c>
      <c r="J47">
        <v>608713537.86320996</v>
      </c>
      <c r="K47">
        <v>0.1409660107334523</v>
      </c>
      <c r="L47">
        <v>2778085827.9009318</v>
      </c>
      <c r="M47" s="12">
        <f t="shared" si="1"/>
        <v>-1036909282.0990682</v>
      </c>
    </row>
    <row r="48" spans="1:14">
      <c r="A48" t="s">
        <v>26</v>
      </c>
      <c r="B48" t="s">
        <v>102</v>
      </c>
      <c r="C48" s="12" t="s">
        <v>138</v>
      </c>
      <c r="D48" s="12" t="s">
        <v>131</v>
      </c>
      <c r="E48">
        <v>20.6654065327726</v>
      </c>
      <c r="F48">
        <v>20.565256931795702</v>
      </c>
      <c r="G48">
        <v>9.2675616553679493E-2</v>
      </c>
      <c r="H48">
        <v>1121337.5805053599</v>
      </c>
      <c r="I48">
        <v>11213375.805053599</v>
      </c>
      <c r="J48">
        <v>672802548.30321598</v>
      </c>
      <c r="K48">
        <v>0.1624953305939483</v>
      </c>
      <c r="L48">
        <v>3128519283.2567916</v>
      </c>
      <c r="M48" s="12">
        <f t="shared" si="1"/>
        <v>-686475826.74320841</v>
      </c>
      <c r="N48" s="12">
        <f>AVERAGE(M48:M50)</f>
        <v>-495539183.21725178</v>
      </c>
    </row>
    <row r="49" spans="1:14">
      <c r="A49" t="s">
        <v>26</v>
      </c>
      <c r="B49" t="s">
        <v>102</v>
      </c>
      <c r="C49" s="12" t="s">
        <v>138</v>
      </c>
      <c r="D49" s="12" t="s">
        <v>131</v>
      </c>
      <c r="E49">
        <v>20.547836579269699</v>
      </c>
      <c r="F49">
        <v>20.565256931795702</v>
      </c>
      <c r="G49">
        <v>9.2675616553679493E-2</v>
      </c>
      <c r="H49">
        <v>1200737.2254073599</v>
      </c>
      <c r="I49">
        <v>12007372.254073599</v>
      </c>
      <c r="J49">
        <v>720442335.244416</v>
      </c>
      <c r="K49">
        <v>0.1624953305939483</v>
      </c>
      <c r="L49">
        <v>3350043402.7353339</v>
      </c>
      <c r="M49" s="12">
        <f t="shared" si="1"/>
        <v>-464951707.26466608</v>
      </c>
    </row>
    <row r="50" spans="1:14">
      <c r="A50" t="s">
        <v>26</v>
      </c>
      <c r="B50" t="s">
        <v>102</v>
      </c>
      <c r="C50" s="12" t="s">
        <v>138</v>
      </c>
      <c r="D50" s="12" t="s">
        <v>131</v>
      </c>
      <c r="E50">
        <v>20.482527683344799</v>
      </c>
      <c r="F50">
        <v>20.565256931795702</v>
      </c>
      <c r="G50">
        <v>9.2675616553679493E-2</v>
      </c>
      <c r="H50">
        <v>1247246.9791119499</v>
      </c>
      <c r="I50">
        <v>12472469.791119499</v>
      </c>
      <c r="J50">
        <v>748348187.46717</v>
      </c>
      <c r="K50">
        <v>0.1624953305939483</v>
      </c>
      <c r="L50">
        <v>3479805094.3561192</v>
      </c>
      <c r="M50" s="12">
        <f t="shared" si="1"/>
        <v>-335190015.64388084</v>
      </c>
    </row>
    <row r="51" spans="1:14">
      <c r="A51" t="s">
        <v>59</v>
      </c>
      <c r="B51" t="s">
        <v>60</v>
      </c>
      <c r="C51" s="12" t="s">
        <v>143</v>
      </c>
      <c r="D51" s="12" t="s">
        <v>131</v>
      </c>
      <c r="E51">
        <v>20.644260766877199</v>
      </c>
      <c r="F51">
        <v>20.632733785564898</v>
      </c>
      <c r="G51">
        <v>3.5851288600343902E-2</v>
      </c>
      <c r="H51">
        <v>1135220.4678907699</v>
      </c>
      <c r="I51">
        <v>11352204.6789077</v>
      </c>
      <c r="J51">
        <v>681132280.73446202</v>
      </c>
      <c r="K51">
        <v>0.16135084427767341</v>
      </c>
      <c r="L51">
        <v>3164134197.1829791</v>
      </c>
      <c r="M51" s="12">
        <f t="shared" si="1"/>
        <v>-650860912.81702089</v>
      </c>
      <c r="N51" s="12">
        <f>AVERAGE(M51:M53)</f>
        <v>-629102614.67045116</v>
      </c>
    </row>
    <row r="52" spans="1:14">
      <c r="A52" t="s">
        <v>59</v>
      </c>
      <c r="B52" t="s">
        <v>60</v>
      </c>
      <c r="C52" s="12" t="s">
        <v>143</v>
      </c>
      <c r="D52" s="12" t="s">
        <v>131</v>
      </c>
      <c r="E52">
        <v>20.592536860275001</v>
      </c>
      <c r="F52">
        <v>20.632733785564898</v>
      </c>
      <c r="G52">
        <v>3.5851288600343902E-2</v>
      </c>
      <c r="H52">
        <v>1169907.64463436</v>
      </c>
      <c r="I52">
        <v>11699076.446343601</v>
      </c>
      <c r="J52">
        <v>701944586.78061604</v>
      </c>
      <c r="K52">
        <v>0.16135084427767341</v>
      </c>
      <c r="L52">
        <v>3260815753.9752445</v>
      </c>
      <c r="M52" s="12">
        <f t="shared" si="1"/>
        <v>-554179356.02475548</v>
      </c>
    </row>
    <row r="53" spans="1:14">
      <c r="A53" t="s">
        <v>59</v>
      </c>
      <c r="B53" t="s">
        <v>60</v>
      </c>
      <c r="C53" s="12" t="s">
        <v>143</v>
      </c>
      <c r="D53" s="12" t="s">
        <v>131</v>
      </c>
      <c r="E53">
        <v>20.661403729542499</v>
      </c>
      <c r="F53">
        <v>20.632733785564898</v>
      </c>
      <c r="G53">
        <v>3.5851288600343902E-2</v>
      </c>
      <c r="H53">
        <v>1123952.4610020299</v>
      </c>
      <c r="I53">
        <v>11239524.610020299</v>
      </c>
      <c r="J53">
        <v>674371476.60121787</v>
      </c>
      <c r="K53">
        <v>0.16135084427767341</v>
      </c>
      <c r="L53">
        <v>3132727534.8304229</v>
      </c>
      <c r="M53" s="12">
        <f t="shared" si="1"/>
        <v>-682267575.16957712</v>
      </c>
    </row>
    <row r="54" spans="1:14">
      <c r="A54" t="s">
        <v>61</v>
      </c>
      <c r="B54" t="s">
        <v>78</v>
      </c>
      <c r="C54" s="12" t="s">
        <v>142</v>
      </c>
      <c r="D54" s="12" t="s">
        <v>131</v>
      </c>
      <c r="E54">
        <v>22.1699750757322</v>
      </c>
      <c r="F54">
        <v>21.889911567821201</v>
      </c>
      <c r="G54">
        <v>0.292975506097225</v>
      </c>
      <c r="H54">
        <v>467208.28045406798</v>
      </c>
      <c r="I54">
        <v>4672082.8045406798</v>
      </c>
      <c r="J54">
        <v>280324968.27244079</v>
      </c>
      <c r="K54">
        <v>0.15765422696115752</v>
      </c>
      <c r="L54">
        <v>1298077537.7733741</v>
      </c>
      <c r="M54" s="12">
        <f t="shared" si="1"/>
        <v>-2516917572.2266259</v>
      </c>
      <c r="N54" s="12">
        <f>AVERAGE(M54:M56)</f>
        <v>-2272217674.7179427</v>
      </c>
    </row>
    <row r="55" spans="1:14">
      <c r="A55" t="s">
        <v>61</v>
      </c>
      <c r="B55" t="s">
        <v>78</v>
      </c>
      <c r="C55" s="12" t="s">
        <v>142</v>
      </c>
      <c r="D55" s="12" t="s">
        <v>131</v>
      </c>
      <c r="E55">
        <v>21.914220833776699</v>
      </c>
      <c r="F55">
        <v>21.889911567821201</v>
      </c>
      <c r="G55">
        <v>0.292975506097225</v>
      </c>
      <c r="H55">
        <v>542179.710953217</v>
      </c>
      <c r="I55">
        <v>5421797.10953217</v>
      </c>
      <c r="J55">
        <v>325307826.57193017</v>
      </c>
      <c r="K55">
        <v>0.15765422696115752</v>
      </c>
      <c r="L55">
        <v>1506375921.9781687</v>
      </c>
      <c r="M55" s="12">
        <f t="shared" si="1"/>
        <v>-2308619188.0218315</v>
      </c>
    </row>
    <row r="56" spans="1:14">
      <c r="A56" t="s">
        <v>61</v>
      </c>
      <c r="B56" t="s">
        <v>78</v>
      </c>
      <c r="C56" s="12" t="s">
        <v>142</v>
      </c>
      <c r="D56" s="12" t="s">
        <v>131</v>
      </c>
      <c r="E56">
        <v>21.5855387939548</v>
      </c>
      <c r="F56">
        <v>21.889911567821201</v>
      </c>
      <c r="G56">
        <v>0.292975506097225</v>
      </c>
      <c r="H56">
        <v>656456.39389316004</v>
      </c>
      <c r="I56">
        <v>6564563.9389316002</v>
      </c>
      <c r="J56">
        <v>393873836.33589602</v>
      </c>
      <c r="K56">
        <v>0.15765422696115752</v>
      </c>
      <c r="L56">
        <v>1823878846.094629</v>
      </c>
      <c r="M56" s="12">
        <f t="shared" si="1"/>
        <v>-1991116263.905371</v>
      </c>
    </row>
    <row r="57" spans="1:14">
      <c r="A57" t="s">
        <v>28</v>
      </c>
      <c r="B57" t="s">
        <v>62</v>
      </c>
      <c r="C57" s="12" t="s">
        <v>139</v>
      </c>
      <c r="D57" s="12" t="s">
        <v>131</v>
      </c>
      <c r="E57">
        <v>20.474156813374101</v>
      </c>
      <c r="F57">
        <v>20.417007231165499</v>
      </c>
      <c r="G57">
        <v>5.74891933152945E-2</v>
      </c>
      <c r="H57">
        <v>1253337.1089403301</v>
      </c>
      <c r="I57">
        <v>12533371.089403301</v>
      </c>
      <c r="J57">
        <v>752002265.36419809</v>
      </c>
      <c r="K57">
        <v>0.14701078079059138</v>
      </c>
      <c r="L57">
        <v>3450218822.2067294</v>
      </c>
      <c r="M57" s="12">
        <f t="shared" si="1"/>
        <v>-364776287.79327059</v>
      </c>
      <c r="N57" s="12">
        <f>AVERAGE(M57:M59)</f>
        <v>-246778814.85401201</v>
      </c>
    </row>
    <row r="58" spans="1:14">
      <c r="A58" t="s">
        <v>28</v>
      </c>
      <c r="B58" t="s">
        <v>62</v>
      </c>
      <c r="C58" s="12" t="s">
        <v>139</v>
      </c>
      <c r="D58" s="12" t="s">
        <v>131</v>
      </c>
      <c r="E58">
        <v>20.417680538940999</v>
      </c>
      <c r="F58">
        <v>20.417007231165499</v>
      </c>
      <c r="G58">
        <v>5.74891933152945E-2</v>
      </c>
      <c r="H58">
        <v>1295210.1985021499</v>
      </c>
      <c r="I58">
        <v>12952101.985021498</v>
      </c>
      <c r="J58">
        <v>777126119.10128987</v>
      </c>
      <c r="K58">
        <v>0.14701078079059138</v>
      </c>
      <c r="L58">
        <v>3565488146.5725303</v>
      </c>
      <c r="M58" s="12">
        <f t="shared" si="1"/>
        <v>-249506963.42746973</v>
      </c>
    </row>
    <row r="59" spans="1:14">
      <c r="A59" t="s">
        <v>28</v>
      </c>
      <c r="B59" t="s">
        <v>62</v>
      </c>
      <c r="C59" s="12" t="s">
        <v>139</v>
      </c>
      <c r="D59" s="12" t="s">
        <v>131</v>
      </c>
      <c r="E59">
        <v>20.3591843411815</v>
      </c>
      <c r="F59">
        <v>20.417007231165499</v>
      </c>
      <c r="G59">
        <v>5.74891933152945E-2</v>
      </c>
      <c r="H59">
        <v>1340056.3950076301</v>
      </c>
      <c r="I59">
        <v>13400563.950076301</v>
      </c>
      <c r="J59">
        <v>804033837.00457799</v>
      </c>
      <c r="K59">
        <v>0.14701078079059138</v>
      </c>
      <c r="L59">
        <v>3688941916.6587043</v>
      </c>
      <c r="M59" s="12">
        <f t="shared" si="1"/>
        <v>-126053193.34129572</v>
      </c>
    </row>
    <row r="60" spans="1:14">
      <c r="A60" t="s">
        <v>63</v>
      </c>
      <c r="B60" t="s">
        <v>64</v>
      </c>
      <c r="C60" s="12" t="s">
        <v>143</v>
      </c>
      <c r="D60" s="12" t="s">
        <v>131</v>
      </c>
      <c r="E60">
        <v>21.041958831375901</v>
      </c>
      <c r="F60">
        <v>21.1060229467566</v>
      </c>
      <c r="G60">
        <v>5.6762477291675897E-2</v>
      </c>
      <c r="H60">
        <v>900691.90981160698</v>
      </c>
      <c r="I60">
        <v>9006919.09811607</v>
      </c>
      <c r="J60">
        <v>540415145.8869642</v>
      </c>
      <c r="K60">
        <v>0.14766138384228861</v>
      </c>
      <c r="L60">
        <v>2480854376.7118626</v>
      </c>
      <c r="M60" s="12">
        <f t="shared" si="1"/>
        <v>-1334140733.2881374</v>
      </c>
      <c r="N60" s="12">
        <f>AVERAGE(M60:M62)</f>
        <v>-1424047356.5385437</v>
      </c>
    </row>
    <row r="61" spans="1:14">
      <c r="A61" t="s">
        <v>63</v>
      </c>
      <c r="B61" t="s">
        <v>64</v>
      </c>
      <c r="C61" s="12" t="s">
        <v>143</v>
      </c>
      <c r="D61" s="12" t="s">
        <v>131</v>
      </c>
      <c r="E61">
        <v>21.126062478913902</v>
      </c>
      <c r="F61">
        <v>21.1060229467566</v>
      </c>
      <c r="G61">
        <v>5.6762477291675897E-2</v>
      </c>
      <c r="H61">
        <v>857673.665109611</v>
      </c>
      <c r="I61">
        <v>8576736.6510961093</v>
      </c>
      <c r="J61">
        <v>514604199.06576657</v>
      </c>
      <c r="K61">
        <v>0.14766138384228861</v>
      </c>
      <c r="L61">
        <v>2362365468.923481</v>
      </c>
      <c r="M61" s="12">
        <f t="shared" si="1"/>
        <v>-1452629641.076519</v>
      </c>
    </row>
    <row r="62" spans="1:14">
      <c r="A62" t="s">
        <v>63</v>
      </c>
      <c r="B62" t="s">
        <v>64</v>
      </c>
      <c r="C62" s="12" t="s">
        <v>143</v>
      </c>
      <c r="D62" s="12" t="s">
        <v>131</v>
      </c>
      <c r="E62">
        <v>21.150047529979901</v>
      </c>
      <c r="F62">
        <v>21.1060229467566</v>
      </c>
      <c r="G62">
        <v>5.6762477291675897E-2</v>
      </c>
      <c r="H62">
        <v>845786.42836473102</v>
      </c>
      <c r="I62">
        <v>8457864.28364731</v>
      </c>
      <c r="J62">
        <v>507471857.01883858</v>
      </c>
      <c r="K62">
        <v>0.14766138384228861</v>
      </c>
      <c r="L62">
        <v>2329623414.7490253</v>
      </c>
      <c r="M62" s="12">
        <f t="shared" si="1"/>
        <v>-1485371695.2509747</v>
      </c>
    </row>
    <row r="63" spans="1:14">
      <c r="A63" t="s">
        <v>65</v>
      </c>
      <c r="B63" t="s">
        <v>72</v>
      </c>
      <c r="C63" s="12" t="s">
        <v>142</v>
      </c>
      <c r="D63" s="12" t="s">
        <v>131</v>
      </c>
      <c r="E63">
        <v>21.2830635034328</v>
      </c>
      <c r="F63">
        <v>21.291015418047301</v>
      </c>
      <c r="G63">
        <v>2.3365822898589898E-2</v>
      </c>
      <c r="H63">
        <v>782790.75139913603</v>
      </c>
      <c r="I63">
        <v>7827907.5139913606</v>
      </c>
      <c r="J63">
        <v>469674450.83948165</v>
      </c>
      <c r="K63">
        <v>0.15971439308530658</v>
      </c>
      <c r="L63">
        <v>2178752882.8119364</v>
      </c>
      <c r="M63" s="12">
        <f t="shared" si="1"/>
        <v>-1636242227.1880636</v>
      </c>
      <c r="N63" s="12">
        <f>AVERAGE(M63:M65)</f>
        <v>-1646167069.0292332</v>
      </c>
    </row>
    <row r="64" spans="1:14">
      <c r="A64" t="s">
        <v>65</v>
      </c>
      <c r="B64" t="s">
        <v>72</v>
      </c>
      <c r="C64" s="12" t="s">
        <v>142</v>
      </c>
      <c r="D64" s="12" t="s">
        <v>131</v>
      </c>
      <c r="E64">
        <v>21.2726634338865</v>
      </c>
      <c r="F64">
        <v>21.291015418047301</v>
      </c>
      <c r="G64">
        <v>2.3365822898589898E-2</v>
      </c>
      <c r="H64">
        <v>787542.37532953802</v>
      </c>
      <c r="I64">
        <v>7875423.7532953806</v>
      </c>
      <c r="J64">
        <v>472525425.19772285</v>
      </c>
      <c r="K64">
        <v>0.15971439308530658</v>
      </c>
      <c r="L64">
        <v>2191978146.8022146</v>
      </c>
      <c r="M64" s="12">
        <f t="shared" si="1"/>
        <v>-1623016963.1977854</v>
      </c>
    </row>
    <row r="65" spans="1:22">
      <c r="A65" t="s">
        <v>65</v>
      </c>
      <c r="B65" t="s">
        <v>72</v>
      </c>
      <c r="C65" s="12" t="s">
        <v>142</v>
      </c>
      <c r="D65" s="12" t="s">
        <v>131</v>
      </c>
      <c r="E65">
        <v>21.317319316822601</v>
      </c>
      <c r="F65">
        <v>21.291015418047301</v>
      </c>
      <c r="G65">
        <v>2.3365822898589898E-2</v>
      </c>
      <c r="H65">
        <v>767341.62093140697</v>
      </c>
      <c r="I65">
        <v>7673416.2093140697</v>
      </c>
      <c r="J65">
        <v>460404972.55884421</v>
      </c>
      <c r="K65">
        <v>0.15971439308530658</v>
      </c>
      <c r="L65">
        <v>2135753093.2981491</v>
      </c>
      <c r="M65" s="12">
        <f t="shared" si="1"/>
        <v>-1679242016.7018509</v>
      </c>
    </row>
    <row r="66" spans="1:22">
      <c r="A66" t="s">
        <v>30</v>
      </c>
      <c r="B66" t="s">
        <v>66</v>
      </c>
      <c r="C66" s="12" t="s">
        <v>139</v>
      </c>
      <c r="D66" s="12" t="s">
        <v>131</v>
      </c>
      <c r="E66">
        <v>20.323981512454701</v>
      </c>
      <c r="F66">
        <v>20.1980384187131</v>
      </c>
      <c r="G66">
        <v>0.10995956756334201</v>
      </c>
      <c r="H66">
        <v>1367789.7049299299</v>
      </c>
      <c r="I66">
        <v>13677897.0492993</v>
      </c>
      <c r="J66">
        <v>820673822.95795798</v>
      </c>
      <c r="K66">
        <v>0.13838612368024131</v>
      </c>
      <c r="L66">
        <v>3736974768.4918175</v>
      </c>
      <c r="M66" s="12">
        <f t="shared" si="1"/>
        <v>-78020341.508182526</v>
      </c>
      <c r="N66" s="12">
        <f>AVERAGE(M66:M68)</f>
        <v>211558505.03768936</v>
      </c>
    </row>
    <row r="67" spans="1:22">
      <c r="A67" t="s">
        <v>30</v>
      </c>
      <c r="B67" t="s">
        <v>66</v>
      </c>
      <c r="C67" s="12" t="s">
        <v>139</v>
      </c>
      <c r="D67" s="12" t="s">
        <v>131</v>
      </c>
      <c r="E67">
        <v>20.1211076686842</v>
      </c>
      <c r="F67">
        <v>20.1980384187131</v>
      </c>
      <c r="G67">
        <v>0.10995956756334201</v>
      </c>
      <c r="H67">
        <v>1539176.5323053801</v>
      </c>
      <c r="I67">
        <v>15391765.323053801</v>
      </c>
      <c r="J67">
        <v>923505919.38322806</v>
      </c>
      <c r="K67">
        <v>0.13838612368024131</v>
      </c>
      <c r="L67">
        <v>4205225295.0497217</v>
      </c>
      <c r="M67" s="12">
        <f t="shared" ref="M67:M74" si="2">L67-3814995110</f>
        <v>390230185.04972172</v>
      </c>
    </row>
    <row r="68" spans="1:22">
      <c r="A68" t="s">
        <v>30</v>
      </c>
      <c r="B68" t="s">
        <v>66</v>
      </c>
      <c r="C68" s="12" t="s">
        <v>139</v>
      </c>
      <c r="D68" s="12" t="s">
        <v>131</v>
      </c>
      <c r="E68">
        <v>20.1490260750003</v>
      </c>
      <c r="F68">
        <v>20.1980384187131</v>
      </c>
      <c r="G68">
        <v>0.10995956756334201</v>
      </c>
      <c r="H68">
        <v>1514373.6878557601</v>
      </c>
      <c r="I68">
        <v>15143736.8785576</v>
      </c>
      <c r="J68">
        <v>908624212.71345603</v>
      </c>
      <c r="K68">
        <v>0.13838612368024131</v>
      </c>
      <c r="L68">
        <v>4137460781.5715289</v>
      </c>
      <c r="M68" s="12">
        <f t="shared" si="2"/>
        <v>322465671.57152891</v>
      </c>
    </row>
    <row r="69" spans="1:22">
      <c r="A69" t="s">
        <v>67</v>
      </c>
      <c r="B69" t="s">
        <v>68</v>
      </c>
      <c r="C69" s="12" t="s">
        <v>140</v>
      </c>
      <c r="D69" s="12" t="s">
        <v>131</v>
      </c>
      <c r="E69">
        <v>21.467398474301</v>
      </c>
      <c r="F69">
        <v>23.5432212687491</v>
      </c>
      <c r="G69">
        <v>3.6586760922785699</v>
      </c>
      <c r="H69">
        <v>703172.08242287801</v>
      </c>
      <c r="I69">
        <v>7031720.8242287803</v>
      </c>
      <c r="J69">
        <v>421903249.45372683</v>
      </c>
      <c r="K69">
        <v>0.15946969696969709</v>
      </c>
      <c r="L69">
        <v>1956736131.1785729</v>
      </c>
      <c r="M69" s="12">
        <f t="shared" si="2"/>
        <v>-1858258978.8214271</v>
      </c>
      <c r="N69" s="12">
        <f>AVERAGE(M69:M71)</f>
        <v>-2465590595.0282674</v>
      </c>
    </row>
    <row r="70" spans="1:22">
      <c r="A70" t="s">
        <v>67</v>
      </c>
      <c r="B70" t="s">
        <v>68</v>
      </c>
      <c r="C70" s="12" t="s">
        <v>140</v>
      </c>
      <c r="D70" s="12" t="s">
        <v>131</v>
      </c>
      <c r="E70">
        <v>21.3945780151398</v>
      </c>
      <c r="F70">
        <v>23.5432212687491</v>
      </c>
      <c r="G70">
        <v>3.6586760922785699</v>
      </c>
      <c r="H70">
        <v>733608.55035941198</v>
      </c>
      <c r="I70">
        <v>7336085.50359412</v>
      </c>
      <c r="J70">
        <v>440165130.21564722</v>
      </c>
      <c r="K70">
        <v>0.15946969696969709</v>
      </c>
      <c r="L70">
        <v>2041432520.5910552</v>
      </c>
      <c r="M70" s="12">
        <f t="shared" si="2"/>
        <v>-1773562589.4089448</v>
      </c>
    </row>
    <row r="71" spans="1:22">
      <c r="A71" t="s">
        <v>67</v>
      </c>
      <c r="B71" t="s">
        <v>68</v>
      </c>
      <c r="C71" s="12" t="s">
        <v>140</v>
      </c>
      <c r="D71" s="12" t="s">
        <v>131</v>
      </c>
      <c r="E71">
        <v>27.767687316806601</v>
      </c>
      <c r="F71">
        <v>23.5432212687491</v>
      </c>
      <c r="G71">
        <v>3.6586760922785699</v>
      </c>
      <c r="H71">
        <v>17984.117105562502</v>
      </c>
      <c r="I71">
        <v>179841.17105562502</v>
      </c>
      <c r="J71">
        <v>10790470.2633375</v>
      </c>
      <c r="K71">
        <v>0.15946969696969709</v>
      </c>
      <c r="L71">
        <v>50044893.145569839</v>
      </c>
      <c r="M71" s="12">
        <f t="shared" si="2"/>
        <v>-3764950216.8544302</v>
      </c>
    </row>
    <row r="72" spans="1:22">
      <c r="A72" t="s">
        <v>69</v>
      </c>
      <c r="B72" t="s">
        <v>70</v>
      </c>
      <c r="C72" s="12" t="s">
        <v>142</v>
      </c>
      <c r="D72" s="12" t="s">
        <v>131</v>
      </c>
      <c r="E72">
        <v>21.6141429999096</v>
      </c>
      <c r="F72">
        <v>21.4891159662806</v>
      </c>
      <c r="G72">
        <v>0.11300077935089101</v>
      </c>
      <c r="H72">
        <v>645620.32409193099</v>
      </c>
      <c r="I72">
        <v>6456203.2409193097</v>
      </c>
      <c r="J72">
        <v>387372194.45515859</v>
      </c>
      <c r="K72">
        <v>0.15852713178294603</v>
      </c>
      <c r="L72">
        <v>1795124789.4984019</v>
      </c>
      <c r="M72" s="12">
        <f t="shared" si="2"/>
        <v>-2019870320.5015981</v>
      </c>
      <c r="N72" s="12">
        <f>AVERAGE(M72:M74)</f>
        <v>-1881641273.2024434</v>
      </c>
    </row>
    <row r="73" spans="1:22">
      <c r="A73" t="s">
        <v>69</v>
      </c>
      <c r="B73" t="s">
        <v>70</v>
      </c>
      <c r="C73" s="12" t="s">
        <v>142</v>
      </c>
      <c r="D73" s="12" t="s">
        <v>131</v>
      </c>
      <c r="E73">
        <v>21.394270471791401</v>
      </c>
      <c r="F73">
        <v>21.4891159662806</v>
      </c>
      <c r="G73">
        <v>0.11300077935089101</v>
      </c>
      <c r="H73">
        <v>733739.84739777504</v>
      </c>
      <c r="I73">
        <v>7337398.4739777502</v>
      </c>
      <c r="J73">
        <v>440243908.43866503</v>
      </c>
      <c r="K73">
        <v>0.15852713178294603</v>
      </c>
      <c r="L73">
        <v>2040138050.1134419</v>
      </c>
      <c r="M73" s="12">
        <f t="shared" si="2"/>
        <v>-1774857059.8865581</v>
      </c>
    </row>
    <row r="74" spans="1:22">
      <c r="A74" t="s">
        <v>69</v>
      </c>
      <c r="B74" t="s">
        <v>70</v>
      </c>
      <c r="C74" s="12" t="s">
        <v>142</v>
      </c>
      <c r="D74" s="12" t="s">
        <v>131</v>
      </c>
      <c r="E74">
        <v>21.458934427140701</v>
      </c>
      <c r="F74">
        <v>21.4891159662806</v>
      </c>
      <c r="G74">
        <v>0.11300077935089101</v>
      </c>
      <c r="H74">
        <v>706643.884606687</v>
      </c>
      <c r="I74">
        <v>7066438.8460668698</v>
      </c>
      <c r="J74">
        <v>423986330.76401222</v>
      </c>
      <c r="K74">
        <v>0.15852713178294603</v>
      </c>
      <c r="L74">
        <v>1964798670.7808259</v>
      </c>
      <c r="M74" s="12">
        <f t="shared" si="2"/>
        <v>-1850196439.2191741</v>
      </c>
    </row>
    <row r="77" spans="1:22">
      <c r="A77" t="s">
        <v>41</v>
      </c>
      <c r="B77" t="s">
        <v>105</v>
      </c>
      <c r="U77">
        <v>1865929086.3132899</v>
      </c>
      <c r="V77">
        <f>AVERAGE(U77:U79)</f>
        <v>2124229692.8310974</v>
      </c>
    </row>
    <row r="78" spans="1:22">
      <c r="A78" t="s">
        <v>2</v>
      </c>
      <c r="B78" t="s">
        <v>3</v>
      </c>
      <c r="C78" s="12" t="s">
        <v>135</v>
      </c>
      <c r="D78" s="12" t="s">
        <v>133</v>
      </c>
      <c r="E78" t="s">
        <v>5</v>
      </c>
      <c r="F78" t="s">
        <v>6</v>
      </c>
      <c r="G78" t="s">
        <v>7</v>
      </c>
      <c r="H78" t="s">
        <v>8</v>
      </c>
      <c r="I78" t="s">
        <v>123</v>
      </c>
      <c r="J78" t="s">
        <v>125</v>
      </c>
      <c r="K78" t="s">
        <v>124</v>
      </c>
      <c r="L78" t="s">
        <v>126</v>
      </c>
      <c r="M78" s="12" t="s">
        <v>132</v>
      </c>
      <c r="N78" t="s">
        <v>134</v>
      </c>
      <c r="U78">
        <v>2057530932.7279537</v>
      </c>
    </row>
    <row r="79" spans="1:22">
      <c r="A79" t="s">
        <v>12</v>
      </c>
      <c r="B79" t="s">
        <v>89</v>
      </c>
      <c r="C79" s="12" t="s">
        <v>136</v>
      </c>
      <c r="D79" s="12" t="s">
        <v>105</v>
      </c>
      <c r="E79">
        <v>22.926889883435599</v>
      </c>
      <c r="F79">
        <v>22.673466931431498</v>
      </c>
      <c r="G79">
        <v>0.22044094871837799</v>
      </c>
      <c r="H79">
        <v>461600.70069520699</v>
      </c>
      <c r="I79">
        <v>4616007.0069520697</v>
      </c>
      <c r="J79">
        <v>276960420.41712415</v>
      </c>
      <c r="K79">
        <v>0.23618501841997541</v>
      </c>
      <c r="L79">
        <v>1369497289.6597869</v>
      </c>
      <c r="M79">
        <f>L79-2124229693</f>
        <v>-754732403.34021306</v>
      </c>
      <c r="N79">
        <f>AVERAGE(M79:M81)</f>
        <v>-532436466.50483632</v>
      </c>
      <c r="U79">
        <v>2449229059.4520488</v>
      </c>
    </row>
    <row r="80" spans="1:22">
      <c r="A80" t="s">
        <v>12</v>
      </c>
      <c r="B80" t="s">
        <v>89</v>
      </c>
      <c r="C80" s="12" t="s">
        <v>136</v>
      </c>
      <c r="D80" s="12" t="s">
        <v>105</v>
      </c>
      <c r="E80">
        <v>22.5674150154437</v>
      </c>
      <c r="F80">
        <v>22.673466931431498</v>
      </c>
      <c r="G80">
        <v>0.22044094871837799</v>
      </c>
      <c r="H80">
        <v>567195.446633894</v>
      </c>
      <c r="I80">
        <v>5671954.46633894</v>
      </c>
      <c r="J80">
        <v>340317267.98033643</v>
      </c>
      <c r="K80">
        <v>0.23618501841997541</v>
      </c>
      <c r="L80">
        <v>1682780432.7476315</v>
      </c>
      <c r="M80" s="12">
        <f t="shared" ref="M80:M143" si="3">L80-2124229693</f>
        <v>-441449260.25236845</v>
      </c>
    </row>
    <row r="81" spans="1:14">
      <c r="A81" t="s">
        <v>12</v>
      </c>
      <c r="B81" t="s">
        <v>89</v>
      </c>
      <c r="C81" s="12" t="s">
        <v>136</v>
      </c>
      <c r="D81" s="12" t="s">
        <v>105</v>
      </c>
      <c r="E81">
        <v>22.5260958954151</v>
      </c>
      <c r="F81">
        <v>22.673466931431498</v>
      </c>
      <c r="G81">
        <v>0.22044094871837799</v>
      </c>
      <c r="H81">
        <v>580786.15909792099</v>
      </c>
      <c r="I81">
        <v>5807861.5909792101</v>
      </c>
      <c r="J81">
        <v>348471695.45875263</v>
      </c>
      <c r="K81">
        <v>0.23618501841997541</v>
      </c>
      <c r="L81">
        <v>1723101957.0780725</v>
      </c>
      <c r="M81" s="12">
        <f t="shared" si="3"/>
        <v>-401127735.92192745</v>
      </c>
    </row>
    <row r="82" spans="1:14">
      <c r="A82" t="s">
        <v>14</v>
      </c>
      <c r="B82" t="s">
        <v>44</v>
      </c>
      <c r="C82" s="12" t="s">
        <v>139</v>
      </c>
      <c r="D82" s="12" t="s">
        <v>105</v>
      </c>
      <c r="E82">
        <v>22.919398620586399</v>
      </c>
      <c r="F82">
        <v>22.801182858254101</v>
      </c>
      <c r="G82">
        <v>0.14464168474011199</v>
      </c>
      <c r="H82">
        <v>463586.615259599</v>
      </c>
      <c r="I82">
        <v>4635866.1525959903</v>
      </c>
      <c r="J82">
        <v>278151969.15575939</v>
      </c>
      <c r="K82">
        <v>0.24246079613992752</v>
      </c>
      <c r="L82">
        <v>1382371668.1806133</v>
      </c>
      <c r="M82" s="12">
        <f t="shared" si="3"/>
        <v>-741858024.81938672</v>
      </c>
      <c r="N82">
        <f>AVERAGE(M82:M84)</f>
        <v>-641535280.9330709</v>
      </c>
    </row>
    <row r="83" spans="1:14">
      <c r="A83" t="s">
        <v>14</v>
      </c>
      <c r="B83" t="s">
        <v>44</v>
      </c>
      <c r="C83" s="12" t="s">
        <v>139</v>
      </c>
      <c r="D83" s="12" t="s">
        <v>105</v>
      </c>
      <c r="E83">
        <v>22.6398986974698</v>
      </c>
      <c r="F83">
        <v>22.801182858254101</v>
      </c>
      <c r="G83">
        <v>0.14464168474011199</v>
      </c>
      <c r="H83">
        <v>544117.83633194095</v>
      </c>
      <c r="I83">
        <v>5441178.36331941</v>
      </c>
      <c r="J83">
        <v>326470701.79916459</v>
      </c>
      <c r="K83">
        <v>0.24246079613992752</v>
      </c>
      <c r="L83">
        <v>1622508192.2950034</v>
      </c>
      <c r="M83" s="12">
        <f t="shared" si="3"/>
        <v>-501721500.70499659</v>
      </c>
    </row>
    <row r="84" spans="1:14">
      <c r="A84" t="s">
        <v>14</v>
      </c>
      <c r="B84" t="s">
        <v>44</v>
      </c>
      <c r="C84" s="12" t="s">
        <v>139</v>
      </c>
      <c r="D84" s="12" t="s">
        <v>105</v>
      </c>
      <c r="E84">
        <v>22.844251256706102</v>
      </c>
      <c r="F84">
        <v>22.801182858254101</v>
      </c>
      <c r="G84">
        <v>0.14464168474011199</v>
      </c>
      <c r="H84">
        <v>483986.89258744603</v>
      </c>
      <c r="I84">
        <v>4839868.9258744605</v>
      </c>
      <c r="J84">
        <v>290392135.55246764</v>
      </c>
      <c r="K84">
        <v>0.24246079613992752</v>
      </c>
      <c r="L84">
        <v>1443203375.7251706</v>
      </c>
      <c r="M84" s="12">
        <f t="shared" si="3"/>
        <v>-681026317.27482939</v>
      </c>
    </row>
    <row r="85" spans="1:14">
      <c r="A85" t="s">
        <v>45</v>
      </c>
      <c r="B85" t="s">
        <v>46</v>
      </c>
      <c r="C85" s="12" t="s">
        <v>140</v>
      </c>
      <c r="D85" s="12" t="s">
        <v>105</v>
      </c>
      <c r="E85">
        <v>22.487186381077301</v>
      </c>
      <c r="F85">
        <v>22.585046578610299</v>
      </c>
      <c r="G85">
        <v>0.15995815039567399</v>
      </c>
      <c r="H85">
        <v>593881.88245184696</v>
      </c>
      <c r="I85">
        <v>5938818.8245184701</v>
      </c>
      <c r="J85">
        <v>356329129.4711082</v>
      </c>
      <c r="K85">
        <v>0.23830645161290331</v>
      </c>
      <c r="L85">
        <v>1764978639.6867309</v>
      </c>
      <c r="M85" s="12">
        <f t="shared" si="3"/>
        <v>-359251053.31326914</v>
      </c>
      <c r="N85">
        <f>AVERAGE(M85:M87)</f>
        <v>-450912602.24344689</v>
      </c>
    </row>
    <row r="86" spans="1:14">
      <c r="A86" t="s">
        <v>45</v>
      </c>
      <c r="B86" t="s">
        <v>46</v>
      </c>
      <c r="C86" s="12" t="s">
        <v>140</v>
      </c>
      <c r="D86" s="12" t="s">
        <v>105</v>
      </c>
      <c r="E86">
        <v>22.498314795545099</v>
      </c>
      <c r="F86">
        <v>22.585046578610299</v>
      </c>
      <c r="G86">
        <v>0.15995815039567399</v>
      </c>
      <c r="H86">
        <v>590106.54479528696</v>
      </c>
      <c r="I86">
        <v>5901065.4479528693</v>
      </c>
      <c r="J86">
        <v>354063926.87717217</v>
      </c>
      <c r="K86">
        <v>0.23830645161290331</v>
      </c>
      <c r="L86">
        <v>1753758579.741606</v>
      </c>
      <c r="M86" s="12">
        <f t="shared" si="3"/>
        <v>-370471113.258394</v>
      </c>
    </row>
    <row r="87" spans="1:14">
      <c r="A87" t="s">
        <v>45</v>
      </c>
      <c r="B87" t="s">
        <v>46</v>
      </c>
      <c r="C87" s="12" t="s">
        <v>140</v>
      </c>
      <c r="D87" s="12" t="s">
        <v>105</v>
      </c>
      <c r="E87">
        <v>22.769638559208399</v>
      </c>
      <c r="F87">
        <v>22.585046578610299</v>
      </c>
      <c r="G87">
        <v>0.15995815039567399</v>
      </c>
      <c r="H87">
        <v>505130.09484512103</v>
      </c>
      <c r="I87">
        <v>5051300.9484512098</v>
      </c>
      <c r="J87">
        <v>303078056.9070726</v>
      </c>
      <c r="K87">
        <v>0.23830645161290331</v>
      </c>
      <c r="L87">
        <v>1501214052.8413224</v>
      </c>
      <c r="M87" s="12">
        <f t="shared" si="3"/>
        <v>-623015640.15867758</v>
      </c>
    </row>
    <row r="88" spans="1:14">
      <c r="A88" t="s">
        <v>16</v>
      </c>
      <c r="B88" t="s">
        <v>91</v>
      </c>
      <c r="C88" s="12" t="s">
        <v>136</v>
      </c>
      <c r="D88" s="12" t="s">
        <v>105</v>
      </c>
      <c r="E88">
        <v>22.821833330697299</v>
      </c>
      <c r="F88">
        <v>22.649840760946802</v>
      </c>
      <c r="G88">
        <v>0.15040122774456099</v>
      </c>
      <c r="H88">
        <v>490244.78695541702</v>
      </c>
      <c r="I88">
        <v>4902447.8695541704</v>
      </c>
      <c r="J88">
        <v>294146872.1732502</v>
      </c>
      <c r="K88">
        <v>0.24850179784258883</v>
      </c>
      <c r="L88">
        <v>1468971594.9523079</v>
      </c>
      <c r="M88" s="12">
        <f t="shared" si="3"/>
        <v>-655258098.04769206</v>
      </c>
      <c r="N88">
        <f>AVERAGE(M88:M90)</f>
        <v>-499139503.80096</v>
      </c>
    </row>
    <row r="89" spans="1:14">
      <c r="A89" t="s">
        <v>16</v>
      </c>
      <c r="B89" t="s">
        <v>91</v>
      </c>
      <c r="C89" s="12" t="s">
        <v>136</v>
      </c>
      <c r="D89" s="12" t="s">
        <v>105</v>
      </c>
      <c r="E89">
        <v>22.543001101344199</v>
      </c>
      <c r="F89">
        <v>22.649840760946802</v>
      </c>
      <c r="G89">
        <v>0.15040122774456099</v>
      </c>
      <c r="H89">
        <v>575186.76220753405</v>
      </c>
      <c r="I89">
        <v>5751867.6220753407</v>
      </c>
      <c r="J89">
        <v>345112057.32452047</v>
      </c>
      <c r="K89">
        <v>0.24850179784258883</v>
      </c>
      <c r="L89">
        <v>1723492096.1072733</v>
      </c>
      <c r="M89" s="12">
        <f t="shared" si="3"/>
        <v>-400737596.89272666</v>
      </c>
    </row>
    <row r="90" spans="1:14">
      <c r="A90" t="s">
        <v>16</v>
      </c>
      <c r="B90" t="s">
        <v>91</v>
      </c>
      <c r="C90" s="12" t="s">
        <v>136</v>
      </c>
      <c r="D90" s="12" t="s">
        <v>105</v>
      </c>
      <c r="E90">
        <v>22.584687850798701</v>
      </c>
      <c r="F90">
        <v>22.649840760946802</v>
      </c>
      <c r="G90">
        <v>0.15040122774456099</v>
      </c>
      <c r="H90">
        <v>561608.74826312799</v>
      </c>
      <c r="I90">
        <v>5616087.4826312801</v>
      </c>
      <c r="J90">
        <v>336965248.9578768</v>
      </c>
      <c r="K90">
        <v>0.24850179784258883</v>
      </c>
      <c r="L90">
        <v>1682806876.5375388</v>
      </c>
      <c r="M90" s="12">
        <f t="shared" si="3"/>
        <v>-441422816.46246123</v>
      </c>
    </row>
    <row r="91" spans="1:14">
      <c r="A91" t="s">
        <v>22</v>
      </c>
      <c r="B91" t="s">
        <v>47</v>
      </c>
      <c r="C91" s="12" t="s">
        <v>141</v>
      </c>
      <c r="D91" s="12" t="s">
        <v>105</v>
      </c>
      <c r="E91">
        <v>22.5094212390064</v>
      </c>
      <c r="F91">
        <v>22.650583926482501</v>
      </c>
      <c r="G91">
        <v>0.12805825021065401</v>
      </c>
      <c r="H91">
        <v>586362.58993535605</v>
      </c>
      <c r="I91">
        <v>5863625.8993535601</v>
      </c>
      <c r="J91">
        <v>351817553.96121359</v>
      </c>
      <c r="K91">
        <v>0.25818483215913768</v>
      </c>
      <c r="L91">
        <v>1770606040.3253114</v>
      </c>
      <c r="M91" s="12">
        <f t="shared" si="3"/>
        <v>-353623652.67468858</v>
      </c>
      <c r="N91">
        <f>AVERAGE(M91:M93)</f>
        <v>-488259582.35009319</v>
      </c>
    </row>
    <row r="92" spans="1:14">
      <c r="A92" t="s">
        <v>22</v>
      </c>
      <c r="B92" t="s">
        <v>47</v>
      </c>
      <c r="C92" s="12" t="s">
        <v>141</v>
      </c>
      <c r="D92" s="12" t="s">
        <v>105</v>
      </c>
      <c r="E92">
        <v>22.759293175951399</v>
      </c>
      <c r="F92">
        <v>22.650583926482501</v>
      </c>
      <c r="G92">
        <v>0.12805825021065401</v>
      </c>
      <c r="H92">
        <v>508133.71053260798</v>
      </c>
      <c r="I92">
        <v>5081337.1053260798</v>
      </c>
      <c r="J92">
        <v>304880226.31956476</v>
      </c>
      <c r="K92">
        <v>0.25818483215913768</v>
      </c>
      <c r="L92">
        <v>1534382705.5220859</v>
      </c>
      <c r="M92" s="12">
        <f t="shared" si="3"/>
        <v>-589846987.47791409</v>
      </c>
    </row>
    <row r="93" spans="1:14">
      <c r="A93" t="s">
        <v>22</v>
      </c>
      <c r="B93" t="s">
        <v>47</v>
      </c>
      <c r="C93" s="12" t="s">
        <v>141</v>
      </c>
      <c r="D93" s="12" t="s">
        <v>105</v>
      </c>
      <c r="E93">
        <v>22.6830373644896</v>
      </c>
      <c r="F93">
        <v>22.650583926482501</v>
      </c>
      <c r="G93">
        <v>0.12805825021065401</v>
      </c>
      <c r="H93">
        <v>530831.38274935598</v>
      </c>
      <c r="I93">
        <v>5308313.8274935596</v>
      </c>
      <c r="J93">
        <v>318498829.64961356</v>
      </c>
      <c r="K93">
        <v>0.25818483215913768</v>
      </c>
      <c r="L93">
        <v>1602921586.1023231</v>
      </c>
      <c r="M93" s="12">
        <f t="shared" si="3"/>
        <v>-521308106.89767694</v>
      </c>
    </row>
    <row r="94" spans="1:14">
      <c r="A94" t="s">
        <v>48</v>
      </c>
      <c r="B94" t="s">
        <v>49</v>
      </c>
      <c r="C94" s="12" t="s">
        <v>140</v>
      </c>
      <c r="D94" s="12" t="s">
        <v>105</v>
      </c>
      <c r="E94">
        <v>22.5825878875076</v>
      </c>
      <c r="F94">
        <v>22.480815839741201</v>
      </c>
      <c r="G94">
        <v>9.1083686823064794E-2</v>
      </c>
      <c r="H94">
        <v>562285.00784435205</v>
      </c>
      <c r="I94">
        <v>5622850.0784435207</v>
      </c>
      <c r="J94">
        <v>337371004.70661122</v>
      </c>
      <c r="K94">
        <v>0.23956594323873112</v>
      </c>
      <c r="L94">
        <v>1672774430.6821959</v>
      </c>
      <c r="M94" s="12">
        <f t="shared" si="3"/>
        <v>-451455262.3178041</v>
      </c>
      <c r="N94">
        <f>AVERAGE(M94:M96)</f>
        <v>-349394914.33388084</v>
      </c>
    </row>
    <row r="95" spans="1:14">
      <c r="A95" t="s">
        <v>48</v>
      </c>
      <c r="B95" t="s">
        <v>49</v>
      </c>
      <c r="C95" s="12" t="s">
        <v>140</v>
      </c>
      <c r="D95" s="12" t="s">
        <v>105</v>
      </c>
      <c r="E95">
        <v>22.452909714146799</v>
      </c>
      <c r="F95">
        <v>22.480815839741201</v>
      </c>
      <c r="G95">
        <v>9.1083686823064794E-2</v>
      </c>
      <c r="H95">
        <v>605662.75770610198</v>
      </c>
      <c r="I95">
        <v>6056627.5770610198</v>
      </c>
      <c r="J95">
        <v>363397654.62366116</v>
      </c>
      <c r="K95">
        <v>0.23956594323873112</v>
      </c>
      <c r="L95">
        <v>1801821426.0972848</v>
      </c>
      <c r="M95" s="12">
        <f t="shared" si="3"/>
        <v>-322408266.90271521</v>
      </c>
    </row>
    <row r="96" spans="1:14">
      <c r="A96" t="s">
        <v>48</v>
      </c>
      <c r="B96" t="s">
        <v>49</v>
      </c>
      <c r="C96" s="12" t="s">
        <v>140</v>
      </c>
      <c r="D96" s="12" t="s">
        <v>105</v>
      </c>
      <c r="E96">
        <v>22.4069499175693</v>
      </c>
      <c r="F96">
        <v>22.480815839741201</v>
      </c>
      <c r="G96">
        <v>9.1083686823064794E-2</v>
      </c>
      <c r="H96">
        <v>621826.69980477402</v>
      </c>
      <c r="I96">
        <v>6218266.9980477402</v>
      </c>
      <c r="J96">
        <v>373096019.88286442</v>
      </c>
      <c r="K96">
        <v>0.23956594323873112</v>
      </c>
      <c r="L96">
        <v>1849908479.2188768</v>
      </c>
      <c r="M96" s="12">
        <f t="shared" si="3"/>
        <v>-274321213.78112316</v>
      </c>
    </row>
    <row r="97" spans="1:14">
      <c r="A97" t="s">
        <v>18</v>
      </c>
      <c r="B97" t="s">
        <v>93</v>
      </c>
      <c r="C97" s="12" t="s">
        <v>136</v>
      </c>
      <c r="D97" s="12" t="s">
        <v>105</v>
      </c>
      <c r="E97">
        <v>22.440086710258502</v>
      </c>
      <c r="F97">
        <v>22.3158363824646</v>
      </c>
      <c r="G97">
        <v>0.117437526379185</v>
      </c>
      <c r="H97">
        <v>610129.83879661397</v>
      </c>
      <c r="I97">
        <v>6101298.3879661392</v>
      </c>
      <c r="J97">
        <v>366077903.27796835</v>
      </c>
      <c r="K97">
        <v>0.23815213062524884</v>
      </c>
      <c r="L97">
        <v>1813040543.6737611</v>
      </c>
      <c r="M97" s="12">
        <f t="shared" si="3"/>
        <v>-311189149.32623887</v>
      </c>
      <c r="N97">
        <f>AVERAGE(M97:M99)</f>
        <v>-174458531.72255802</v>
      </c>
    </row>
    <row r="98" spans="1:14">
      <c r="A98" t="s">
        <v>18</v>
      </c>
      <c r="B98" t="s">
        <v>93</v>
      </c>
      <c r="C98" s="12" t="s">
        <v>136</v>
      </c>
      <c r="D98" s="12" t="s">
        <v>105</v>
      </c>
      <c r="E98">
        <v>22.206669060513502</v>
      </c>
      <c r="F98">
        <v>22.3158363824646</v>
      </c>
      <c r="G98">
        <v>0.117437526379185</v>
      </c>
      <c r="H98">
        <v>697453.66506040294</v>
      </c>
      <c r="I98">
        <v>6974536.6506040292</v>
      </c>
      <c r="J98">
        <v>418472199.03624177</v>
      </c>
      <c r="K98">
        <v>0.23815213062524884</v>
      </c>
      <c r="L98">
        <v>2072528979.3766239</v>
      </c>
      <c r="M98" s="12">
        <f t="shared" si="3"/>
        <v>-51700713.623376131</v>
      </c>
    </row>
    <row r="99" spans="1:14">
      <c r="A99" t="s">
        <v>18</v>
      </c>
      <c r="B99" t="s">
        <v>93</v>
      </c>
      <c r="C99" s="12" t="s">
        <v>136</v>
      </c>
      <c r="D99" s="12" t="s">
        <v>105</v>
      </c>
      <c r="E99">
        <v>22.300753376621699</v>
      </c>
      <c r="F99">
        <v>22.3158363824646</v>
      </c>
      <c r="G99">
        <v>0.117437526379185</v>
      </c>
      <c r="H99">
        <v>660845.00449279696</v>
      </c>
      <c r="I99">
        <v>6608450.0449279696</v>
      </c>
      <c r="J99">
        <v>396507002.69567817</v>
      </c>
      <c r="K99">
        <v>0.23815213062524884</v>
      </c>
      <c r="L99">
        <v>1963743960.7819409</v>
      </c>
      <c r="M99" s="12">
        <f t="shared" si="3"/>
        <v>-160485732.21805906</v>
      </c>
    </row>
    <row r="100" spans="1:14">
      <c r="A100" t="s">
        <v>50</v>
      </c>
      <c r="B100" t="s">
        <v>51</v>
      </c>
      <c r="C100" s="12" t="s">
        <v>141</v>
      </c>
      <c r="D100" s="12" t="s">
        <v>105</v>
      </c>
      <c r="E100">
        <v>23.006745551727501</v>
      </c>
      <c r="F100">
        <v>23.229052521374701</v>
      </c>
      <c r="G100">
        <v>0.39549180275220203</v>
      </c>
      <c r="H100">
        <v>440952.63548658398</v>
      </c>
      <c r="I100">
        <v>4409526.3548658397</v>
      </c>
      <c r="J100">
        <v>264571581.29195037</v>
      </c>
      <c r="K100">
        <v>0.25190533493782596</v>
      </c>
      <c r="L100">
        <v>1324874296.3693175</v>
      </c>
      <c r="M100" s="12">
        <f t="shared" si="3"/>
        <v>-799355396.63068247</v>
      </c>
      <c r="N100">
        <f>AVERAGE(M100:M102)</f>
        <v>-938648216.55948555</v>
      </c>
    </row>
    <row r="101" spans="1:14">
      <c r="A101" t="s">
        <v>50</v>
      </c>
      <c r="B101" t="s">
        <v>51</v>
      </c>
      <c r="C101" s="12" t="s">
        <v>141</v>
      </c>
      <c r="D101" s="12" t="s">
        <v>105</v>
      </c>
      <c r="E101">
        <v>22.994737520690801</v>
      </c>
      <c r="F101">
        <v>23.229052521374701</v>
      </c>
      <c r="G101">
        <v>0.39549180275220203</v>
      </c>
      <c r="H101">
        <v>443997.48197208397</v>
      </c>
      <c r="I101">
        <v>4439974.8197208401</v>
      </c>
      <c r="J101">
        <v>266398489.1832504</v>
      </c>
      <c r="K101">
        <v>0.25190533493782596</v>
      </c>
      <c r="L101">
        <v>1334022759.3115516</v>
      </c>
      <c r="M101" s="12">
        <f t="shared" si="3"/>
        <v>-790206933.68844843</v>
      </c>
    </row>
    <row r="102" spans="1:14">
      <c r="A102" t="s">
        <v>50</v>
      </c>
      <c r="B102" t="s">
        <v>51</v>
      </c>
      <c r="C102" s="12" t="s">
        <v>141</v>
      </c>
      <c r="D102" s="12" t="s">
        <v>105</v>
      </c>
      <c r="E102">
        <v>23.6856744917059</v>
      </c>
      <c r="F102">
        <v>23.229052521374701</v>
      </c>
      <c r="G102">
        <v>0.39549180275220203</v>
      </c>
      <c r="H102">
        <v>298826.96551401803</v>
      </c>
      <c r="I102">
        <v>2988269.6551401801</v>
      </c>
      <c r="J102">
        <v>179296179.30841082</v>
      </c>
      <c r="K102">
        <v>0.25190533493782596</v>
      </c>
      <c r="L102">
        <v>897847373.64067411</v>
      </c>
      <c r="M102" s="12">
        <f t="shared" si="3"/>
        <v>-1226382319.3593259</v>
      </c>
    </row>
    <row r="103" spans="1:14">
      <c r="A103" t="s">
        <v>52</v>
      </c>
      <c r="B103" t="s">
        <v>85</v>
      </c>
      <c r="C103" s="12" t="s">
        <v>137</v>
      </c>
      <c r="D103" s="12" t="s">
        <v>105</v>
      </c>
      <c r="E103">
        <v>23.169479890721298</v>
      </c>
      <c r="F103">
        <v>22.610233914168901</v>
      </c>
      <c r="G103">
        <v>0.49073417932338598</v>
      </c>
      <c r="H103">
        <v>401689.55850283202</v>
      </c>
      <c r="I103">
        <v>4016895.5850283201</v>
      </c>
      <c r="J103">
        <v>241013735.1016992</v>
      </c>
      <c r="K103">
        <v>0.23051815585475335</v>
      </c>
      <c r="L103">
        <v>1186287107.4120357</v>
      </c>
      <c r="M103" s="12">
        <f t="shared" si="3"/>
        <v>-937942585.5879643</v>
      </c>
      <c r="N103">
        <f>AVERAGE(M103:M105)</f>
        <v>-448469175.60335988</v>
      </c>
    </row>
    <row r="104" spans="1:14">
      <c r="A104" t="s">
        <v>52</v>
      </c>
      <c r="B104" t="s">
        <v>85</v>
      </c>
      <c r="C104" s="12" t="s">
        <v>137</v>
      </c>
      <c r="D104" s="12" t="s">
        <v>105</v>
      </c>
      <c r="E104">
        <v>22.409686763154699</v>
      </c>
      <c r="F104">
        <v>22.610233914168901</v>
      </c>
      <c r="G104">
        <v>0.49073417932338598</v>
      </c>
      <c r="H104">
        <v>620852.19126501901</v>
      </c>
      <c r="I104">
        <v>6208521.9126501903</v>
      </c>
      <c r="J104">
        <v>372511314.75901139</v>
      </c>
      <c r="K104">
        <v>0.23051815585475335</v>
      </c>
      <c r="L104">
        <v>1833527744.2891529</v>
      </c>
      <c r="M104" s="12">
        <f t="shared" si="3"/>
        <v>-290701948.71084714</v>
      </c>
    </row>
    <row r="105" spans="1:14">
      <c r="A105" t="s">
        <v>52</v>
      </c>
      <c r="B105" t="s">
        <v>85</v>
      </c>
      <c r="C105" s="12" t="s">
        <v>137</v>
      </c>
      <c r="D105" s="12" t="s">
        <v>105</v>
      </c>
      <c r="E105">
        <v>22.251535088630799</v>
      </c>
      <c r="F105">
        <v>22.610233914168901</v>
      </c>
      <c r="G105">
        <v>0.49073417932338598</v>
      </c>
      <c r="H105">
        <v>679749.79040919</v>
      </c>
      <c r="I105">
        <v>6797497.9040919002</v>
      </c>
      <c r="J105">
        <v>407849874.24551404</v>
      </c>
      <c r="K105">
        <v>0.23051815585475335</v>
      </c>
      <c r="L105">
        <v>2007466700.4887319</v>
      </c>
      <c r="M105" s="12">
        <f t="shared" si="3"/>
        <v>-116762992.51126814</v>
      </c>
    </row>
    <row r="106" spans="1:14">
      <c r="A106" t="s">
        <v>20</v>
      </c>
      <c r="B106" t="s">
        <v>95</v>
      </c>
      <c r="C106" s="12" t="s">
        <v>138</v>
      </c>
      <c r="D106" s="12" t="s">
        <v>105</v>
      </c>
      <c r="E106">
        <v>22.698221943431701</v>
      </c>
      <c r="F106">
        <v>22.5476015778722</v>
      </c>
      <c r="G106">
        <v>0.130774232531918</v>
      </c>
      <c r="H106">
        <v>526232.23184491997</v>
      </c>
      <c r="I106">
        <v>5262322.3184491992</v>
      </c>
      <c r="J106">
        <v>315739339.10695195</v>
      </c>
      <c r="K106">
        <v>0.24978050921861281</v>
      </c>
      <c r="L106">
        <v>1578419488.0377386</v>
      </c>
      <c r="M106" s="12">
        <f t="shared" si="3"/>
        <v>-545810204.96226144</v>
      </c>
      <c r="N106">
        <f>AVERAGE(M106:M108)</f>
        <v>-400337369.25655526</v>
      </c>
    </row>
    <row r="107" spans="1:14">
      <c r="A107" t="s">
        <v>20</v>
      </c>
      <c r="B107" t="s">
        <v>95</v>
      </c>
      <c r="C107" s="12" t="s">
        <v>138</v>
      </c>
      <c r="D107" s="12" t="s">
        <v>105</v>
      </c>
      <c r="E107">
        <v>22.481620328758702</v>
      </c>
      <c r="F107">
        <v>22.5476015778722</v>
      </c>
      <c r="G107">
        <v>0.130774232531918</v>
      </c>
      <c r="H107">
        <v>595779.22918332205</v>
      </c>
      <c r="I107">
        <v>5957792.29183322</v>
      </c>
      <c r="J107">
        <v>357467537.5099932</v>
      </c>
      <c r="K107">
        <v>0.24978050921861281</v>
      </c>
      <c r="L107">
        <v>1787023844.2334514</v>
      </c>
      <c r="M107" s="12">
        <f t="shared" si="3"/>
        <v>-337205848.76654863</v>
      </c>
    </row>
    <row r="108" spans="1:14">
      <c r="A108" t="s">
        <v>20</v>
      </c>
      <c r="B108" t="s">
        <v>95</v>
      </c>
      <c r="C108" s="12" t="s">
        <v>138</v>
      </c>
      <c r="D108" s="12" t="s">
        <v>105</v>
      </c>
      <c r="E108">
        <v>22.462962461426098</v>
      </c>
      <c r="F108">
        <v>22.5476015778722</v>
      </c>
      <c r="G108">
        <v>0.130774232531918</v>
      </c>
      <c r="H108">
        <v>602183.61865544599</v>
      </c>
      <c r="I108">
        <v>6021836.1865544599</v>
      </c>
      <c r="J108">
        <v>361310171.19326758</v>
      </c>
      <c r="K108">
        <v>0.24978050921861281</v>
      </c>
      <c r="L108">
        <v>1806233638.9591444</v>
      </c>
      <c r="M108" s="12">
        <f t="shared" si="3"/>
        <v>-317996054.04085565</v>
      </c>
    </row>
    <row r="109" spans="1:14">
      <c r="A109" t="s">
        <v>53</v>
      </c>
      <c r="B109" t="s">
        <v>54</v>
      </c>
      <c r="C109" s="12" t="s">
        <v>141</v>
      </c>
      <c r="D109" s="12" t="s">
        <v>105</v>
      </c>
      <c r="E109">
        <v>23.194564759559199</v>
      </c>
      <c r="F109">
        <v>23.2647602824808</v>
      </c>
      <c r="G109">
        <v>0.16951805018542199</v>
      </c>
      <c r="H109">
        <v>395956.43803349399</v>
      </c>
      <c r="I109">
        <v>3959564.3803349398</v>
      </c>
      <c r="J109">
        <v>237573862.82009637</v>
      </c>
      <c r="K109">
        <v>0.25089605734767023</v>
      </c>
      <c r="L109">
        <v>1188720833.3220592</v>
      </c>
      <c r="M109" s="12">
        <f t="shared" si="3"/>
        <v>-935508859.67794085</v>
      </c>
      <c r="N109">
        <f>AVERAGE(M109:M111)</f>
        <v>-978843423.94513464</v>
      </c>
    </row>
    <row r="110" spans="1:14">
      <c r="A110" t="s">
        <v>53</v>
      </c>
      <c r="B110" t="s">
        <v>54</v>
      </c>
      <c r="C110" s="12" t="s">
        <v>141</v>
      </c>
      <c r="D110" s="12" t="s">
        <v>105</v>
      </c>
      <c r="E110">
        <v>23.458100929279301</v>
      </c>
      <c r="F110">
        <v>23.2647602824808</v>
      </c>
      <c r="G110">
        <v>0.16951805018542199</v>
      </c>
      <c r="H110">
        <v>340453.96883535798</v>
      </c>
      <c r="I110">
        <v>3404539.68835358</v>
      </c>
      <c r="J110">
        <v>204272381.30121478</v>
      </c>
      <c r="K110">
        <v>0.25089605734767023</v>
      </c>
      <c r="L110">
        <v>1022094065.578838</v>
      </c>
      <c r="M110" s="12">
        <f t="shared" si="3"/>
        <v>-1102135627.4211621</v>
      </c>
    </row>
    <row r="111" spans="1:14">
      <c r="A111" t="s">
        <v>53</v>
      </c>
      <c r="B111" t="s">
        <v>54</v>
      </c>
      <c r="C111" s="12" t="s">
        <v>141</v>
      </c>
      <c r="D111" s="12" t="s">
        <v>105</v>
      </c>
      <c r="E111">
        <v>23.141615158603901</v>
      </c>
      <c r="F111">
        <v>23.2647602824808</v>
      </c>
      <c r="G111">
        <v>0.16951805018542199</v>
      </c>
      <c r="H111">
        <v>408155.38491591701</v>
      </c>
      <c r="I111">
        <v>4081553.8491591699</v>
      </c>
      <c r="J111">
        <v>244893230.94955021</v>
      </c>
      <c r="K111">
        <v>0.25089605734767023</v>
      </c>
      <c r="L111">
        <v>1225343908.2636991</v>
      </c>
      <c r="M111" s="12">
        <f t="shared" si="3"/>
        <v>-898885784.73630095</v>
      </c>
    </row>
    <row r="112" spans="1:14">
      <c r="A112" t="s">
        <v>55</v>
      </c>
      <c r="B112" t="s">
        <v>83</v>
      </c>
      <c r="C112" s="12" t="s">
        <v>137</v>
      </c>
      <c r="D112" s="12" t="s">
        <v>105</v>
      </c>
      <c r="E112">
        <v>21.900624118153999</v>
      </c>
      <c r="F112">
        <v>21.92142474397</v>
      </c>
      <c r="G112">
        <v>6.1379660247866903E-2</v>
      </c>
      <c r="H112">
        <v>831158.73188921995</v>
      </c>
      <c r="I112">
        <v>8311587.3188921995</v>
      </c>
      <c r="J112">
        <v>498695239.13353199</v>
      </c>
      <c r="K112">
        <v>0.23837902264600702</v>
      </c>
      <c r="L112">
        <v>2470294891.3456001</v>
      </c>
      <c r="M112" s="12">
        <f t="shared" si="3"/>
        <v>346065198.34560013</v>
      </c>
      <c r="N112">
        <f>AVERAGE(M112:M114)</f>
        <v>317795160.5337947</v>
      </c>
    </row>
    <row r="113" spans="1:14">
      <c r="A113" t="s">
        <v>55</v>
      </c>
      <c r="B113" t="s">
        <v>83</v>
      </c>
      <c r="C113" s="12" t="s">
        <v>137</v>
      </c>
      <c r="D113" s="12" t="s">
        <v>105</v>
      </c>
      <c r="E113">
        <v>21.873148288337099</v>
      </c>
      <c r="F113">
        <v>21.92142474397</v>
      </c>
      <c r="G113">
        <v>6.1379660247866903E-2</v>
      </c>
      <c r="H113">
        <v>844349.34226812702</v>
      </c>
      <c r="I113">
        <v>8443493.4226812702</v>
      </c>
      <c r="J113">
        <v>506609605.3608762</v>
      </c>
      <c r="K113">
        <v>0.23837902264600702</v>
      </c>
      <c r="L113">
        <v>2509498831.7995248</v>
      </c>
      <c r="M113" s="12">
        <f t="shared" si="3"/>
        <v>385269138.79952478</v>
      </c>
    </row>
    <row r="114" spans="1:14">
      <c r="A114" t="s">
        <v>55</v>
      </c>
      <c r="B114" t="s">
        <v>83</v>
      </c>
      <c r="C114" s="12" t="s">
        <v>137</v>
      </c>
      <c r="D114" s="12" t="s">
        <v>105</v>
      </c>
      <c r="E114">
        <v>21.990501825418701</v>
      </c>
      <c r="F114">
        <v>21.92142474397</v>
      </c>
      <c r="G114">
        <v>6.1379660247866903E-2</v>
      </c>
      <c r="H114">
        <v>789432.79701066797</v>
      </c>
      <c r="I114">
        <v>7894327.9701066799</v>
      </c>
      <c r="J114">
        <v>473659678.20640081</v>
      </c>
      <c r="K114">
        <v>0.23837902264600702</v>
      </c>
      <c r="L114">
        <v>2346280837.4562593</v>
      </c>
      <c r="M114" s="12">
        <f t="shared" si="3"/>
        <v>222051144.45625925</v>
      </c>
    </row>
    <row r="115" spans="1:14">
      <c r="A115" t="s">
        <v>24</v>
      </c>
      <c r="B115" t="s">
        <v>99</v>
      </c>
      <c r="C115" s="12" t="s">
        <v>138</v>
      </c>
      <c r="D115" s="12" t="s">
        <v>105</v>
      </c>
      <c r="E115">
        <v>22.4800669251008</v>
      </c>
      <c r="F115">
        <v>22.373866887388498</v>
      </c>
      <c r="G115">
        <v>9.2866336520832607E-2</v>
      </c>
      <c r="H115">
        <v>596309.83196176798</v>
      </c>
      <c r="I115">
        <v>5963098.3196176793</v>
      </c>
      <c r="J115">
        <v>357785899.17706078</v>
      </c>
      <c r="K115">
        <v>0.2491999999999997</v>
      </c>
      <c r="L115">
        <v>1787784581.007937</v>
      </c>
      <c r="M115" s="12">
        <f t="shared" si="3"/>
        <v>-336445111.99206305</v>
      </c>
      <c r="N115">
        <f>AVERAGE(M115:M117)</f>
        <v>-222484278.85977936</v>
      </c>
    </row>
    <row r="116" spans="1:14">
      <c r="A116" t="s">
        <v>24</v>
      </c>
      <c r="B116" t="s">
        <v>99</v>
      </c>
      <c r="C116" s="12" t="s">
        <v>138</v>
      </c>
      <c r="D116" s="12" t="s">
        <v>105</v>
      </c>
      <c r="E116">
        <v>22.3079091684566</v>
      </c>
      <c r="F116">
        <v>22.373866887388498</v>
      </c>
      <c r="G116">
        <v>9.2866336520832607E-2</v>
      </c>
      <c r="H116">
        <v>658140.58745486196</v>
      </c>
      <c r="I116">
        <v>6581405.8745486196</v>
      </c>
      <c r="J116">
        <v>394884352.4729172</v>
      </c>
      <c r="K116">
        <v>0.2491999999999997</v>
      </c>
      <c r="L116">
        <v>1973158132.4366722</v>
      </c>
      <c r="M116" s="12">
        <f t="shared" si="3"/>
        <v>-151071560.56332779</v>
      </c>
    </row>
    <row r="117" spans="1:14">
      <c r="A117" t="s">
        <v>24</v>
      </c>
      <c r="B117" t="s">
        <v>99</v>
      </c>
      <c r="C117" s="12" t="s">
        <v>138</v>
      </c>
      <c r="D117" s="12" t="s">
        <v>105</v>
      </c>
      <c r="E117">
        <v>22.333624568608201</v>
      </c>
      <c r="F117">
        <v>22.373866887388498</v>
      </c>
      <c r="G117">
        <v>9.2866336520832607E-2</v>
      </c>
      <c r="H117">
        <v>648512.89124241297</v>
      </c>
      <c r="I117">
        <v>6485128.9124241294</v>
      </c>
      <c r="J117">
        <v>389107734.74544775</v>
      </c>
      <c r="K117">
        <v>0.2491999999999997</v>
      </c>
      <c r="L117">
        <v>1944293528.9760528</v>
      </c>
      <c r="M117" s="12">
        <f t="shared" si="3"/>
        <v>-179936164.02394724</v>
      </c>
    </row>
    <row r="118" spans="1:14">
      <c r="A118" t="s">
        <v>56</v>
      </c>
      <c r="B118" t="s">
        <v>57</v>
      </c>
      <c r="C118" s="12" t="s">
        <v>143</v>
      </c>
      <c r="D118" s="12" t="s">
        <v>105</v>
      </c>
      <c r="E118">
        <v>22.138870346974802</v>
      </c>
      <c r="F118">
        <v>22.168830758304701</v>
      </c>
      <c r="G118">
        <v>0.23460164096332101</v>
      </c>
      <c r="H118">
        <v>725085.36069210805</v>
      </c>
      <c r="I118">
        <v>7250853.6069210805</v>
      </c>
      <c r="J118">
        <v>435051216.41526484</v>
      </c>
      <c r="K118">
        <v>0.23913043478260843</v>
      </c>
      <c r="L118">
        <v>2156340811.797399</v>
      </c>
      <c r="M118" s="12">
        <f t="shared" si="3"/>
        <v>32111118.797399044</v>
      </c>
      <c r="N118">
        <f>AVERAGE(M118:M120)</f>
        <v>8086072.1137220068</v>
      </c>
    </row>
    <row r="119" spans="1:14">
      <c r="A119" t="s">
        <v>56</v>
      </c>
      <c r="B119" t="s">
        <v>57</v>
      </c>
      <c r="C119" s="12" t="s">
        <v>143</v>
      </c>
      <c r="D119" s="12" t="s">
        <v>105</v>
      </c>
      <c r="E119">
        <v>22.416973375729</v>
      </c>
      <c r="F119">
        <v>22.168830758304701</v>
      </c>
      <c r="G119">
        <v>0.23460164096332101</v>
      </c>
      <c r="H119">
        <v>618265.08669733105</v>
      </c>
      <c r="I119">
        <v>6182650.8669733107</v>
      </c>
      <c r="J119">
        <v>370959052.01839864</v>
      </c>
      <c r="K119">
        <v>0.23913043478260843</v>
      </c>
      <c r="L119">
        <v>1838666605.6564102</v>
      </c>
      <c r="M119" s="12">
        <f t="shared" si="3"/>
        <v>-285563087.34358978</v>
      </c>
    </row>
    <row r="120" spans="1:14">
      <c r="A120" t="s">
        <v>56</v>
      </c>
      <c r="B120" t="s">
        <v>57</v>
      </c>
      <c r="C120" s="12" t="s">
        <v>143</v>
      </c>
      <c r="D120" s="12" t="s">
        <v>105</v>
      </c>
      <c r="E120">
        <v>21.950648552210499</v>
      </c>
      <c r="F120">
        <v>22.168830758304701</v>
      </c>
      <c r="G120">
        <v>0.23460164096332101</v>
      </c>
      <c r="H120">
        <v>807669.84197966696</v>
      </c>
      <c r="I120">
        <v>8076698.4197966699</v>
      </c>
      <c r="J120">
        <v>484601905.18780017</v>
      </c>
      <c r="K120">
        <v>0.23913043478260843</v>
      </c>
      <c r="L120">
        <v>2401939877.8873568</v>
      </c>
      <c r="M120" s="12">
        <f t="shared" si="3"/>
        <v>277710184.88735676</v>
      </c>
    </row>
    <row r="121" spans="1:14">
      <c r="A121" t="s">
        <v>58</v>
      </c>
      <c r="B121" t="s">
        <v>81</v>
      </c>
      <c r="C121" s="12" t="s">
        <v>137</v>
      </c>
      <c r="D121" s="12" t="s">
        <v>105</v>
      </c>
      <c r="E121">
        <v>22.132101022666099</v>
      </c>
      <c r="F121">
        <v>22.308641531805499</v>
      </c>
      <c r="G121">
        <v>0.165756811804325</v>
      </c>
      <c r="H121">
        <v>727903.63735486695</v>
      </c>
      <c r="I121">
        <v>7279036.3735486697</v>
      </c>
      <c r="J121">
        <v>436742182.41292018</v>
      </c>
      <c r="K121">
        <v>0.24518021793797148</v>
      </c>
      <c r="L121">
        <v>2175290903.5185008</v>
      </c>
      <c r="M121" s="12">
        <f t="shared" si="3"/>
        <v>51061210.518500805</v>
      </c>
      <c r="N121">
        <f>AVERAGE(M121:M123)</f>
        <v>-152288490.34245801</v>
      </c>
    </row>
    <row r="122" spans="1:14">
      <c r="A122" t="s">
        <v>58</v>
      </c>
      <c r="B122" t="s">
        <v>81</v>
      </c>
      <c r="C122" s="12" t="s">
        <v>137</v>
      </c>
      <c r="D122" s="12" t="s">
        <v>105</v>
      </c>
      <c r="E122">
        <v>22.3328773648965</v>
      </c>
      <c r="F122">
        <v>22.308641531805499</v>
      </c>
      <c r="G122">
        <v>0.165756811804325</v>
      </c>
      <c r="H122">
        <v>648790.64320568403</v>
      </c>
      <c r="I122">
        <v>6487906.4320568405</v>
      </c>
      <c r="J122">
        <v>389274385.92341042</v>
      </c>
      <c r="K122">
        <v>0.24518021793797148</v>
      </c>
      <c r="L122">
        <v>1938867058.8071287</v>
      </c>
      <c r="M122" s="12">
        <f t="shared" si="3"/>
        <v>-185362634.19287133</v>
      </c>
    </row>
    <row r="123" spans="1:14">
      <c r="A123" t="s">
        <v>58</v>
      </c>
      <c r="B123" t="s">
        <v>81</v>
      </c>
      <c r="C123" s="12" t="s">
        <v>137</v>
      </c>
      <c r="D123" s="12" t="s">
        <v>105</v>
      </c>
      <c r="E123">
        <v>22.4609462078541</v>
      </c>
      <c r="F123">
        <v>22.308641531805499</v>
      </c>
      <c r="G123">
        <v>0.165756811804325</v>
      </c>
      <c r="H123">
        <v>602879.81466870499</v>
      </c>
      <c r="I123">
        <v>6028798.1466870494</v>
      </c>
      <c r="J123">
        <v>361727888.80122298</v>
      </c>
      <c r="K123">
        <v>0.24518021793797148</v>
      </c>
      <c r="L123">
        <v>1801665645.6469965</v>
      </c>
      <c r="M123" s="12">
        <f t="shared" si="3"/>
        <v>-322564047.3530035</v>
      </c>
    </row>
    <row r="124" spans="1:14">
      <c r="A124" t="s">
        <v>26</v>
      </c>
      <c r="B124" t="s">
        <v>102</v>
      </c>
      <c r="C124" s="12" t="s">
        <v>138</v>
      </c>
      <c r="D124" s="12" t="s">
        <v>105</v>
      </c>
      <c r="E124">
        <v>22.9805005457367</v>
      </c>
      <c r="F124">
        <v>22.8852345483416</v>
      </c>
      <c r="G124">
        <v>0.105746783331624</v>
      </c>
      <c r="H124">
        <v>447634.76924566401</v>
      </c>
      <c r="I124">
        <v>4476347.6924566403</v>
      </c>
      <c r="J124">
        <v>268580861.54739845</v>
      </c>
      <c r="K124">
        <v>0.26128364389233921</v>
      </c>
      <c r="L124">
        <v>1355026590.9289863</v>
      </c>
      <c r="M124" s="12">
        <f t="shared" si="3"/>
        <v>-769203102.07101369</v>
      </c>
      <c r="N124">
        <f>AVERAGE(M124:M126)</f>
        <v>-691408934.96027219</v>
      </c>
    </row>
    <row r="125" spans="1:14">
      <c r="A125" t="s">
        <v>26</v>
      </c>
      <c r="B125" t="s">
        <v>102</v>
      </c>
      <c r="C125" s="12" t="s">
        <v>138</v>
      </c>
      <c r="D125" s="12" t="s">
        <v>105</v>
      </c>
      <c r="E125">
        <v>22.771452668397099</v>
      </c>
      <c r="F125">
        <v>22.8852345483416</v>
      </c>
      <c r="G125">
        <v>0.105746783331624</v>
      </c>
      <c r="H125">
        <v>504605.230035074</v>
      </c>
      <c r="I125">
        <v>5046052.3003507396</v>
      </c>
      <c r="J125">
        <v>302763138.02104437</v>
      </c>
      <c r="K125">
        <v>0.26128364389233921</v>
      </c>
      <c r="L125">
        <v>1527480775.8378482</v>
      </c>
      <c r="M125" s="12">
        <f t="shared" si="3"/>
        <v>-596748917.16215181</v>
      </c>
    </row>
    <row r="126" spans="1:14">
      <c r="A126" t="s">
        <v>26</v>
      </c>
      <c r="B126" t="s">
        <v>102</v>
      </c>
      <c r="C126" s="12" t="s">
        <v>138</v>
      </c>
      <c r="D126" s="12" t="s">
        <v>105</v>
      </c>
      <c r="E126">
        <v>22.903750430891002</v>
      </c>
      <c r="F126">
        <v>22.8852345483416</v>
      </c>
      <c r="G126">
        <v>0.105746783331624</v>
      </c>
      <c r="H126">
        <v>467762.51658677001</v>
      </c>
      <c r="I126">
        <v>4677625.1658677002</v>
      </c>
      <c r="J126">
        <v>280657509.95206201</v>
      </c>
      <c r="K126">
        <v>0.26128364389233921</v>
      </c>
      <c r="L126">
        <v>1415954907.3523488</v>
      </c>
      <c r="M126" s="12">
        <f t="shared" si="3"/>
        <v>-708274785.6476512</v>
      </c>
    </row>
    <row r="127" spans="1:14">
      <c r="A127" t="s">
        <v>59</v>
      </c>
      <c r="B127" t="s">
        <v>60</v>
      </c>
      <c r="C127" s="12" t="s">
        <v>143</v>
      </c>
      <c r="D127" s="12" t="s">
        <v>105</v>
      </c>
      <c r="E127">
        <v>23.071248405496</v>
      </c>
      <c r="F127">
        <v>22.849276790807401</v>
      </c>
      <c r="G127">
        <v>0.19563911319744601</v>
      </c>
      <c r="H127">
        <v>424950.595014758</v>
      </c>
      <c r="I127">
        <v>4249505.9501475804</v>
      </c>
      <c r="J127">
        <v>254970357.00885481</v>
      </c>
      <c r="K127">
        <v>0.24158004158004134</v>
      </c>
      <c r="L127">
        <v>1266264425.8269279</v>
      </c>
      <c r="M127" s="12">
        <f t="shared" si="3"/>
        <v>-857965267.1730721</v>
      </c>
      <c r="N127">
        <f>AVERAGE(M127:M129)</f>
        <v>-680275539.420771</v>
      </c>
    </row>
    <row r="128" spans="1:14">
      <c r="A128" t="s">
        <v>59</v>
      </c>
      <c r="B128" t="s">
        <v>60</v>
      </c>
      <c r="C128" s="12" t="s">
        <v>143</v>
      </c>
      <c r="D128" s="12" t="s">
        <v>105</v>
      </c>
      <c r="E128">
        <v>22.701943847165001</v>
      </c>
      <c r="F128">
        <v>22.849276790807401</v>
      </c>
      <c r="G128">
        <v>0.19563911319744601</v>
      </c>
      <c r="H128">
        <v>525111.02426093502</v>
      </c>
      <c r="I128">
        <v>5251110.24260935</v>
      </c>
      <c r="J128">
        <v>315066614.55656099</v>
      </c>
      <c r="K128">
        <v>0.24158004158004134</v>
      </c>
      <c r="L128">
        <v>1564721681.6064715</v>
      </c>
      <c r="M128" s="12">
        <f t="shared" si="3"/>
        <v>-559508011.39352846</v>
      </c>
    </row>
    <row r="129" spans="1:14">
      <c r="A129" t="s">
        <v>59</v>
      </c>
      <c r="B129" t="s">
        <v>60</v>
      </c>
      <c r="C129" s="12" t="s">
        <v>143</v>
      </c>
      <c r="D129" s="12" t="s">
        <v>105</v>
      </c>
      <c r="E129">
        <v>22.7746381197612</v>
      </c>
      <c r="F129">
        <v>22.849276790807401</v>
      </c>
      <c r="G129">
        <v>0.19563911319744601</v>
      </c>
      <c r="H129">
        <v>503684.92265249102</v>
      </c>
      <c r="I129">
        <v>5036849.22652491</v>
      </c>
      <c r="J129">
        <v>302210953.59149462</v>
      </c>
      <c r="K129">
        <v>0.24158004158004134</v>
      </c>
      <c r="L129">
        <v>1500876353.3042874</v>
      </c>
      <c r="M129" s="12">
        <f t="shared" si="3"/>
        <v>-623353339.69571257</v>
      </c>
    </row>
    <row r="130" spans="1:14">
      <c r="A130" t="s">
        <v>61</v>
      </c>
      <c r="B130" t="s">
        <v>78</v>
      </c>
      <c r="C130" s="12" t="s">
        <v>142</v>
      </c>
      <c r="D130" s="12" t="s">
        <v>105</v>
      </c>
      <c r="E130">
        <v>22.9419939761402</v>
      </c>
      <c r="F130">
        <v>23.174851991195599</v>
      </c>
      <c r="G130">
        <v>0.28192995427300899</v>
      </c>
      <c r="H130">
        <v>457622.47499594698</v>
      </c>
      <c r="I130">
        <v>4576224.7499594698</v>
      </c>
      <c r="J130">
        <v>274573484.99756819</v>
      </c>
      <c r="K130">
        <v>0.2475991649269311</v>
      </c>
      <c r="L130">
        <v>1370230602.3761733</v>
      </c>
      <c r="M130" s="12">
        <f t="shared" si="3"/>
        <v>-753999090.62382674</v>
      </c>
      <c r="N130">
        <f>AVERAGE(M130:M132)</f>
        <v>-914938523.88949776</v>
      </c>
    </row>
    <row r="131" spans="1:14">
      <c r="A131" t="s">
        <v>61</v>
      </c>
      <c r="B131" t="s">
        <v>78</v>
      </c>
      <c r="C131" s="12" t="s">
        <v>142</v>
      </c>
      <c r="D131" s="12" t="s">
        <v>105</v>
      </c>
      <c r="E131">
        <v>23.0942597873407</v>
      </c>
      <c r="F131">
        <v>23.174851991195599</v>
      </c>
      <c r="G131">
        <v>0.28192995427300899</v>
      </c>
      <c r="H131">
        <v>419383.51756213099</v>
      </c>
      <c r="I131">
        <v>4193835.1756213098</v>
      </c>
      <c r="J131">
        <v>251630110.53727859</v>
      </c>
      <c r="K131">
        <v>0.2475991649269311</v>
      </c>
      <c r="L131">
        <v>1255734063.1071205</v>
      </c>
      <c r="M131" s="12">
        <f t="shared" si="3"/>
        <v>-868495629.89287949</v>
      </c>
    </row>
    <row r="132" spans="1:14">
      <c r="A132" t="s">
        <v>61</v>
      </c>
      <c r="B132" t="s">
        <v>78</v>
      </c>
      <c r="C132" s="12" t="s">
        <v>142</v>
      </c>
      <c r="D132" s="12" t="s">
        <v>105</v>
      </c>
      <c r="E132">
        <v>23.488302210106099</v>
      </c>
      <c r="F132">
        <v>23.174851991195599</v>
      </c>
      <c r="G132">
        <v>0.28192995427300899</v>
      </c>
      <c r="H132">
        <v>334612.29309271398</v>
      </c>
      <c r="I132">
        <v>3346122.9309271397</v>
      </c>
      <c r="J132">
        <v>200767375.85562837</v>
      </c>
      <c r="K132">
        <v>0.2475991649269311</v>
      </c>
      <c r="L132">
        <v>1001908841.8482131</v>
      </c>
      <c r="M132" s="12">
        <f t="shared" si="3"/>
        <v>-1122320851.1517868</v>
      </c>
    </row>
    <row r="133" spans="1:14">
      <c r="A133" t="s">
        <v>28</v>
      </c>
      <c r="B133" t="s">
        <v>62</v>
      </c>
      <c r="C133" s="12" t="s">
        <v>139</v>
      </c>
      <c r="D133" s="12" t="s">
        <v>105</v>
      </c>
      <c r="E133">
        <v>22.127662767816801</v>
      </c>
      <c r="F133">
        <v>22.028047417535799</v>
      </c>
      <c r="G133">
        <v>8.6280095723050398E-2</v>
      </c>
      <c r="H133">
        <v>729757.36129279505</v>
      </c>
      <c r="I133">
        <v>7297573.6129279509</v>
      </c>
      <c r="J133">
        <v>437854416.77567708</v>
      </c>
      <c r="K133">
        <v>0.24363788068418882</v>
      </c>
      <c r="L133">
        <v>2178129355.7084584</v>
      </c>
      <c r="M133" s="12">
        <f t="shared" si="3"/>
        <v>53899662.708458424</v>
      </c>
      <c r="N133">
        <f>AVERAGE(M133:M135)</f>
        <v>183720667.50418743</v>
      </c>
    </row>
    <row r="134" spans="1:14">
      <c r="A134" t="s">
        <v>28</v>
      </c>
      <c r="B134" t="s">
        <v>62</v>
      </c>
      <c r="C134" s="12" t="s">
        <v>139</v>
      </c>
      <c r="D134" s="12" t="s">
        <v>105</v>
      </c>
      <c r="E134">
        <v>21.976882757033799</v>
      </c>
      <c r="F134">
        <v>22.028047417535799</v>
      </c>
      <c r="G134">
        <v>8.6280095723050398E-2</v>
      </c>
      <c r="H134">
        <v>795618.15650518797</v>
      </c>
      <c r="I134">
        <v>7956181.5650518797</v>
      </c>
      <c r="J134">
        <v>477370893.90311277</v>
      </c>
      <c r="K134">
        <v>0.24363788068418882</v>
      </c>
      <c r="L134">
        <v>2374706107.1759357</v>
      </c>
      <c r="M134" s="12">
        <f t="shared" si="3"/>
        <v>250476414.17593575</v>
      </c>
    </row>
    <row r="135" spans="1:14">
      <c r="A135" t="s">
        <v>28</v>
      </c>
      <c r="B135" t="s">
        <v>62</v>
      </c>
      <c r="C135" s="12" t="s">
        <v>139</v>
      </c>
      <c r="D135" s="12" t="s">
        <v>105</v>
      </c>
      <c r="E135">
        <v>21.9795967277568</v>
      </c>
      <c r="F135">
        <v>22.028047417535799</v>
      </c>
      <c r="G135">
        <v>8.6280095723050398E-2</v>
      </c>
      <c r="H135">
        <v>794381.70047127898</v>
      </c>
      <c r="I135">
        <v>7943817.0047127903</v>
      </c>
      <c r="J135">
        <v>476629020.28276742</v>
      </c>
      <c r="K135">
        <v>0.24363788068418882</v>
      </c>
      <c r="L135">
        <v>2371015618.6281681</v>
      </c>
      <c r="M135" s="12">
        <f t="shared" si="3"/>
        <v>246785925.62816811</v>
      </c>
    </row>
    <row r="136" spans="1:14">
      <c r="A136" t="s">
        <v>63</v>
      </c>
      <c r="B136" t="s">
        <v>64</v>
      </c>
      <c r="C136" s="12" t="s">
        <v>143</v>
      </c>
      <c r="D136" s="12" t="s">
        <v>105</v>
      </c>
      <c r="E136">
        <v>22.422318110611599</v>
      </c>
      <c r="F136">
        <v>22.751472949157598</v>
      </c>
      <c r="G136">
        <v>0.52088150904819996</v>
      </c>
      <c r="H136">
        <v>616374.30026299902</v>
      </c>
      <c r="I136">
        <v>6163743.0026299898</v>
      </c>
      <c r="J136">
        <v>369824580.15779936</v>
      </c>
      <c r="K136">
        <v>0.24858299595141695</v>
      </c>
      <c r="L136">
        <v>1847026729.0796003</v>
      </c>
      <c r="M136" s="12">
        <f t="shared" si="3"/>
        <v>-277202963.92039967</v>
      </c>
      <c r="N136">
        <f>AVERAGE(M136:M138)</f>
        <v>-551543755.1760112</v>
      </c>
    </row>
    <row r="137" spans="1:14">
      <c r="A137" t="s">
        <v>63</v>
      </c>
      <c r="B137" t="s">
        <v>64</v>
      </c>
      <c r="C137" s="12" t="s">
        <v>143</v>
      </c>
      <c r="D137" s="12" t="s">
        <v>105</v>
      </c>
      <c r="E137">
        <v>22.480091235409301</v>
      </c>
      <c r="F137">
        <v>22.751472949157598</v>
      </c>
      <c r="G137">
        <v>0.52088150904819996</v>
      </c>
      <c r="H137">
        <v>596301.52454626199</v>
      </c>
      <c r="I137">
        <v>5963015.2454626197</v>
      </c>
      <c r="J137">
        <v>357780914.72775716</v>
      </c>
      <c r="K137">
        <v>0.24858299595141695</v>
      </c>
      <c r="L137">
        <v>1786876665.620086</v>
      </c>
      <c r="M137" s="12">
        <f t="shared" si="3"/>
        <v>-337353027.37991405</v>
      </c>
    </row>
    <row r="138" spans="1:14">
      <c r="A138" t="s">
        <v>63</v>
      </c>
      <c r="B138" t="s">
        <v>64</v>
      </c>
      <c r="C138" s="12" t="s">
        <v>143</v>
      </c>
      <c r="D138" s="12" t="s">
        <v>105</v>
      </c>
      <c r="E138">
        <v>23.3520095014518</v>
      </c>
      <c r="F138">
        <v>22.751472949157598</v>
      </c>
      <c r="G138">
        <v>0.52088150904819996</v>
      </c>
      <c r="H138">
        <v>361794.938171143</v>
      </c>
      <c r="I138">
        <v>3617949.3817114299</v>
      </c>
      <c r="J138">
        <v>217076962.90268579</v>
      </c>
      <c r="K138">
        <v>0.24858299595141695</v>
      </c>
      <c r="L138">
        <v>1084154418.77228</v>
      </c>
      <c r="M138" s="12">
        <f t="shared" si="3"/>
        <v>-1040075274.22772</v>
      </c>
    </row>
    <row r="139" spans="1:14">
      <c r="A139" t="s">
        <v>65</v>
      </c>
      <c r="B139" t="s">
        <v>72</v>
      </c>
      <c r="C139" s="12" t="s">
        <v>142</v>
      </c>
      <c r="D139" s="12" t="s">
        <v>105</v>
      </c>
      <c r="E139">
        <v>23.569811383945101</v>
      </c>
      <c r="F139">
        <v>23.6944320577003</v>
      </c>
      <c r="G139">
        <v>0.12226536882264299</v>
      </c>
      <c r="H139">
        <v>319341.85975307802</v>
      </c>
      <c r="I139">
        <v>3193418.5975307804</v>
      </c>
      <c r="J139">
        <v>191605115.85184681</v>
      </c>
      <c r="K139">
        <v>0.25010386373078536</v>
      </c>
      <c r="L139">
        <v>958105182.54791379</v>
      </c>
      <c r="M139" s="12">
        <f t="shared" si="3"/>
        <v>-1166124510.4520862</v>
      </c>
      <c r="N139">
        <f>AVERAGE(M139:M141)</f>
        <v>-1230700128.5170679</v>
      </c>
    </row>
    <row r="140" spans="1:14">
      <c r="A140" t="s">
        <v>65</v>
      </c>
      <c r="B140" t="s">
        <v>72</v>
      </c>
      <c r="C140" s="12" t="s">
        <v>142</v>
      </c>
      <c r="D140" s="12" t="s">
        <v>105</v>
      </c>
      <c r="E140">
        <v>23.699287315011802</v>
      </c>
      <c r="F140">
        <v>23.6944320577003</v>
      </c>
      <c r="G140">
        <v>0.12226536882264299</v>
      </c>
      <c r="H140">
        <v>296504.86171894602</v>
      </c>
      <c r="I140">
        <v>2965048.6171894604</v>
      </c>
      <c r="J140">
        <v>177902917.03136763</v>
      </c>
      <c r="K140">
        <v>0.25010386373078536</v>
      </c>
      <c r="L140">
        <v>889588495.79955995</v>
      </c>
      <c r="M140" s="12">
        <f t="shared" si="3"/>
        <v>-1234641197.2004399</v>
      </c>
    </row>
    <row r="141" spans="1:14">
      <c r="A141" t="s">
        <v>65</v>
      </c>
      <c r="B141" t="s">
        <v>72</v>
      </c>
      <c r="C141" s="12" t="s">
        <v>142</v>
      </c>
      <c r="D141" s="12" t="s">
        <v>105</v>
      </c>
      <c r="E141">
        <v>23.814197474143999</v>
      </c>
      <c r="F141">
        <v>23.6944320577003</v>
      </c>
      <c r="G141">
        <v>0.12226536882264299</v>
      </c>
      <c r="H141">
        <v>277608.60492811602</v>
      </c>
      <c r="I141">
        <v>2776086.0492811603</v>
      </c>
      <c r="J141">
        <v>166565162.95686963</v>
      </c>
      <c r="K141">
        <v>0.25010386373078536</v>
      </c>
      <c r="L141">
        <v>832895015.10132241</v>
      </c>
      <c r="M141" s="12">
        <f t="shared" si="3"/>
        <v>-1291334677.8986776</v>
      </c>
    </row>
    <row r="142" spans="1:14">
      <c r="A142" t="s">
        <v>30</v>
      </c>
      <c r="B142" t="s">
        <v>66</v>
      </c>
      <c r="C142" s="12" t="s">
        <v>139</v>
      </c>
      <c r="D142" s="12" t="s">
        <v>105</v>
      </c>
      <c r="E142">
        <v>23.0932495833353</v>
      </c>
      <c r="F142">
        <v>22.9230089633623</v>
      </c>
      <c r="G142">
        <v>0.188175267165268</v>
      </c>
      <c r="H142">
        <v>419626.375709705</v>
      </c>
      <c r="I142">
        <v>4196263.7570970496</v>
      </c>
      <c r="J142">
        <v>251775825.42582297</v>
      </c>
      <c r="K142">
        <v>0.23252097483020367</v>
      </c>
      <c r="L142">
        <v>1241275943.170058</v>
      </c>
      <c r="M142" s="12">
        <f t="shared" si="3"/>
        <v>-882953749.82994199</v>
      </c>
      <c r="N142">
        <f>AVERAGE(M142:M144)</f>
        <v>-750394637.45431268</v>
      </c>
    </row>
    <row r="143" spans="1:14">
      <c r="A143" t="s">
        <v>30</v>
      </c>
      <c r="B143" t="s">
        <v>66</v>
      </c>
      <c r="C143" s="12" t="s">
        <v>139</v>
      </c>
      <c r="D143" s="12" t="s">
        <v>105</v>
      </c>
      <c r="E143">
        <v>22.9548225221058</v>
      </c>
      <c r="F143">
        <v>22.9230089633623</v>
      </c>
      <c r="G143">
        <v>0.188175267165268</v>
      </c>
      <c r="H143">
        <v>454270.53767691198</v>
      </c>
      <c r="I143">
        <v>4542705.3767691199</v>
      </c>
      <c r="J143">
        <v>272562322.60614717</v>
      </c>
      <c r="K143">
        <v>0.23252097483020367</v>
      </c>
      <c r="L143">
        <v>1343755118.2420518</v>
      </c>
      <c r="M143" s="12">
        <f t="shared" si="3"/>
        <v>-780474574.75794816</v>
      </c>
    </row>
    <row r="144" spans="1:14">
      <c r="A144" t="s">
        <v>30</v>
      </c>
      <c r="B144" t="s">
        <v>66</v>
      </c>
      <c r="C144" s="12" t="s">
        <v>139</v>
      </c>
      <c r="D144" s="12" t="s">
        <v>105</v>
      </c>
      <c r="E144">
        <v>22.720954784646</v>
      </c>
      <c r="F144">
        <v>22.9230089633623</v>
      </c>
      <c r="G144">
        <v>0.188175267165268</v>
      </c>
      <c r="H144">
        <v>519421.21628552902</v>
      </c>
      <c r="I144">
        <v>5194212.1628552899</v>
      </c>
      <c r="J144">
        <v>311652729.77131736</v>
      </c>
      <c r="K144">
        <v>0.23252097483020367</v>
      </c>
      <c r="L144">
        <v>1536474105.2249525</v>
      </c>
      <c r="M144" s="12">
        <f t="shared" ref="M144:M150" si="4">L144-2124229693</f>
        <v>-587755587.77504754</v>
      </c>
    </row>
    <row r="145" spans="1:14">
      <c r="A145" t="s">
        <v>67</v>
      </c>
      <c r="B145" t="s">
        <v>68</v>
      </c>
      <c r="C145" s="12" t="s">
        <v>140</v>
      </c>
      <c r="D145" s="12" t="s">
        <v>105</v>
      </c>
      <c r="E145">
        <v>23.134541876970399</v>
      </c>
      <c r="F145">
        <v>23.0686450131073</v>
      </c>
      <c r="G145">
        <v>9.9313453202298105E-2</v>
      </c>
      <c r="H145">
        <v>409813.19011450699</v>
      </c>
      <c r="I145">
        <v>4098131.9011450699</v>
      </c>
      <c r="J145">
        <v>245887914.06870419</v>
      </c>
      <c r="K145">
        <v>0.24221867517956913</v>
      </c>
      <c r="L145">
        <v>1221786235.4283738</v>
      </c>
      <c r="M145" s="12">
        <f t="shared" si="4"/>
        <v>-902443457.57162619</v>
      </c>
      <c r="N145">
        <f>AVERAGE(M145:M147)</f>
        <v>-854037587.40699041</v>
      </c>
    </row>
    <row r="146" spans="1:14">
      <c r="A146" t="s">
        <v>67</v>
      </c>
      <c r="B146" t="s">
        <v>68</v>
      </c>
      <c r="C146" s="12" t="s">
        <v>140</v>
      </c>
      <c r="D146" s="12" t="s">
        <v>105</v>
      </c>
      <c r="E146">
        <v>22.9544170358601</v>
      </c>
      <c r="F146">
        <v>23.0686450131073</v>
      </c>
      <c r="G146">
        <v>9.9313453202298105E-2</v>
      </c>
      <c r="H146">
        <v>454376.10941602802</v>
      </c>
      <c r="I146">
        <v>4543761.0941602802</v>
      </c>
      <c r="J146">
        <v>272625665.64961684</v>
      </c>
      <c r="K146">
        <v>0.24221867517956913</v>
      </c>
      <c r="L146">
        <v>1354642772.8128607</v>
      </c>
      <c r="M146" s="12">
        <f t="shared" si="4"/>
        <v>-769586920.18713927</v>
      </c>
    </row>
    <row r="147" spans="1:14">
      <c r="A147" t="s">
        <v>67</v>
      </c>
      <c r="B147" t="s">
        <v>68</v>
      </c>
      <c r="C147" s="12" t="s">
        <v>140</v>
      </c>
      <c r="D147" s="12" t="s">
        <v>105</v>
      </c>
      <c r="E147">
        <v>23.116976126491501</v>
      </c>
      <c r="F147">
        <v>23.0686450131073</v>
      </c>
      <c r="G147">
        <v>9.9313453202298105E-2</v>
      </c>
      <c r="H147">
        <v>413959.35796066403</v>
      </c>
      <c r="I147">
        <v>4139593.5796066402</v>
      </c>
      <c r="J147">
        <v>248375614.77639842</v>
      </c>
      <c r="K147">
        <v>0.24221867517956913</v>
      </c>
      <c r="L147">
        <v>1234147308.5377946</v>
      </c>
      <c r="M147" s="12">
        <f t="shared" si="4"/>
        <v>-890082384.46220541</v>
      </c>
    </row>
    <row r="148" spans="1:14">
      <c r="A148" t="s">
        <v>69</v>
      </c>
      <c r="B148" t="s">
        <v>70</v>
      </c>
      <c r="C148" s="12" t="s">
        <v>142</v>
      </c>
      <c r="D148" s="12" t="s">
        <v>105</v>
      </c>
      <c r="E148">
        <v>23.950413377947701</v>
      </c>
      <c r="F148">
        <v>23.457572110580902</v>
      </c>
      <c r="G148">
        <v>0.43775923498971597</v>
      </c>
      <c r="H148">
        <v>256762.41075433101</v>
      </c>
      <c r="I148">
        <v>2567624.1075433102</v>
      </c>
      <c r="J148">
        <v>154057446.4525986</v>
      </c>
      <c r="K148">
        <v>0.24702013974517054</v>
      </c>
      <c r="L148">
        <v>768450953.61641455</v>
      </c>
      <c r="M148" s="12">
        <f t="shared" si="4"/>
        <v>-1355778739.3835855</v>
      </c>
      <c r="N148">
        <f>AVERAGE(M148:M150)</f>
        <v>-1084311810.6087859</v>
      </c>
    </row>
    <row r="149" spans="1:14">
      <c r="A149" t="s">
        <v>69</v>
      </c>
      <c r="B149" t="s">
        <v>70</v>
      </c>
      <c r="C149" s="12" t="s">
        <v>142</v>
      </c>
      <c r="D149" s="12" t="s">
        <v>105</v>
      </c>
      <c r="E149">
        <v>23.308433344190298</v>
      </c>
      <c r="F149">
        <v>23.457572110580902</v>
      </c>
      <c r="G149">
        <v>0.43775923498971597</v>
      </c>
      <c r="H149">
        <v>370943.47931737598</v>
      </c>
      <c r="I149">
        <v>3709434.7931737597</v>
      </c>
      <c r="J149">
        <v>222566087.59042558</v>
      </c>
      <c r="K149">
        <v>0.24702013974517054</v>
      </c>
      <c r="L149">
        <v>1110177574.5981936</v>
      </c>
      <c r="M149" s="12">
        <f t="shared" si="4"/>
        <v>-1014052118.4018064</v>
      </c>
    </row>
    <row r="150" spans="1:14">
      <c r="A150" t="s">
        <v>69</v>
      </c>
      <c r="B150" t="s">
        <v>70</v>
      </c>
      <c r="C150" s="12" t="s">
        <v>142</v>
      </c>
      <c r="D150" s="12" t="s">
        <v>105</v>
      </c>
      <c r="E150">
        <v>23.113869609604698</v>
      </c>
      <c r="F150">
        <v>23.457572110580902</v>
      </c>
      <c r="G150">
        <v>0.43775923498971597</v>
      </c>
      <c r="H150">
        <v>414696.96418744902</v>
      </c>
      <c r="I150">
        <v>4146969.6418744903</v>
      </c>
      <c r="J150">
        <v>248818178.51246941</v>
      </c>
      <c r="K150">
        <v>0.24702013974517054</v>
      </c>
      <c r="L150">
        <v>1241125118.9590337</v>
      </c>
      <c r="M150" s="12">
        <f t="shared" si="4"/>
        <v>-883104574.04096627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6D7DC-014C-41DC-B2EF-CC5F3B60FA70}">
  <dimension ref="A1:W149"/>
  <sheetViews>
    <sheetView topLeftCell="D103" workbookViewId="0">
      <selection activeCell="U21" sqref="U21"/>
    </sheetView>
  </sheetViews>
  <sheetFormatPr defaultRowHeight="15"/>
  <cols>
    <col min="3" max="4" width="9.140625" style="12"/>
    <col min="8" max="8" width="20.5703125" bestFit="1" customWidth="1"/>
    <col min="9" max="9" width="12" bestFit="1" customWidth="1"/>
    <col min="10" max="10" width="17.28515625" bestFit="1" customWidth="1"/>
    <col min="11" max="11" width="28" bestFit="1" customWidth="1"/>
    <col min="12" max="12" width="31.140625" bestFit="1" customWidth="1"/>
  </cols>
  <sheetData>
    <row r="1" spans="1:23">
      <c r="A1" t="s">
        <v>41</v>
      </c>
      <c r="B1" t="s">
        <v>131</v>
      </c>
    </row>
    <row r="2" spans="1:23">
      <c r="A2" t="s">
        <v>2</v>
      </c>
      <c r="B2" t="s">
        <v>3</v>
      </c>
      <c r="C2" s="12" t="s">
        <v>133</v>
      </c>
      <c r="D2" s="12" t="s">
        <v>135</v>
      </c>
      <c r="E2" t="s">
        <v>5</v>
      </c>
      <c r="F2" t="s">
        <v>6</v>
      </c>
      <c r="G2" t="s">
        <v>7</v>
      </c>
      <c r="H2" t="s">
        <v>8</v>
      </c>
      <c r="I2" s="12" t="s">
        <v>127</v>
      </c>
      <c r="J2" s="12" t="s">
        <v>124</v>
      </c>
      <c r="K2" s="12" t="s">
        <v>126</v>
      </c>
      <c r="L2" s="12" t="s">
        <v>132</v>
      </c>
      <c r="M2" t="s">
        <v>134</v>
      </c>
      <c r="U2" t="s">
        <v>21</v>
      </c>
      <c r="V2">
        <v>1576778.0134099852</v>
      </c>
      <c r="W2">
        <f>AVERAGE(V2:V4)</f>
        <v>1515251.8016046761</v>
      </c>
    </row>
    <row r="3" spans="1:23">
      <c r="A3" t="s">
        <v>12</v>
      </c>
      <c r="B3" t="s">
        <v>89</v>
      </c>
      <c r="C3" s="12" t="s">
        <v>131</v>
      </c>
      <c r="D3" s="12" t="s">
        <v>136</v>
      </c>
      <c r="E3">
        <v>24.4886022006323</v>
      </c>
      <c r="F3">
        <v>24.369228368084901</v>
      </c>
      <c r="G3">
        <v>0.11901988936655999</v>
      </c>
      <c r="H3">
        <v>6171.4260036349397</v>
      </c>
      <c r="I3">
        <v>370285.56021809636</v>
      </c>
      <c r="J3">
        <v>0.1376975169300228</v>
      </c>
      <c r="K3">
        <v>1685091.8496606825</v>
      </c>
      <c r="L3">
        <f>K3-1515252</f>
        <v>169839.84966068249</v>
      </c>
      <c r="M3">
        <f>AVERAGE(L3:L5)</f>
        <v>298995.49305492005</v>
      </c>
      <c r="U3" t="s">
        <v>21</v>
      </c>
      <c r="V3">
        <v>1371859.9993131922</v>
      </c>
    </row>
    <row r="4" spans="1:23">
      <c r="A4" t="s">
        <v>12</v>
      </c>
      <c r="B4" t="s">
        <v>89</v>
      </c>
      <c r="C4" s="12" t="s">
        <v>131</v>
      </c>
      <c r="D4" s="12" t="s">
        <v>136</v>
      </c>
      <c r="E4">
        <v>24.250565608094998</v>
      </c>
      <c r="F4">
        <v>24.369228368084901</v>
      </c>
      <c r="G4">
        <v>0.11901988936655999</v>
      </c>
      <c r="H4">
        <v>7126.0434472235402</v>
      </c>
      <c r="I4">
        <v>427562.60683341243</v>
      </c>
      <c r="J4">
        <v>0.1376975169300228</v>
      </c>
      <c r="K4">
        <v>1945747.6645060035</v>
      </c>
      <c r="L4" s="12">
        <f t="shared" ref="L4:L67" si="0">K4-1515252</f>
        <v>430495.66450600349</v>
      </c>
      <c r="U4" t="s">
        <v>21</v>
      </c>
      <c r="V4">
        <v>1597117.3920908505</v>
      </c>
    </row>
    <row r="5" spans="1:23">
      <c r="A5" t="s">
        <v>12</v>
      </c>
      <c r="B5" t="s">
        <v>89</v>
      </c>
      <c r="C5" s="12" t="s">
        <v>131</v>
      </c>
      <c r="D5" s="12" t="s">
        <v>136</v>
      </c>
      <c r="E5">
        <v>24.368517295527301</v>
      </c>
      <c r="F5">
        <v>24.369228368084901</v>
      </c>
      <c r="G5">
        <v>0.11901988936655999</v>
      </c>
      <c r="H5">
        <v>6635.8549396010803</v>
      </c>
      <c r="I5">
        <v>398151.29637606483</v>
      </c>
      <c r="J5">
        <v>0.1376975169300228</v>
      </c>
      <c r="K5">
        <v>1811902.9649980741</v>
      </c>
      <c r="L5" s="12">
        <f t="shared" si="0"/>
        <v>296650.96499807411</v>
      </c>
      <c r="U5" t="s">
        <v>15</v>
      </c>
      <c r="V5">
        <v>7362969.6747855498</v>
      </c>
      <c r="W5" s="12">
        <f>AVERAGE(V5:V7)</f>
        <v>9153318.1971896533</v>
      </c>
    </row>
    <row r="6" spans="1:23">
      <c r="A6" t="s">
        <v>14</v>
      </c>
      <c r="B6" t="s">
        <v>44</v>
      </c>
      <c r="C6" s="12" t="s">
        <v>131</v>
      </c>
      <c r="D6" s="12" t="s">
        <v>139</v>
      </c>
      <c r="E6">
        <v>24.073433021287101</v>
      </c>
      <c r="F6">
        <v>24.059326232957801</v>
      </c>
      <c r="G6">
        <v>2.8467197488096601E-2</v>
      </c>
      <c r="H6">
        <v>7931.0310033430196</v>
      </c>
      <c r="I6">
        <v>475861.8602005812</v>
      </c>
      <c r="J6">
        <v>0.14391273750879657</v>
      </c>
      <c r="K6">
        <v>2177377.7727123001</v>
      </c>
      <c r="L6" s="12">
        <f t="shared" si="0"/>
        <v>662125.77271230007</v>
      </c>
      <c r="M6">
        <f>AVERAGE(L6:L8)</f>
        <v>680981.43633442896</v>
      </c>
      <c r="U6" t="s">
        <v>15</v>
      </c>
      <c r="V6">
        <v>9556417.2604529504</v>
      </c>
    </row>
    <row r="7" spans="1:23">
      <c r="A7" t="s">
        <v>14</v>
      </c>
      <c r="B7" t="s">
        <v>44</v>
      </c>
      <c r="C7" s="12" t="s">
        <v>131</v>
      </c>
      <c r="D7" s="12" t="s">
        <v>139</v>
      </c>
      <c r="E7">
        <v>24.0779852915174</v>
      </c>
      <c r="F7">
        <v>24.059326232957801</v>
      </c>
      <c r="G7">
        <v>2.8467197488096601E-2</v>
      </c>
      <c r="H7">
        <v>7909.2461357312804</v>
      </c>
      <c r="I7">
        <v>474554.7681438768</v>
      </c>
      <c r="J7">
        <v>0.14391273750879657</v>
      </c>
      <c r="K7">
        <v>2171396.9757012576</v>
      </c>
      <c r="L7" s="12">
        <f t="shared" si="0"/>
        <v>656144.97570125759</v>
      </c>
      <c r="U7" t="s">
        <v>15</v>
      </c>
      <c r="V7">
        <v>10540567.656330459</v>
      </c>
    </row>
    <row r="8" spans="1:23">
      <c r="A8" t="s">
        <v>14</v>
      </c>
      <c r="B8" t="s">
        <v>44</v>
      </c>
      <c r="C8" s="12" t="s">
        <v>131</v>
      </c>
      <c r="D8" s="12" t="s">
        <v>139</v>
      </c>
      <c r="E8">
        <v>24.026560386068802</v>
      </c>
      <c r="F8">
        <v>24.059326232957801</v>
      </c>
      <c r="G8">
        <v>2.8467197488096601E-2</v>
      </c>
      <c r="H8">
        <v>8158.8593806982599</v>
      </c>
      <c r="I8">
        <v>489531.56284189562</v>
      </c>
      <c r="J8">
        <v>0.14391273750879657</v>
      </c>
      <c r="K8">
        <v>2239925.5605897293</v>
      </c>
      <c r="L8" s="12">
        <f t="shared" si="0"/>
        <v>724673.56058972934</v>
      </c>
    </row>
    <row r="9" spans="1:23">
      <c r="A9" t="s">
        <v>45</v>
      </c>
      <c r="B9" t="s">
        <v>46</v>
      </c>
      <c r="C9" s="12" t="s">
        <v>131</v>
      </c>
      <c r="D9" s="12" t="s">
        <v>140</v>
      </c>
      <c r="E9">
        <v>24.2065561122159</v>
      </c>
      <c r="F9">
        <v>24.246109585298498</v>
      </c>
      <c r="G9">
        <v>8.7031183053416006E-2</v>
      </c>
      <c r="H9">
        <v>7318.07663123975</v>
      </c>
      <c r="I9">
        <v>439084.59787438501</v>
      </c>
      <c r="J9">
        <v>0.14762269938650335</v>
      </c>
      <c r="K9">
        <v>2015613.8058865562</v>
      </c>
      <c r="L9" s="12">
        <f t="shared" si="0"/>
        <v>500361.80588655616</v>
      </c>
      <c r="M9">
        <f>AVERAGE(L9:L11)</f>
        <v>454559.04117280705</v>
      </c>
    </row>
    <row r="10" spans="1:23">
      <c r="A10" t="s">
        <v>45</v>
      </c>
      <c r="B10" t="s">
        <v>46</v>
      </c>
      <c r="C10" s="12" t="s">
        <v>131</v>
      </c>
      <c r="D10" s="12" t="s">
        <v>140</v>
      </c>
      <c r="E10">
        <v>24.185879641499898</v>
      </c>
      <c r="F10">
        <v>24.246109585298498</v>
      </c>
      <c r="G10">
        <v>8.7031183053416006E-2</v>
      </c>
      <c r="H10">
        <v>7410.0756971635101</v>
      </c>
      <c r="I10">
        <v>444604.54182981059</v>
      </c>
      <c r="J10">
        <v>0.14762269938650335</v>
      </c>
      <c r="K10">
        <v>2040953.0578169068</v>
      </c>
      <c r="L10" s="12">
        <f t="shared" si="0"/>
        <v>525701.05781690683</v>
      </c>
    </row>
    <row r="11" spans="1:23">
      <c r="A11" t="s">
        <v>45</v>
      </c>
      <c r="B11" t="s">
        <v>46</v>
      </c>
      <c r="C11" s="12" t="s">
        <v>131</v>
      </c>
      <c r="D11" s="12" t="s">
        <v>140</v>
      </c>
      <c r="E11">
        <v>24.3458930021797</v>
      </c>
      <c r="F11">
        <v>24.246109585298498</v>
      </c>
      <c r="G11">
        <v>8.7031183053416006E-2</v>
      </c>
      <c r="H11">
        <v>6727.1901180496297</v>
      </c>
      <c r="I11">
        <v>403631.40708297776</v>
      </c>
      <c r="J11">
        <v>0.14762269938650335</v>
      </c>
      <c r="K11">
        <v>1852866.2598149581</v>
      </c>
      <c r="L11" s="12">
        <f t="shared" si="0"/>
        <v>337614.25981495809</v>
      </c>
    </row>
    <row r="12" spans="1:23">
      <c r="A12" t="s">
        <v>16</v>
      </c>
      <c r="B12" t="s">
        <v>91</v>
      </c>
      <c r="C12" s="12" t="s">
        <v>131</v>
      </c>
      <c r="D12" s="12" t="s">
        <v>136</v>
      </c>
      <c r="E12">
        <v>23.8123413812339</v>
      </c>
      <c r="F12">
        <v>23.784608257881398</v>
      </c>
      <c r="G12">
        <v>0.189072954673282</v>
      </c>
      <c r="H12">
        <v>9286.2942096621991</v>
      </c>
      <c r="I12">
        <v>557177.65257973201</v>
      </c>
      <c r="J12">
        <v>0.14455198251639093</v>
      </c>
      <c r="K12">
        <v>2550875.1474958449</v>
      </c>
      <c r="L12" s="12">
        <f t="shared" si="0"/>
        <v>1035623.1474958449</v>
      </c>
      <c r="M12">
        <f>AVERAGE(L12:L14)</f>
        <v>1090117.6702766097</v>
      </c>
    </row>
    <row r="13" spans="1:23">
      <c r="A13" t="s">
        <v>16</v>
      </c>
      <c r="B13" t="s">
        <v>91</v>
      </c>
      <c r="C13" s="12" t="s">
        <v>131</v>
      </c>
      <c r="D13" s="12" t="s">
        <v>136</v>
      </c>
      <c r="E13">
        <v>23.583200400510801</v>
      </c>
      <c r="F13">
        <v>23.784608257881398</v>
      </c>
      <c r="G13">
        <v>0.189072954673282</v>
      </c>
      <c r="H13">
        <v>10665.2512341901</v>
      </c>
      <c r="I13">
        <v>639915.074051406</v>
      </c>
      <c r="J13">
        <v>0.14455198251639093</v>
      </c>
      <c r="K13">
        <v>2929664.2665906395</v>
      </c>
      <c r="L13" s="12">
        <f t="shared" si="0"/>
        <v>1414412.2665906395</v>
      </c>
    </row>
    <row r="14" spans="1:23">
      <c r="A14" t="s">
        <v>16</v>
      </c>
      <c r="B14" t="s">
        <v>91</v>
      </c>
      <c r="C14" s="12" t="s">
        <v>131</v>
      </c>
      <c r="D14" s="12" t="s">
        <v>136</v>
      </c>
      <c r="E14">
        <v>23.958282991899502</v>
      </c>
      <c r="F14">
        <v>23.784608257881398</v>
      </c>
      <c r="G14">
        <v>0.189072954673282</v>
      </c>
      <c r="H14">
        <v>8502.4884278606696</v>
      </c>
      <c r="I14">
        <v>510149.30567164021</v>
      </c>
      <c r="J14">
        <v>0.14455198251639093</v>
      </c>
      <c r="K14">
        <v>2335569.5967433448</v>
      </c>
      <c r="L14" s="12">
        <f t="shared" si="0"/>
        <v>820317.59674334479</v>
      </c>
    </row>
    <row r="15" spans="1:23">
      <c r="A15" t="s">
        <v>22</v>
      </c>
      <c r="B15" t="s">
        <v>47</v>
      </c>
      <c r="C15" s="12" t="s">
        <v>131</v>
      </c>
      <c r="D15" s="12" t="s">
        <v>141</v>
      </c>
      <c r="E15">
        <v>23.635548896903099</v>
      </c>
      <c r="F15">
        <v>24.009967663674299</v>
      </c>
      <c r="G15">
        <v>0.32522531601044802</v>
      </c>
      <c r="H15">
        <v>10333.1890407298</v>
      </c>
      <c r="I15">
        <v>619991.34244378796</v>
      </c>
      <c r="J15">
        <v>0.15715344699777628</v>
      </c>
      <c r="K15">
        <v>2869700.476070432</v>
      </c>
      <c r="L15" s="12">
        <f t="shared" si="0"/>
        <v>1354448.476070432</v>
      </c>
      <c r="M15">
        <f>AVERAGE(L15:L17)</f>
        <v>804073.44635494577</v>
      </c>
    </row>
    <row r="16" spans="1:23">
      <c r="A16" t="s">
        <v>22</v>
      </c>
      <c r="B16" t="s">
        <v>47</v>
      </c>
      <c r="C16" s="12" t="s">
        <v>131</v>
      </c>
      <c r="D16" s="12" t="s">
        <v>141</v>
      </c>
      <c r="E16">
        <v>24.222265819274899</v>
      </c>
      <c r="F16">
        <v>24.009967663674299</v>
      </c>
      <c r="G16">
        <v>0.32522531601044802</v>
      </c>
      <c r="H16">
        <v>7248.9413282976502</v>
      </c>
      <c r="I16">
        <v>434936.47969785903</v>
      </c>
      <c r="J16">
        <v>0.15715344699777628</v>
      </c>
      <c r="K16">
        <v>2013152.9868298238</v>
      </c>
      <c r="L16" s="12">
        <f t="shared" si="0"/>
        <v>497900.98682982381</v>
      </c>
    </row>
    <row r="17" spans="1:13">
      <c r="A17" t="s">
        <v>22</v>
      </c>
      <c r="B17" t="s">
        <v>47</v>
      </c>
      <c r="C17" s="12" t="s">
        <v>131</v>
      </c>
      <c r="D17" s="12" t="s">
        <v>141</v>
      </c>
      <c r="E17">
        <v>24.1720882748448</v>
      </c>
      <c r="F17">
        <v>24.009967663674299</v>
      </c>
      <c r="G17">
        <v>0.32522531601044802</v>
      </c>
      <c r="H17">
        <v>7472.0818918055202</v>
      </c>
      <c r="I17">
        <v>448324.91350833123</v>
      </c>
      <c r="J17">
        <v>0.15715344699777628</v>
      </c>
      <c r="K17">
        <v>2075122.8761645816</v>
      </c>
      <c r="L17" s="12">
        <f t="shared" si="0"/>
        <v>559870.87616458163</v>
      </c>
    </row>
    <row r="18" spans="1:13">
      <c r="A18" t="s">
        <v>48</v>
      </c>
      <c r="B18" t="s">
        <v>49</v>
      </c>
      <c r="C18" s="12" t="s">
        <v>131</v>
      </c>
      <c r="D18" s="12" t="s">
        <v>140</v>
      </c>
      <c r="E18">
        <v>24.8463038066078</v>
      </c>
      <c r="F18">
        <v>24.760862763323701</v>
      </c>
      <c r="G18">
        <v>7.4292435965079895E-2</v>
      </c>
      <c r="H18">
        <v>4971.8888600816599</v>
      </c>
      <c r="I18">
        <v>298313.33160489961</v>
      </c>
      <c r="J18">
        <v>0.15450483991064778</v>
      </c>
      <c r="K18">
        <v>1377616.7405909065</v>
      </c>
      <c r="L18" s="12">
        <f t="shared" si="0"/>
        <v>-137635.25940909353</v>
      </c>
      <c r="M18">
        <f>AVERAGE(L18:L20)</f>
        <v>-63681.496096794646</v>
      </c>
    </row>
    <row r="19" spans="1:13">
      <c r="A19" t="s">
        <v>48</v>
      </c>
      <c r="B19" t="s">
        <v>49</v>
      </c>
      <c r="C19" s="12" t="s">
        <v>131</v>
      </c>
      <c r="D19" s="12" t="s">
        <v>140</v>
      </c>
      <c r="E19">
        <v>24.724793341855001</v>
      </c>
      <c r="F19">
        <v>24.760862763323701</v>
      </c>
      <c r="G19">
        <v>7.4292435965079895E-2</v>
      </c>
      <c r="H19">
        <v>5350.6537667417197</v>
      </c>
      <c r="I19">
        <v>321039.2260045032</v>
      </c>
      <c r="J19">
        <v>0.15450483991064778</v>
      </c>
      <c r="K19">
        <v>1482565.3608934691</v>
      </c>
      <c r="L19" s="12">
        <f t="shared" si="0"/>
        <v>-32686.639106530929</v>
      </c>
    </row>
    <row r="20" spans="1:13">
      <c r="A20" t="s">
        <v>48</v>
      </c>
      <c r="B20" t="s">
        <v>49</v>
      </c>
      <c r="C20" s="12" t="s">
        <v>131</v>
      </c>
      <c r="D20" s="12" t="s">
        <v>140</v>
      </c>
      <c r="E20">
        <v>24.711491141508301</v>
      </c>
      <c r="F20">
        <v>24.760862763323701</v>
      </c>
      <c r="G20">
        <v>7.4292435965079895E-2</v>
      </c>
      <c r="H20">
        <v>5393.8326290779796</v>
      </c>
      <c r="I20">
        <v>323629.95774467877</v>
      </c>
      <c r="J20">
        <v>0.15450483991064778</v>
      </c>
      <c r="K20">
        <v>1494529.4102252405</v>
      </c>
      <c r="L20" s="12">
        <f t="shared" si="0"/>
        <v>-20722.589774759486</v>
      </c>
    </row>
    <row r="21" spans="1:13">
      <c r="A21" t="s">
        <v>18</v>
      </c>
      <c r="B21" t="s">
        <v>93</v>
      </c>
      <c r="C21" s="12" t="s">
        <v>131</v>
      </c>
      <c r="D21" s="12" t="s">
        <v>136</v>
      </c>
      <c r="E21">
        <v>23.040102530019201</v>
      </c>
      <c r="F21">
        <v>23.129692378839401</v>
      </c>
      <c r="G21">
        <v>7.9912290903625505E-2</v>
      </c>
      <c r="H21">
        <v>14807.605969669799</v>
      </c>
      <c r="I21">
        <v>888456.35818018799</v>
      </c>
      <c r="J21">
        <v>0.14382022471910089</v>
      </c>
      <c r="K21">
        <v>4064937.4050671067</v>
      </c>
      <c r="L21" s="12">
        <f t="shared" si="0"/>
        <v>2549685.4050671067</v>
      </c>
      <c r="M21">
        <f>AVERAGE(L21:L23)</f>
        <v>2338506.2283148179</v>
      </c>
    </row>
    <row r="22" spans="1:13">
      <c r="A22" t="s">
        <v>18</v>
      </c>
      <c r="B22" t="s">
        <v>93</v>
      </c>
      <c r="C22" s="12" t="s">
        <v>131</v>
      </c>
      <c r="D22" s="12" t="s">
        <v>136</v>
      </c>
      <c r="E22">
        <v>23.193624138900802</v>
      </c>
      <c r="F22">
        <v>23.129692378839401</v>
      </c>
      <c r="G22">
        <v>7.9912290903625505E-2</v>
      </c>
      <c r="H22">
        <v>13495.8238244688</v>
      </c>
      <c r="I22">
        <v>809749.42946812802</v>
      </c>
      <c r="J22">
        <v>0.14382022471910089</v>
      </c>
      <c r="K22">
        <v>3704831.0975215919</v>
      </c>
      <c r="L22" s="12">
        <f t="shared" si="0"/>
        <v>2189579.0975215919</v>
      </c>
    </row>
    <row r="23" spans="1:13">
      <c r="A23" t="s">
        <v>18</v>
      </c>
      <c r="B23" t="s">
        <v>93</v>
      </c>
      <c r="C23" s="12" t="s">
        <v>131</v>
      </c>
      <c r="D23" s="12" t="s">
        <v>136</v>
      </c>
      <c r="E23">
        <v>23.1553504675982</v>
      </c>
      <c r="F23">
        <v>23.129692378839401</v>
      </c>
      <c r="G23">
        <v>7.9912290903625505E-2</v>
      </c>
      <c r="H23">
        <v>13811.5606675533</v>
      </c>
      <c r="I23">
        <v>828693.64005319797</v>
      </c>
      <c r="J23">
        <v>0.14382022471910089</v>
      </c>
      <c r="K23">
        <v>3791506.182355755</v>
      </c>
      <c r="L23" s="12">
        <f t="shared" si="0"/>
        <v>2276254.182355755</v>
      </c>
    </row>
    <row r="24" spans="1:13">
      <c r="A24" t="s">
        <v>50</v>
      </c>
      <c r="B24" t="s">
        <v>51</v>
      </c>
      <c r="C24" s="12" t="s">
        <v>131</v>
      </c>
      <c r="D24" s="12" t="s">
        <v>141</v>
      </c>
      <c r="E24">
        <v>22.974485949150999</v>
      </c>
      <c r="F24">
        <v>23.003579403825299</v>
      </c>
      <c r="G24">
        <v>0.27047127457365999</v>
      </c>
      <c r="H24">
        <v>15406.473081845799</v>
      </c>
      <c r="I24">
        <v>924388.38491074799</v>
      </c>
      <c r="J24">
        <v>0.15615727002967367</v>
      </c>
      <c r="K24">
        <v>4274953.4061821979</v>
      </c>
      <c r="L24" s="12">
        <f t="shared" si="0"/>
        <v>2759701.4061821979</v>
      </c>
      <c r="M24">
        <f>AVERAGE(L24:L26)</f>
        <v>2722361.5615251623</v>
      </c>
    </row>
    <row r="25" spans="1:13">
      <c r="A25" t="s">
        <v>50</v>
      </c>
      <c r="B25" t="s">
        <v>51</v>
      </c>
      <c r="C25" s="12" t="s">
        <v>131</v>
      </c>
      <c r="D25" s="12" t="s">
        <v>141</v>
      </c>
      <c r="E25">
        <v>23.287421301079899</v>
      </c>
      <c r="F25">
        <v>23.003579403825299</v>
      </c>
      <c r="G25">
        <v>0.27047127457365999</v>
      </c>
      <c r="H25">
        <v>12752.231333895001</v>
      </c>
      <c r="I25">
        <v>765133.88003370003</v>
      </c>
      <c r="J25">
        <v>0.15615727002967367</v>
      </c>
      <c r="K25">
        <v>3538460.3917878973</v>
      </c>
      <c r="L25" s="12">
        <f t="shared" si="0"/>
        <v>2023208.3917878973</v>
      </c>
    </row>
    <row r="26" spans="1:13">
      <c r="A26" t="s">
        <v>50</v>
      </c>
      <c r="B26" t="s">
        <v>51</v>
      </c>
      <c r="C26" s="12" t="s">
        <v>131</v>
      </c>
      <c r="D26" s="12" t="s">
        <v>141</v>
      </c>
      <c r="E26">
        <v>22.748830961245101</v>
      </c>
      <c r="F26">
        <v>23.003579403825299</v>
      </c>
      <c r="G26">
        <v>0.27047127457365999</v>
      </c>
      <c r="H26">
        <v>17657.008456700001</v>
      </c>
      <c r="I26">
        <v>1059420.507402</v>
      </c>
      <c r="J26">
        <v>0.15615727002967367</v>
      </c>
      <c r="K26">
        <v>4899426.8866053913</v>
      </c>
      <c r="L26" s="12">
        <f t="shared" si="0"/>
        <v>3384174.8866053913</v>
      </c>
    </row>
    <row r="27" spans="1:13">
      <c r="A27" t="s">
        <v>52</v>
      </c>
      <c r="B27" t="s">
        <v>85</v>
      </c>
      <c r="C27" s="12" t="s">
        <v>131</v>
      </c>
      <c r="D27" s="12" t="s">
        <v>137</v>
      </c>
      <c r="E27">
        <v>22.833222253173499</v>
      </c>
      <c r="F27">
        <v>22.963953899314198</v>
      </c>
      <c r="G27">
        <v>0.11559116987232899</v>
      </c>
      <c r="H27">
        <v>16779.2325078627</v>
      </c>
      <c r="I27">
        <v>1006753.950471762</v>
      </c>
      <c r="J27">
        <v>0.14554857776135949</v>
      </c>
      <c r="K27">
        <v>4613142.224474228</v>
      </c>
      <c r="L27" s="12">
        <f t="shared" si="0"/>
        <v>3097890.224474228</v>
      </c>
      <c r="M27">
        <f>AVERAGE(L27:L29)</f>
        <v>2754526.3541560248</v>
      </c>
    </row>
    <row r="28" spans="1:13">
      <c r="A28" t="s">
        <v>52</v>
      </c>
      <c r="B28" t="s">
        <v>85</v>
      </c>
      <c r="C28" s="12" t="s">
        <v>131</v>
      </c>
      <c r="D28" s="12" t="s">
        <v>137</v>
      </c>
      <c r="E28">
        <v>23.0526273622364</v>
      </c>
      <c r="F28">
        <v>22.963953899314198</v>
      </c>
      <c r="G28">
        <v>0.11559116987232899</v>
      </c>
      <c r="H28">
        <v>14695.968785826401</v>
      </c>
      <c r="I28">
        <v>881758.127149584</v>
      </c>
      <c r="J28">
        <v>0.14554857776135949</v>
      </c>
      <c r="K28">
        <v>4040387.0739429034</v>
      </c>
      <c r="L28" s="12">
        <f t="shared" si="0"/>
        <v>2525135.0739429034</v>
      </c>
    </row>
    <row r="29" spans="1:13">
      <c r="A29" t="s">
        <v>52</v>
      </c>
      <c r="B29" t="s">
        <v>85</v>
      </c>
      <c r="C29" s="12" t="s">
        <v>131</v>
      </c>
      <c r="D29" s="12" t="s">
        <v>137</v>
      </c>
      <c r="E29">
        <v>23.006012082532799</v>
      </c>
      <c r="F29">
        <v>22.963953899314198</v>
      </c>
      <c r="G29">
        <v>0.11559116987232899</v>
      </c>
      <c r="H29">
        <v>15115.777441800899</v>
      </c>
      <c r="I29">
        <v>906946.64650805399</v>
      </c>
      <c r="J29">
        <v>0.14554857776135949</v>
      </c>
      <c r="K29">
        <v>4155805.7640509424</v>
      </c>
      <c r="L29" s="12">
        <f t="shared" si="0"/>
        <v>2640553.7640509424</v>
      </c>
    </row>
    <row r="30" spans="1:13">
      <c r="A30" t="s">
        <v>20</v>
      </c>
      <c r="B30" t="s">
        <v>95</v>
      </c>
      <c r="C30" s="12" t="s">
        <v>131</v>
      </c>
      <c r="D30" s="12" t="s">
        <v>138</v>
      </c>
      <c r="E30">
        <v>22.622757346501899</v>
      </c>
      <c r="F30">
        <v>22.499876455193501</v>
      </c>
      <c r="G30">
        <v>0.110768529647075</v>
      </c>
      <c r="H30">
        <v>19054.606032399199</v>
      </c>
      <c r="I30">
        <v>1143276.3619439518</v>
      </c>
      <c r="J30">
        <v>0.15062454077883913</v>
      </c>
      <c r="K30">
        <v>5261927.3557802457</v>
      </c>
      <c r="L30" s="12">
        <f t="shared" si="0"/>
        <v>3746675.3557802457</v>
      </c>
      <c r="M30">
        <f>AVERAGE(L30:L32)</f>
        <v>4160619.7199212438</v>
      </c>
    </row>
    <row r="31" spans="1:13">
      <c r="A31" t="s">
        <v>20</v>
      </c>
      <c r="B31" t="s">
        <v>95</v>
      </c>
      <c r="C31" s="12" t="s">
        <v>131</v>
      </c>
      <c r="D31" s="12" t="s">
        <v>138</v>
      </c>
      <c r="E31">
        <v>22.469174943704399</v>
      </c>
      <c r="F31">
        <v>22.499876455193501</v>
      </c>
      <c r="G31">
        <v>0.110768529647075</v>
      </c>
      <c r="H31">
        <v>20907.464870602998</v>
      </c>
      <c r="I31">
        <v>1254447.8922361799</v>
      </c>
      <c r="J31">
        <v>0.15062454077883913</v>
      </c>
      <c r="K31">
        <v>5773594.119740949</v>
      </c>
      <c r="L31" s="12">
        <f t="shared" si="0"/>
        <v>4258342.119740949</v>
      </c>
    </row>
    <row r="32" spans="1:13">
      <c r="A32" t="s">
        <v>20</v>
      </c>
      <c r="B32" t="s">
        <v>95</v>
      </c>
      <c r="C32" s="12" t="s">
        <v>131</v>
      </c>
      <c r="D32" s="12" t="s">
        <v>138</v>
      </c>
      <c r="E32">
        <v>22.407697075374202</v>
      </c>
      <c r="F32">
        <v>22.499876455193501</v>
      </c>
      <c r="G32">
        <v>0.110768529647075</v>
      </c>
      <c r="H32">
        <v>21698.700256103901</v>
      </c>
      <c r="I32">
        <v>1301922.0153662341</v>
      </c>
      <c r="J32">
        <v>0.15062454077883913</v>
      </c>
      <c r="K32">
        <v>5992093.6842425354</v>
      </c>
      <c r="L32" s="12">
        <f t="shared" si="0"/>
        <v>4476841.6842425354</v>
      </c>
    </row>
    <row r="33" spans="1:13">
      <c r="A33" t="s">
        <v>53</v>
      </c>
      <c r="B33" t="s">
        <v>54</v>
      </c>
      <c r="C33" s="12" t="s">
        <v>131</v>
      </c>
      <c r="D33" s="12" t="s">
        <v>141</v>
      </c>
      <c r="E33">
        <v>23.197352784696498</v>
      </c>
      <c r="F33">
        <v>23.106688344288699</v>
      </c>
      <c r="G33">
        <v>0.23410661172792899</v>
      </c>
      <c r="H33">
        <v>13465.4530553229</v>
      </c>
      <c r="I33">
        <v>807927.18331937399</v>
      </c>
      <c r="J33">
        <v>0.15446265938069229</v>
      </c>
      <c r="K33">
        <v>3730887.0585633465</v>
      </c>
      <c r="L33" s="12">
        <f t="shared" si="0"/>
        <v>2215635.0585633465</v>
      </c>
      <c r="M33">
        <f>AVERAGE(L33:L35)</f>
        <v>2452660.4919564133</v>
      </c>
    </row>
    <row r="34" spans="1:13">
      <c r="A34" t="s">
        <v>53</v>
      </c>
      <c r="B34" t="s">
        <v>54</v>
      </c>
      <c r="C34" s="12" t="s">
        <v>131</v>
      </c>
      <c r="D34" s="12" t="s">
        <v>141</v>
      </c>
      <c r="E34">
        <v>22.840809360134699</v>
      </c>
      <c r="F34">
        <v>23.106688344288699</v>
      </c>
      <c r="G34">
        <v>0.23410661172792899</v>
      </c>
      <c r="H34">
        <v>16702.487947813101</v>
      </c>
      <c r="I34">
        <v>1002149.2768687861</v>
      </c>
      <c r="J34">
        <v>0.15446265938069229</v>
      </c>
      <c r="K34">
        <v>4627775.6770815058</v>
      </c>
      <c r="L34" s="12">
        <f t="shared" si="0"/>
        <v>3112523.6770815058</v>
      </c>
    </row>
    <row r="35" spans="1:13">
      <c r="A35" t="s">
        <v>53</v>
      </c>
      <c r="B35" t="s">
        <v>54</v>
      </c>
      <c r="C35" s="12" t="s">
        <v>131</v>
      </c>
      <c r="D35" s="12" t="s">
        <v>141</v>
      </c>
      <c r="E35">
        <v>23.281902888034999</v>
      </c>
      <c r="F35">
        <v>23.106688344288699</v>
      </c>
      <c r="G35">
        <v>0.23410661172792899</v>
      </c>
      <c r="H35">
        <v>12794.8224491374</v>
      </c>
      <c r="I35">
        <v>767689.34694824403</v>
      </c>
      <c r="J35">
        <v>0.15446265938069229</v>
      </c>
      <c r="K35">
        <v>3545074.740224387</v>
      </c>
      <c r="L35" s="12">
        <f t="shared" si="0"/>
        <v>2029822.740224387</v>
      </c>
    </row>
    <row r="36" spans="1:13">
      <c r="A36" t="s">
        <v>58</v>
      </c>
      <c r="B36" t="s">
        <v>81</v>
      </c>
      <c r="C36" s="12" t="s">
        <v>131</v>
      </c>
      <c r="D36" s="12" t="s">
        <v>137</v>
      </c>
      <c r="E36">
        <v>22.621511981108799</v>
      </c>
      <c r="F36">
        <v>22.756534437052501</v>
      </c>
      <c r="G36">
        <v>0.117616512595018</v>
      </c>
      <c r="H36">
        <v>19068.949513286501</v>
      </c>
      <c r="I36">
        <v>1144136.97079719</v>
      </c>
      <c r="J36">
        <v>0.13078089461713407</v>
      </c>
      <c r="K36">
        <v>5175072.9096103366</v>
      </c>
      <c r="L36" s="12">
        <f t="shared" si="0"/>
        <v>3659820.9096103366</v>
      </c>
      <c r="M36">
        <f>AVERAGE(L36:L38)</f>
        <v>3262522.4974330687</v>
      </c>
    </row>
    <row r="37" spans="1:13">
      <c r="A37" t="s">
        <v>58</v>
      </c>
      <c r="B37" t="s">
        <v>81</v>
      </c>
      <c r="C37" s="12" t="s">
        <v>131</v>
      </c>
      <c r="D37" s="12" t="s">
        <v>137</v>
      </c>
      <c r="E37">
        <v>22.811382871959299</v>
      </c>
      <c r="F37">
        <v>22.756534437052501</v>
      </c>
      <c r="G37">
        <v>0.117616512595018</v>
      </c>
      <c r="H37">
        <v>17002.114705500298</v>
      </c>
      <c r="I37">
        <v>1020126.8823300179</v>
      </c>
      <c r="J37">
        <v>0.13078089461713407</v>
      </c>
      <c r="K37">
        <v>4614159.9544965019</v>
      </c>
      <c r="L37" s="12">
        <f t="shared" si="0"/>
        <v>3098907.9544965019</v>
      </c>
    </row>
    <row r="38" spans="1:13">
      <c r="A38" t="s">
        <v>58</v>
      </c>
      <c r="B38" t="s">
        <v>81</v>
      </c>
      <c r="C38" s="12" t="s">
        <v>131</v>
      </c>
      <c r="D38" s="12" t="s">
        <v>137</v>
      </c>
      <c r="E38">
        <v>22.836708458089401</v>
      </c>
      <c r="F38">
        <v>22.756534437052501</v>
      </c>
      <c r="G38">
        <v>0.117616512595018</v>
      </c>
      <c r="H38">
        <v>16743.925406709499</v>
      </c>
      <c r="I38">
        <v>1004635.52440257</v>
      </c>
      <c r="J38">
        <v>0.13078089461713407</v>
      </c>
      <c r="K38">
        <v>4544090.628192367</v>
      </c>
      <c r="L38" s="12">
        <f t="shared" si="0"/>
        <v>3028838.628192367</v>
      </c>
    </row>
    <row r="39" spans="1:13">
      <c r="A39" t="s">
        <v>24</v>
      </c>
      <c r="B39" t="s">
        <v>99</v>
      </c>
      <c r="C39" s="12" t="s">
        <v>131</v>
      </c>
      <c r="D39" s="12" t="s">
        <v>138</v>
      </c>
      <c r="E39">
        <v>22.9125766629185</v>
      </c>
      <c r="F39">
        <v>22.8833735496221</v>
      </c>
      <c r="G39">
        <v>8.4441411790652302E-2</v>
      </c>
      <c r="H39">
        <v>15993.6939859052</v>
      </c>
      <c r="I39">
        <v>959621.63915431197</v>
      </c>
      <c r="J39">
        <v>0.14970059880239536</v>
      </c>
      <c r="K39">
        <v>4413110.2926377943</v>
      </c>
      <c r="L39" s="12">
        <f t="shared" si="0"/>
        <v>2897858.2926377943</v>
      </c>
      <c r="M39">
        <f>AVERAGE(L39:L41)</f>
        <v>2980347.6546956268</v>
      </c>
    </row>
    <row r="40" spans="1:13">
      <c r="A40" t="s">
        <v>24</v>
      </c>
      <c r="B40" t="s">
        <v>99</v>
      </c>
      <c r="C40" s="12" t="s">
        <v>131</v>
      </c>
      <c r="D40" s="12" t="s">
        <v>138</v>
      </c>
      <c r="E40">
        <v>22.788206891003199</v>
      </c>
      <c r="F40">
        <v>22.8833735496221</v>
      </c>
      <c r="G40">
        <v>8.4441411790652302E-2</v>
      </c>
      <c r="H40">
        <v>17241.8763963237</v>
      </c>
      <c r="I40">
        <v>1034512.583779422</v>
      </c>
      <c r="J40">
        <v>0.14970059880239536</v>
      </c>
      <c r="K40">
        <v>4757518.9481592588</v>
      </c>
      <c r="L40" s="12">
        <f t="shared" si="0"/>
        <v>3242266.9481592588</v>
      </c>
    </row>
    <row r="41" spans="1:13">
      <c r="A41" t="s">
        <v>24</v>
      </c>
      <c r="B41" t="s">
        <v>99</v>
      </c>
      <c r="C41" s="12" t="s">
        <v>131</v>
      </c>
      <c r="D41" s="12" t="s">
        <v>138</v>
      </c>
      <c r="E41">
        <v>22.9493370949446</v>
      </c>
      <c r="F41">
        <v>22.8833735496221</v>
      </c>
      <c r="G41">
        <v>8.4441411790652302E-2</v>
      </c>
      <c r="H41">
        <v>15642.368571818601</v>
      </c>
      <c r="I41">
        <v>938542.11430911603</v>
      </c>
      <c r="J41">
        <v>0.14970059880239536</v>
      </c>
      <c r="K41">
        <v>4316169.7232898278</v>
      </c>
      <c r="L41" s="12">
        <f t="shared" si="0"/>
        <v>2800917.7232898278</v>
      </c>
    </row>
    <row r="42" spans="1:13">
      <c r="A42" t="s">
        <v>56</v>
      </c>
      <c r="B42" t="s">
        <v>57</v>
      </c>
      <c r="C42" s="12" t="s">
        <v>131</v>
      </c>
      <c r="D42" s="12" t="s">
        <v>143</v>
      </c>
      <c r="E42">
        <v>23.874199975995399</v>
      </c>
      <c r="F42">
        <v>24.0953728416325</v>
      </c>
      <c r="G42">
        <v>0.46682268895321</v>
      </c>
      <c r="H42">
        <v>8945.6146897906601</v>
      </c>
      <c r="I42">
        <v>536736.88138743956</v>
      </c>
      <c r="J42">
        <v>0.15034333212865933</v>
      </c>
      <c r="K42">
        <v>2469726.7704462889</v>
      </c>
      <c r="L42" s="12">
        <f t="shared" si="0"/>
        <v>954474.77044628887</v>
      </c>
      <c r="M42">
        <f>AVERAGE(L42:L44)</f>
        <v>700226.67126138636</v>
      </c>
    </row>
    <row r="43" spans="1:13">
      <c r="A43" t="s">
        <v>56</v>
      </c>
      <c r="B43" t="s">
        <v>57</v>
      </c>
      <c r="C43" s="12" t="s">
        <v>131</v>
      </c>
      <c r="D43" s="12" t="s">
        <v>143</v>
      </c>
      <c r="E43">
        <v>23.780241826428401</v>
      </c>
      <c r="F43">
        <v>24.0953728416325</v>
      </c>
      <c r="G43">
        <v>0.46682268895321</v>
      </c>
      <c r="H43">
        <v>9468.1613529535007</v>
      </c>
      <c r="I43">
        <v>568089.68117721006</v>
      </c>
      <c r="J43">
        <v>0.15034333212865933</v>
      </c>
      <c r="K43">
        <v>2613992.7071731985</v>
      </c>
      <c r="L43" s="12">
        <f t="shared" si="0"/>
        <v>1098740.7071731985</v>
      </c>
    </row>
    <row r="44" spans="1:13">
      <c r="A44" t="s">
        <v>56</v>
      </c>
      <c r="B44" t="s">
        <v>57</v>
      </c>
      <c r="C44" s="12" t="s">
        <v>131</v>
      </c>
      <c r="D44" s="12" t="s">
        <v>143</v>
      </c>
      <c r="E44">
        <v>24.631676722473699</v>
      </c>
      <c r="F44">
        <v>24.0953728416325</v>
      </c>
      <c r="G44">
        <v>0.46682268895321</v>
      </c>
      <c r="H44">
        <v>5660.3265467164701</v>
      </c>
      <c r="I44">
        <v>339619.59280298819</v>
      </c>
      <c r="J44">
        <v>0.15034333212865933</v>
      </c>
      <c r="K44">
        <v>1562716.5361646716</v>
      </c>
      <c r="L44" s="12">
        <f t="shared" si="0"/>
        <v>47464.536164671648</v>
      </c>
    </row>
    <row r="45" spans="1:13">
      <c r="A45" t="s">
        <v>55</v>
      </c>
      <c r="B45" t="s">
        <v>83</v>
      </c>
      <c r="C45" s="12" t="s">
        <v>131</v>
      </c>
      <c r="D45" s="12" t="s">
        <v>137</v>
      </c>
      <c r="E45">
        <v>23.322208970844901</v>
      </c>
      <c r="F45">
        <v>23.175977041267799</v>
      </c>
      <c r="G45">
        <v>0.16289263002030999</v>
      </c>
      <c r="H45">
        <v>12486.984870619401</v>
      </c>
      <c r="I45">
        <v>749219.09223716403</v>
      </c>
      <c r="J45">
        <v>0.1409660107334523</v>
      </c>
      <c r="K45">
        <v>3419334.0753407017</v>
      </c>
      <c r="L45" s="12">
        <f t="shared" si="0"/>
        <v>1904082.0753407017</v>
      </c>
      <c r="M45">
        <f>AVERAGE(L45:L47)</f>
        <v>2232124.3855924974</v>
      </c>
    </row>
    <row r="46" spans="1:13">
      <c r="A46" t="s">
        <v>55</v>
      </c>
      <c r="B46" t="s">
        <v>83</v>
      </c>
      <c r="C46" s="12" t="s">
        <v>131</v>
      </c>
      <c r="D46" s="12" t="s">
        <v>137</v>
      </c>
      <c r="E46">
        <v>23.205311923201101</v>
      </c>
      <c r="F46">
        <v>23.175977041267799</v>
      </c>
      <c r="G46">
        <v>0.16289263002030999</v>
      </c>
      <c r="H46">
        <v>13400.852305255699</v>
      </c>
      <c r="I46">
        <v>804051.1383153419</v>
      </c>
      <c r="J46">
        <v>0.1409660107334523</v>
      </c>
      <c r="K46">
        <v>3669580.0788373877</v>
      </c>
      <c r="L46" s="12">
        <f t="shared" si="0"/>
        <v>2154328.0788373877</v>
      </c>
    </row>
    <row r="47" spans="1:13">
      <c r="A47" t="s">
        <v>55</v>
      </c>
      <c r="B47" t="s">
        <v>83</v>
      </c>
      <c r="C47" s="12" t="s">
        <v>131</v>
      </c>
      <c r="D47" s="12" t="s">
        <v>137</v>
      </c>
      <c r="E47">
        <v>23.0004102297573</v>
      </c>
      <c r="F47">
        <v>23.175977041267799</v>
      </c>
      <c r="G47">
        <v>0.16289263002030999</v>
      </c>
      <c r="H47">
        <v>15167.027192779</v>
      </c>
      <c r="I47">
        <v>910021.63156673999</v>
      </c>
      <c r="J47">
        <v>0.1409660107334523</v>
      </c>
      <c r="K47">
        <v>4153215.0025994033</v>
      </c>
      <c r="L47" s="12">
        <f t="shared" si="0"/>
        <v>2637963.0025994033</v>
      </c>
    </row>
    <row r="48" spans="1:13">
      <c r="A48" t="s">
        <v>26</v>
      </c>
      <c r="B48" t="s">
        <v>102</v>
      </c>
      <c r="C48" s="12" t="s">
        <v>131</v>
      </c>
      <c r="D48" s="12" t="s">
        <v>138</v>
      </c>
      <c r="E48">
        <v>23.536362894169901</v>
      </c>
      <c r="F48">
        <v>23.441517785894899</v>
      </c>
      <c r="G48">
        <v>8.7222235805848702E-2</v>
      </c>
      <c r="H48">
        <v>10971.3904907507</v>
      </c>
      <c r="I48">
        <v>658283.42944504204</v>
      </c>
      <c r="J48">
        <v>0.1624953305939483</v>
      </c>
      <c r="K48">
        <v>3061005.6517489287</v>
      </c>
      <c r="L48" s="12">
        <f t="shared" si="0"/>
        <v>1545753.6517489287</v>
      </c>
      <c r="M48">
        <f>AVERAGE(L48:L50)</f>
        <v>1729281.1863234628</v>
      </c>
    </row>
    <row r="49" spans="1:13">
      <c r="A49" t="s">
        <v>26</v>
      </c>
      <c r="B49" t="s">
        <v>102</v>
      </c>
      <c r="C49" s="12" t="s">
        <v>131</v>
      </c>
      <c r="D49" s="12" t="s">
        <v>138</v>
      </c>
      <c r="E49">
        <v>23.423438416591299</v>
      </c>
      <c r="F49">
        <v>23.441517785894899</v>
      </c>
      <c r="G49">
        <v>8.7222235805848702E-2</v>
      </c>
      <c r="H49">
        <v>11746.110166615599</v>
      </c>
      <c r="I49">
        <v>704766.60999693593</v>
      </c>
      <c r="J49">
        <v>0.1624953305939483</v>
      </c>
      <c r="K49">
        <v>3277151.5731198569</v>
      </c>
      <c r="L49" s="12">
        <f t="shared" si="0"/>
        <v>1761899.5731198569</v>
      </c>
    </row>
    <row r="50" spans="1:13">
      <c r="A50" t="s">
        <v>26</v>
      </c>
      <c r="B50" t="s">
        <v>102</v>
      </c>
      <c r="C50" s="12" t="s">
        <v>131</v>
      </c>
      <c r="D50" s="12" t="s">
        <v>138</v>
      </c>
      <c r="E50">
        <v>23.364752046923499</v>
      </c>
      <c r="F50">
        <v>23.441517785894899</v>
      </c>
      <c r="G50">
        <v>8.7222235805848702E-2</v>
      </c>
      <c r="H50">
        <v>12170.0930917818</v>
      </c>
      <c r="I50">
        <v>730205.58550690801</v>
      </c>
      <c r="J50">
        <v>0.1624953305939483</v>
      </c>
      <c r="K50">
        <v>3395442.3341016024</v>
      </c>
      <c r="L50" s="12">
        <f t="shared" si="0"/>
        <v>1880190.3341016024</v>
      </c>
    </row>
    <row r="51" spans="1:13">
      <c r="A51" t="s">
        <v>59</v>
      </c>
      <c r="B51" t="s">
        <v>60</v>
      </c>
      <c r="C51" s="12" t="s">
        <v>131</v>
      </c>
      <c r="D51" s="12" t="s">
        <v>143</v>
      </c>
      <c r="E51">
        <v>23.340369299034101</v>
      </c>
      <c r="F51">
        <v>23.7353494852116</v>
      </c>
      <c r="G51">
        <v>0.34323838579781402</v>
      </c>
      <c r="H51">
        <v>12350.716480667899</v>
      </c>
      <c r="I51">
        <v>741042.98884007393</v>
      </c>
      <c r="J51">
        <v>0.16135084427767341</v>
      </c>
      <c r="K51">
        <v>3442443.6029418819</v>
      </c>
      <c r="L51" s="12">
        <f t="shared" si="0"/>
        <v>1927191.6029418819</v>
      </c>
      <c r="M51">
        <f>AVERAGE(L51:L53)</f>
        <v>1236840.7458967448</v>
      </c>
    </row>
    <row r="52" spans="1:13">
      <c r="A52" t="s">
        <v>59</v>
      </c>
      <c r="B52" t="s">
        <v>60</v>
      </c>
      <c r="C52" s="12" t="s">
        <v>131</v>
      </c>
      <c r="D52" s="12" t="s">
        <v>143</v>
      </c>
      <c r="E52">
        <v>23.904456856786801</v>
      </c>
      <c r="F52">
        <v>23.7353494852116</v>
      </c>
      <c r="G52">
        <v>0.34323838579781402</v>
      </c>
      <c r="H52">
        <v>8783.5587566746799</v>
      </c>
      <c r="I52">
        <v>527013.52540048084</v>
      </c>
      <c r="J52">
        <v>0.16135084427767341</v>
      </c>
      <c r="K52">
        <v>2448190.4106784062</v>
      </c>
      <c r="L52" s="12">
        <f t="shared" si="0"/>
        <v>932938.41067840625</v>
      </c>
    </row>
    <row r="53" spans="1:13">
      <c r="A53" t="s">
        <v>59</v>
      </c>
      <c r="B53" t="s">
        <v>60</v>
      </c>
      <c r="C53" s="12" t="s">
        <v>131</v>
      </c>
      <c r="D53" s="12" t="s">
        <v>143</v>
      </c>
      <c r="E53">
        <v>23.961222299813901</v>
      </c>
      <c r="F53">
        <v>23.7353494852116</v>
      </c>
      <c r="G53">
        <v>0.34323838579781402</v>
      </c>
      <c r="H53">
        <v>8487.4015308917697</v>
      </c>
      <c r="I53">
        <v>509244.09185350616</v>
      </c>
      <c r="J53">
        <v>0.16135084427767341</v>
      </c>
      <c r="K53">
        <v>2365644.224069946</v>
      </c>
      <c r="L53" s="12">
        <f t="shared" si="0"/>
        <v>850392.22406994598</v>
      </c>
    </row>
    <row r="54" spans="1:13">
      <c r="A54" t="s">
        <v>61</v>
      </c>
      <c r="B54" t="s">
        <v>78</v>
      </c>
      <c r="C54" s="12" t="s">
        <v>131</v>
      </c>
      <c r="D54" s="12" t="s">
        <v>142</v>
      </c>
      <c r="E54">
        <v>23.9032675156854</v>
      </c>
      <c r="F54">
        <v>24.044838849916999</v>
      </c>
      <c r="G54">
        <v>0.12363554896708701</v>
      </c>
      <c r="H54">
        <v>8789.8730881803294</v>
      </c>
      <c r="I54">
        <v>527392.3852908198</v>
      </c>
      <c r="J54">
        <v>0.15765422696115752</v>
      </c>
      <c r="K54">
        <v>2442152.0963961799</v>
      </c>
      <c r="L54" s="12">
        <f t="shared" si="0"/>
        <v>926900.09639617987</v>
      </c>
      <c r="M54">
        <f>AVERAGE(L54:L56)</f>
        <v>730911.39174385695</v>
      </c>
    </row>
    <row r="55" spans="1:13">
      <c r="A55" t="s">
        <v>61</v>
      </c>
      <c r="B55" t="s">
        <v>78</v>
      </c>
      <c r="C55" s="12" t="s">
        <v>131</v>
      </c>
      <c r="D55" s="12" t="s">
        <v>142</v>
      </c>
      <c r="E55">
        <v>24.131559289114499</v>
      </c>
      <c r="F55">
        <v>24.044838849916999</v>
      </c>
      <c r="G55">
        <v>0.12363554896708701</v>
      </c>
      <c r="H55">
        <v>7657.3199326313797</v>
      </c>
      <c r="I55">
        <v>459439.1959578828</v>
      </c>
      <c r="J55">
        <v>0.15765422696115752</v>
      </c>
      <c r="K55">
        <v>2127486.9089291147</v>
      </c>
      <c r="L55" s="12">
        <f t="shared" si="0"/>
        <v>612234.9089291147</v>
      </c>
    </row>
    <row r="56" spans="1:13">
      <c r="A56" t="s">
        <v>61</v>
      </c>
      <c r="B56" t="s">
        <v>78</v>
      </c>
      <c r="C56" s="12" t="s">
        <v>131</v>
      </c>
      <c r="D56" s="12" t="s">
        <v>142</v>
      </c>
      <c r="E56">
        <v>24.099689744951299</v>
      </c>
      <c r="F56">
        <v>24.044838849916999</v>
      </c>
      <c r="G56">
        <v>0.12363554896708701</v>
      </c>
      <c r="H56">
        <v>7806.1995232646404</v>
      </c>
      <c r="I56">
        <v>468371.97139587841</v>
      </c>
      <c r="J56">
        <v>0.15765422696115752</v>
      </c>
      <c r="K56">
        <v>2168851.1699062763</v>
      </c>
      <c r="L56" s="12">
        <f t="shared" si="0"/>
        <v>653599.16990627628</v>
      </c>
    </row>
    <row r="57" spans="1:13">
      <c r="A57" t="s">
        <v>28</v>
      </c>
      <c r="B57" t="s">
        <v>62</v>
      </c>
      <c r="C57" s="12" t="s">
        <v>131</v>
      </c>
      <c r="D57" s="12" t="s">
        <v>139</v>
      </c>
      <c r="E57">
        <v>23.291662078632601</v>
      </c>
      <c r="F57">
        <v>23.131946685982498</v>
      </c>
      <c r="G57">
        <v>0.13834585453641601</v>
      </c>
      <c r="H57">
        <v>12719.597374492299</v>
      </c>
      <c r="I57">
        <v>763175.84246953798</v>
      </c>
      <c r="J57">
        <v>0.14701078079059138</v>
      </c>
      <c r="K57">
        <v>3501483.6758060083</v>
      </c>
      <c r="L57" s="12">
        <f t="shared" si="0"/>
        <v>1986231.6758060083</v>
      </c>
      <c r="M57">
        <f>AVERAGE(L57:L59)</f>
        <v>2349820.090505471</v>
      </c>
    </row>
    <row r="58" spans="1:13">
      <c r="A58" t="s">
        <v>28</v>
      </c>
      <c r="B58" t="s">
        <v>62</v>
      </c>
      <c r="C58" s="12" t="s">
        <v>131</v>
      </c>
      <c r="D58" s="12" t="s">
        <v>139</v>
      </c>
      <c r="E58">
        <v>23.049292477474498</v>
      </c>
      <c r="F58">
        <v>23.131946685982498</v>
      </c>
      <c r="G58">
        <v>0.13834585453641601</v>
      </c>
      <c r="H58">
        <v>14725.611028728001</v>
      </c>
      <c r="I58">
        <v>883536.6617236801</v>
      </c>
      <c r="J58">
        <v>0.14701078079059138</v>
      </c>
      <c r="K58">
        <v>4053704.3048831634</v>
      </c>
      <c r="L58" s="12">
        <f t="shared" si="0"/>
        <v>2538452.3048831634</v>
      </c>
    </row>
    <row r="59" spans="1:13">
      <c r="A59" t="s">
        <v>28</v>
      </c>
      <c r="B59" t="s">
        <v>62</v>
      </c>
      <c r="C59" s="12" t="s">
        <v>131</v>
      </c>
      <c r="D59" s="12" t="s">
        <v>139</v>
      </c>
      <c r="E59">
        <v>23.054885501840499</v>
      </c>
      <c r="F59">
        <v>23.131946685982498</v>
      </c>
      <c r="G59">
        <v>0.13834585453641601</v>
      </c>
      <c r="H59">
        <v>14675.931119128199</v>
      </c>
      <c r="I59">
        <v>880555.86714769201</v>
      </c>
      <c r="J59">
        <v>0.14701078079059138</v>
      </c>
      <c r="K59">
        <v>4040028.2908272417</v>
      </c>
      <c r="L59" s="12">
        <f t="shared" si="0"/>
        <v>2524776.2908272417</v>
      </c>
    </row>
    <row r="60" spans="1:13">
      <c r="A60" t="s">
        <v>63</v>
      </c>
      <c r="B60" t="s">
        <v>64</v>
      </c>
      <c r="C60" s="12" t="s">
        <v>131</v>
      </c>
      <c r="D60" s="12" t="s">
        <v>143</v>
      </c>
      <c r="E60">
        <v>23.9692559520442</v>
      </c>
      <c r="F60">
        <v>23.9067749006905</v>
      </c>
      <c r="G60">
        <v>0.24738082321379601</v>
      </c>
      <c r="H60">
        <v>8446.3027882288297</v>
      </c>
      <c r="I60">
        <v>506778.16729372978</v>
      </c>
      <c r="J60">
        <v>0.14766138384228861</v>
      </c>
      <c r="K60">
        <v>2326438.9311095229</v>
      </c>
      <c r="L60" s="12">
        <f t="shared" si="0"/>
        <v>811186.93110952294</v>
      </c>
      <c r="M60">
        <f>AVERAGE(L60:L62)</f>
        <v>919038.51093123213</v>
      </c>
    </row>
    <row r="61" spans="1:13">
      <c r="A61" t="s">
        <v>63</v>
      </c>
      <c r="B61" t="s">
        <v>64</v>
      </c>
      <c r="C61" s="12" t="s">
        <v>131</v>
      </c>
      <c r="D61" s="12" t="s">
        <v>143</v>
      </c>
      <c r="E61">
        <v>23.634143902210202</v>
      </c>
      <c r="F61">
        <v>23.9067749006905</v>
      </c>
      <c r="G61">
        <v>0.24738082321379601</v>
      </c>
      <c r="H61">
        <v>10341.964862557899</v>
      </c>
      <c r="I61">
        <v>620517.89175347402</v>
      </c>
      <c r="J61">
        <v>0.14766138384228861</v>
      </c>
      <c r="K61">
        <v>2848577.689394766</v>
      </c>
      <c r="L61" s="12">
        <f t="shared" si="0"/>
        <v>1333325.689394766</v>
      </c>
    </row>
    <row r="62" spans="1:13">
      <c r="A62" t="s">
        <v>63</v>
      </c>
      <c r="B62" t="s">
        <v>64</v>
      </c>
      <c r="C62" s="12" t="s">
        <v>131</v>
      </c>
      <c r="D62" s="12" t="s">
        <v>143</v>
      </c>
      <c r="E62">
        <v>24.1169248478169</v>
      </c>
      <c r="F62">
        <v>23.9067749006905</v>
      </c>
      <c r="G62">
        <v>0.24738082321379601</v>
      </c>
      <c r="H62">
        <v>7725.3293169595499</v>
      </c>
      <c r="I62">
        <v>463519.75901757297</v>
      </c>
      <c r="J62">
        <v>0.14766138384228861</v>
      </c>
      <c r="K62">
        <v>2127854.9122894076</v>
      </c>
      <c r="L62" s="12">
        <f t="shared" si="0"/>
        <v>612602.91228940757</v>
      </c>
    </row>
    <row r="63" spans="1:13">
      <c r="A63" t="s">
        <v>65</v>
      </c>
      <c r="B63" t="s">
        <v>72</v>
      </c>
      <c r="C63" s="12" t="s">
        <v>131</v>
      </c>
      <c r="D63" s="12" t="s">
        <v>142</v>
      </c>
      <c r="E63">
        <v>23.404288668142499</v>
      </c>
      <c r="F63">
        <v>24.0989486354447</v>
      </c>
      <c r="G63">
        <v>0.70827874742007302</v>
      </c>
      <c r="H63">
        <v>11882.8095271824</v>
      </c>
      <c r="I63">
        <v>712968.57163094403</v>
      </c>
      <c r="J63">
        <v>0.15971439308530658</v>
      </c>
      <c r="K63">
        <v>3307359.6573515129</v>
      </c>
      <c r="L63" s="12">
        <f t="shared" si="0"/>
        <v>1792107.6573515129</v>
      </c>
      <c r="M63">
        <f>AVERAGE(L63:L65)</f>
        <v>792093.21756446769</v>
      </c>
    </row>
    <row r="64" spans="1:13">
      <c r="A64" t="s">
        <v>65</v>
      </c>
      <c r="B64" t="s">
        <v>72</v>
      </c>
      <c r="C64" s="12" t="s">
        <v>131</v>
      </c>
      <c r="D64" s="12" t="s">
        <v>142</v>
      </c>
      <c r="E64">
        <v>24.820102683887999</v>
      </c>
      <c r="F64">
        <v>24.0989486354447</v>
      </c>
      <c r="G64">
        <v>0.70827874742007302</v>
      </c>
      <c r="H64">
        <v>5051.2262552971797</v>
      </c>
      <c r="I64">
        <v>303073.57531783078</v>
      </c>
      <c r="J64">
        <v>0.15971439308530658</v>
      </c>
      <c r="K64">
        <v>1405915.1498396483</v>
      </c>
      <c r="L64" s="12">
        <f t="shared" si="0"/>
        <v>-109336.85016035172</v>
      </c>
    </row>
    <row r="65" spans="1:13">
      <c r="A65" t="s">
        <v>65</v>
      </c>
      <c r="B65" t="s">
        <v>72</v>
      </c>
      <c r="C65" s="12" t="s">
        <v>131</v>
      </c>
      <c r="D65" s="12" t="s">
        <v>142</v>
      </c>
      <c r="E65">
        <v>24.072454554303601</v>
      </c>
      <c r="F65">
        <v>24.0989486354447</v>
      </c>
      <c r="G65">
        <v>0.70827874742007302</v>
      </c>
      <c r="H65">
        <v>7935.7212814342502</v>
      </c>
      <c r="I65">
        <v>476143.27688605501</v>
      </c>
      <c r="J65">
        <v>0.15971439308530658</v>
      </c>
      <c r="K65">
        <v>2208760.8455022415</v>
      </c>
      <c r="L65" s="12">
        <f t="shared" si="0"/>
        <v>693508.84550224151</v>
      </c>
    </row>
    <row r="66" spans="1:13">
      <c r="A66" t="s">
        <v>30</v>
      </c>
      <c r="B66" t="s">
        <v>66</v>
      </c>
      <c r="C66" s="12" t="s">
        <v>131</v>
      </c>
      <c r="D66" s="12" t="s">
        <v>139</v>
      </c>
      <c r="E66">
        <v>23.5444447190083</v>
      </c>
      <c r="F66">
        <v>23.509562609764298</v>
      </c>
      <c r="G66">
        <v>0.113322648740607</v>
      </c>
      <c r="H66">
        <v>10917.945679185699</v>
      </c>
      <c r="I66">
        <v>655076.74075114192</v>
      </c>
      <c r="J66">
        <v>0.13838612368024131</v>
      </c>
      <c r="K66">
        <v>2982921.0864671152</v>
      </c>
      <c r="L66" s="12">
        <f t="shared" si="0"/>
        <v>1467669.0864671152</v>
      </c>
      <c r="M66">
        <f>AVERAGE(L66:L68)</f>
        <v>1536013.9079766739</v>
      </c>
    </row>
    <row r="67" spans="1:13">
      <c r="A67" t="s">
        <v>30</v>
      </c>
      <c r="B67" t="s">
        <v>66</v>
      </c>
      <c r="C67" s="12" t="s">
        <v>131</v>
      </c>
      <c r="D67" s="12" t="s">
        <v>139</v>
      </c>
      <c r="E67">
        <v>23.3828995264182</v>
      </c>
      <c r="F67">
        <v>23.509562609764298</v>
      </c>
      <c r="G67">
        <v>0.113322648740607</v>
      </c>
      <c r="H67">
        <v>12037.376340041499</v>
      </c>
      <c r="I67">
        <v>722242.58040248998</v>
      </c>
      <c r="J67">
        <v>0.13838612368024131</v>
      </c>
      <c r="K67">
        <v>3288763.7258448224</v>
      </c>
      <c r="L67" s="12">
        <f t="shared" si="0"/>
        <v>1773511.7258448224</v>
      </c>
    </row>
    <row r="68" spans="1:13">
      <c r="A68" t="s">
        <v>30</v>
      </c>
      <c r="B68" t="s">
        <v>66</v>
      </c>
      <c r="C68" s="12" t="s">
        <v>131</v>
      </c>
      <c r="D68" s="12" t="s">
        <v>139</v>
      </c>
      <c r="E68">
        <v>23.601343583866299</v>
      </c>
      <c r="F68">
        <v>23.509562609764298</v>
      </c>
      <c r="G68">
        <v>0.113322648740607</v>
      </c>
      <c r="H68">
        <v>10548.9723992646</v>
      </c>
      <c r="I68">
        <v>632938.34395587596</v>
      </c>
      <c r="J68">
        <v>0.13838612368024131</v>
      </c>
      <c r="K68">
        <v>2882112.9116180837</v>
      </c>
      <c r="L68" s="12">
        <f t="shared" ref="L68:L74" si="1">K68-1515252</f>
        <v>1366860.9116180837</v>
      </c>
    </row>
    <row r="69" spans="1:13">
      <c r="A69" t="s">
        <v>67</v>
      </c>
      <c r="B69" t="s">
        <v>68</v>
      </c>
      <c r="C69" s="12" t="s">
        <v>131</v>
      </c>
      <c r="D69" s="12" t="s">
        <v>140</v>
      </c>
      <c r="E69">
        <v>24.779656514567499</v>
      </c>
      <c r="F69">
        <v>24.684731010123901</v>
      </c>
      <c r="G69">
        <v>0.125369696643719</v>
      </c>
      <c r="H69">
        <v>5176.1906034344502</v>
      </c>
      <c r="I69">
        <v>310571.43620606698</v>
      </c>
      <c r="J69">
        <v>0.15946969696969709</v>
      </c>
      <c r="K69">
        <v>1440392.6761011686</v>
      </c>
      <c r="L69" s="12">
        <f t="shared" si="1"/>
        <v>-74859.323898831382</v>
      </c>
      <c r="M69">
        <f>AVERAGE(L69:L71)</f>
        <v>13125.547278994462</v>
      </c>
    </row>
    <row r="70" spans="1:13">
      <c r="A70" t="s">
        <v>67</v>
      </c>
      <c r="B70" t="s">
        <v>68</v>
      </c>
      <c r="C70" s="12" t="s">
        <v>131</v>
      </c>
      <c r="D70" s="12" t="s">
        <v>140</v>
      </c>
      <c r="E70">
        <v>24.542614033003598</v>
      </c>
      <c r="F70">
        <v>24.684731010123901</v>
      </c>
      <c r="G70">
        <v>0.125369696643719</v>
      </c>
      <c r="H70">
        <v>5973.2726171499498</v>
      </c>
      <c r="I70">
        <v>358396.35702899698</v>
      </c>
      <c r="J70">
        <v>0.15946969696969709</v>
      </c>
      <c r="K70">
        <v>1662198.8619178182</v>
      </c>
      <c r="L70" s="12">
        <f t="shared" si="1"/>
        <v>146946.8619178182</v>
      </c>
    </row>
    <row r="71" spans="1:13">
      <c r="A71" t="s">
        <v>67</v>
      </c>
      <c r="B71" t="s">
        <v>68</v>
      </c>
      <c r="C71" s="12" t="s">
        <v>131</v>
      </c>
      <c r="D71" s="12" t="s">
        <v>140</v>
      </c>
      <c r="E71">
        <v>24.731922482800599</v>
      </c>
      <c r="F71">
        <v>24.684731010123901</v>
      </c>
      <c r="G71">
        <v>0.125369696643719</v>
      </c>
      <c r="H71">
        <v>5327.6550610904796</v>
      </c>
      <c r="I71">
        <v>319659.30366542877</v>
      </c>
      <c r="J71">
        <v>0.15946969696969709</v>
      </c>
      <c r="K71">
        <v>1482541.1038179966</v>
      </c>
      <c r="L71" s="12">
        <f t="shared" si="1"/>
        <v>-32710.896182003431</v>
      </c>
    </row>
    <row r="72" spans="1:13">
      <c r="A72" t="s">
        <v>69</v>
      </c>
      <c r="B72" t="s">
        <v>70</v>
      </c>
      <c r="C72" s="12" t="s">
        <v>131</v>
      </c>
      <c r="D72" s="12" t="s">
        <v>142</v>
      </c>
      <c r="E72">
        <v>24.5515309461436</v>
      </c>
      <c r="F72">
        <v>24.689133674019399</v>
      </c>
      <c r="G72">
        <v>0.42934824424624002</v>
      </c>
      <c r="H72">
        <v>5941.1765483081599</v>
      </c>
      <c r="I72">
        <v>356470.59289848962</v>
      </c>
      <c r="J72">
        <v>0.15852713178294603</v>
      </c>
      <c r="K72">
        <v>1651923.4142226134</v>
      </c>
      <c r="L72" s="12">
        <f t="shared" si="1"/>
        <v>136671.41422261344</v>
      </c>
      <c r="M72">
        <f>AVERAGE(L72:L74)</f>
        <v>37895.14430714841</v>
      </c>
    </row>
    <row r="73" spans="1:13">
      <c r="A73" t="s">
        <v>69</v>
      </c>
      <c r="B73" t="s">
        <v>70</v>
      </c>
      <c r="C73" s="12" t="s">
        <v>131</v>
      </c>
      <c r="D73" s="12" t="s">
        <v>142</v>
      </c>
      <c r="E73">
        <v>24.345455909032999</v>
      </c>
      <c r="F73">
        <v>24.689133674019399</v>
      </c>
      <c r="G73">
        <v>0.42934824424624002</v>
      </c>
      <c r="H73">
        <v>6728.9670035059698</v>
      </c>
      <c r="I73">
        <v>403738.0202103582</v>
      </c>
      <c r="J73">
        <v>0.15852713178294603</v>
      </c>
      <c r="K73">
        <v>1870965.8021841254</v>
      </c>
      <c r="L73" s="12">
        <f t="shared" si="1"/>
        <v>355713.80218412541</v>
      </c>
    </row>
    <row r="74" spans="1:13">
      <c r="A74" t="s">
        <v>69</v>
      </c>
      <c r="B74" t="s">
        <v>70</v>
      </c>
      <c r="C74" s="12" t="s">
        <v>131</v>
      </c>
      <c r="D74" s="12" t="s">
        <v>142</v>
      </c>
      <c r="E74">
        <v>25.170414166881699</v>
      </c>
      <c r="F74">
        <v>24.689133674019399</v>
      </c>
      <c r="G74">
        <v>0.42934824424624002</v>
      </c>
      <c r="H74">
        <v>4087.6334317608198</v>
      </c>
      <c r="I74">
        <v>245258.00590564919</v>
      </c>
      <c r="J74">
        <v>0.15852713178294603</v>
      </c>
      <c r="K74">
        <v>1136552.2165147064</v>
      </c>
      <c r="L74" s="12">
        <f t="shared" si="1"/>
        <v>-378699.78348529362</v>
      </c>
    </row>
    <row r="76" spans="1:13">
      <c r="A76" t="s">
        <v>41</v>
      </c>
      <c r="B76" t="s">
        <v>105</v>
      </c>
    </row>
    <row r="77" spans="1:13">
      <c r="A77" t="s">
        <v>2</v>
      </c>
      <c r="B77" t="s">
        <v>3</v>
      </c>
      <c r="C77" s="12" t="s">
        <v>133</v>
      </c>
      <c r="D77" s="12" t="s">
        <v>135</v>
      </c>
      <c r="E77" t="s">
        <v>5</v>
      </c>
      <c r="F77" t="s">
        <v>6</v>
      </c>
      <c r="G77" t="s">
        <v>7</v>
      </c>
      <c r="H77" t="s">
        <v>8</v>
      </c>
      <c r="I77" s="12" t="s">
        <v>127</v>
      </c>
      <c r="J77" s="12" t="s">
        <v>124</v>
      </c>
      <c r="K77" s="12" t="s">
        <v>126</v>
      </c>
      <c r="L77" s="12" t="s">
        <v>132</v>
      </c>
      <c r="M77" t="s">
        <v>134</v>
      </c>
    </row>
    <row r="78" spans="1:13">
      <c r="A78" t="s">
        <v>12</v>
      </c>
      <c r="B78" t="s">
        <v>89</v>
      </c>
      <c r="C78" s="12" t="s">
        <v>105</v>
      </c>
      <c r="D78" s="12" t="s">
        <v>136</v>
      </c>
      <c r="E78">
        <v>22.979247822907698</v>
      </c>
      <c r="F78">
        <v>22.877331833176399</v>
      </c>
      <c r="G78">
        <v>0.113119744052652</v>
      </c>
      <c r="H78">
        <v>11733.1943722785</v>
      </c>
      <c r="I78">
        <v>703991.66233671003</v>
      </c>
      <c r="J78">
        <v>0.23618501841997541</v>
      </c>
      <c r="K78">
        <v>3481055.78429286</v>
      </c>
      <c r="L78">
        <f>K78-9153318</f>
        <v>-5672262.21570714</v>
      </c>
      <c r="M78">
        <f>AVERAGE(L78:L80)</f>
        <v>-5434641.0587487631</v>
      </c>
    </row>
    <row r="79" spans="1:13">
      <c r="A79" t="s">
        <v>12</v>
      </c>
      <c r="B79" t="s">
        <v>89</v>
      </c>
      <c r="C79" s="12" t="s">
        <v>105</v>
      </c>
      <c r="D79" s="12" t="s">
        <v>136</v>
      </c>
      <c r="E79">
        <v>22.897126398493199</v>
      </c>
      <c r="F79">
        <v>22.877331833176399</v>
      </c>
      <c r="G79">
        <v>0.113119744052652</v>
      </c>
      <c r="H79">
        <v>12357.367042416899</v>
      </c>
      <c r="I79">
        <v>741442.02254501393</v>
      </c>
      <c r="J79">
        <v>0.23618501841997541</v>
      </c>
      <c r="K79">
        <v>3666238.0811886075</v>
      </c>
      <c r="L79" s="12">
        <f t="shared" ref="L79:L142" si="2">K79-9153318</f>
        <v>-5487079.918811392</v>
      </c>
    </row>
    <row r="80" spans="1:13">
      <c r="A80" t="s">
        <v>12</v>
      </c>
      <c r="B80" t="s">
        <v>89</v>
      </c>
      <c r="C80" s="12" t="s">
        <v>105</v>
      </c>
      <c r="D80" s="12" t="s">
        <v>136</v>
      </c>
      <c r="E80">
        <v>22.755621278128402</v>
      </c>
      <c r="F80">
        <v>22.877331833176399</v>
      </c>
      <c r="G80">
        <v>0.113119744052652</v>
      </c>
      <c r="H80">
        <v>13511.788616251501</v>
      </c>
      <c r="I80">
        <v>810707.31697509007</v>
      </c>
      <c r="J80">
        <v>0.23618501841997541</v>
      </c>
      <c r="K80">
        <v>4008736.958272242</v>
      </c>
      <c r="L80" s="12">
        <f t="shared" si="2"/>
        <v>-5144581.041727758</v>
      </c>
    </row>
    <row r="81" spans="1:13">
      <c r="A81" t="s">
        <v>14</v>
      </c>
      <c r="B81" t="s">
        <v>44</v>
      </c>
      <c r="C81" s="12" t="s">
        <v>105</v>
      </c>
      <c r="D81" s="12" t="s">
        <v>139</v>
      </c>
      <c r="E81">
        <v>23.569556622639499</v>
      </c>
      <c r="F81">
        <v>23.441850585351499</v>
      </c>
      <c r="G81">
        <v>0.113526962285441</v>
      </c>
      <c r="H81">
        <v>8083.7187442499999</v>
      </c>
      <c r="I81">
        <v>485023.12465499999</v>
      </c>
      <c r="J81">
        <v>0.24246079613992752</v>
      </c>
      <c r="K81">
        <v>2410488.8704205062</v>
      </c>
      <c r="L81" s="12">
        <f t="shared" si="2"/>
        <v>-6742829.1295794938</v>
      </c>
      <c r="M81">
        <f>AVERAGE(L81:L83)</f>
        <v>-6536071.4907992212</v>
      </c>
    </row>
    <row r="82" spans="1:13">
      <c r="A82" t="s">
        <v>14</v>
      </c>
      <c r="B82" t="s">
        <v>44</v>
      </c>
      <c r="C82" s="12" t="s">
        <v>105</v>
      </c>
      <c r="D82" s="12" t="s">
        <v>139</v>
      </c>
      <c r="E82">
        <v>23.352370487359501</v>
      </c>
      <c r="F82">
        <v>23.441850585351499</v>
      </c>
      <c r="G82">
        <v>0.113526962285441</v>
      </c>
      <c r="H82">
        <v>9271.3385510309599</v>
      </c>
      <c r="I82">
        <v>556280.3130618576</v>
      </c>
      <c r="J82">
        <v>0.24246079613992752</v>
      </c>
      <c r="K82">
        <v>2764625.9225752144</v>
      </c>
      <c r="L82" s="12">
        <f t="shared" si="2"/>
        <v>-6388692.0774247851</v>
      </c>
    </row>
    <row r="83" spans="1:13">
      <c r="A83" t="s">
        <v>14</v>
      </c>
      <c r="B83" t="s">
        <v>44</v>
      </c>
      <c r="C83" s="12" t="s">
        <v>105</v>
      </c>
      <c r="D83" s="12" t="s">
        <v>139</v>
      </c>
      <c r="E83">
        <v>23.403624646055501</v>
      </c>
      <c r="F83">
        <v>23.441850585351499</v>
      </c>
      <c r="G83">
        <v>0.113526962285441</v>
      </c>
      <c r="H83">
        <v>8976.22129849872</v>
      </c>
      <c r="I83">
        <v>538573.27790992323</v>
      </c>
      <c r="J83">
        <v>0.24246079613992752</v>
      </c>
      <c r="K83">
        <v>2676624.7346066143</v>
      </c>
      <c r="L83" s="12">
        <f t="shared" si="2"/>
        <v>-6476693.2653933857</v>
      </c>
    </row>
    <row r="84" spans="1:13">
      <c r="A84" t="s">
        <v>45</v>
      </c>
      <c r="B84" t="s">
        <v>46</v>
      </c>
      <c r="C84" s="12" t="s">
        <v>105</v>
      </c>
      <c r="D84" s="12" t="s">
        <v>140</v>
      </c>
      <c r="E84">
        <v>23.315082979411599</v>
      </c>
      <c r="F84">
        <v>23.3811385776376</v>
      </c>
      <c r="G84">
        <v>8.4091074614277395E-2</v>
      </c>
      <c r="H84">
        <v>9492.1159830230008</v>
      </c>
      <c r="I84">
        <v>569526.9589813801</v>
      </c>
      <c r="J84">
        <v>0.23830645161290331</v>
      </c>
      <c r="K84">
        <v>2820995.6306964811</v>
      </c>
      <c r="L84" s="12">
        <f t="shared" si="2"/>
        <v>-6332322.3693035189</v>
      </c>
      <c r="M84">
        <f>AVERAGE(L84:L86)</f>
        <v>-6444992.6170897409</v>
      </c>
    </row>
    <row r="85" spans="1:13">
      <c r="A85" t="s">
        <v>45</v>
      </c>
      <c r="B85" t="s">
        <v>46</v>
      </c>
      <c r="C85" s="12" t="s">
        <v>105</v>
      </c>
      <c r="D85" s="12" t="s">
        <v>140</v>
      </c>
      <c r="E85">
        <v>23.352531952221501</v>
      </c>
      <c r="F85">
        <v>23.3811385776376</v>
      </c>
      <c r="G85">
        <v>8.4091074614277395E-2</v>
      </c>
      <c r="H85">
        <v>9270.3937792879497</v>
      </c>
      <c r="I85">
        <v>556223.62675727694</v>
      </c>
      <c r="J85">
        <v>0.23830645161290331</v>
      </c>
      <c r="K85">
        <v>2755101.2222122536</v>
      </c>
      <c r="L85" s="12">
        <f t="shared" si="2"/>
        <v>-6398216.7777877469</v>
      </c>
    </row>
    <row r="86" spans="1:13">
      <c r="A86" t="s">
        <v>45</v>
      </c>
      <c r="B86" t="s">
        <v>46</v>
      </c>
      <c r="C86" s="12" t="s">
        <v>105</v>
      </c>
      <c r="D86" s="12" t="s">
        <v>140</v>
      </c>
      <c r="E86">
        <v>23.475800801279799</v>
      </c>
      <c r="F86">
        <v>23.3811385776376</v>
      </c>
      <c r="G86">
        <v>8.4091074614277395E-2</v>
      </c>
      <c r="H86">
        <v>8576.4960567115304</v>
      </c>
      <c r="I86">
        <v>514589.76340269181</v>
      </c>
      <c r="J86">
        <v>0.23830645161290331</v>
      </c>
      <c r="K86">
        <v>2548879.2958220425</v>
      </c>
      <c r="L86" s="12">
        <f t="shared" si="2"/>
        <v>-6604438.704177957</v>
      </c>
    </row>
    <row r="87" spans="1:13">
      <c r="A87" t="s">
        <v>16</v>
      </c>
      <c r="B87" t="s">
        <v>91</v>
      </c>
      <c r="C87" s="12" t="s">
        <v>105</v>
      </c>
      <c r="D87" s="12" t="s">
        <v>136</v>
      </c>
      <c r="E87">
        <v>24.050915925791902</v>
      </c>
      <c r="F87">
        <v>23.973584025763099</v>
      </c>
      <c r="G87">
        <v>0.109553091462262</v>
      </c>
      <c r="H87">
        <v>5965.8103728347596</v>
      </c>
      <c r="I87">
        <v>357948.62237008556</v>
      </c>
      <c r="J87">
        <v>0.24850179784258883</v>
      </c>
      <c r="K87">
        <v>1787597.9942573188</v>
      </c>
      <c r="L87" s="12">
        <f t="shared" si="2"/>
        <v>-7365720.0057426812</v>
      </c>
      <c r="M87">
        <f>AVERAGE(L87:L89)</f>
        <v>-7273278.3486057147</v>
      </c>
    </row>
    <row r="88" spans="1:13">
      <c r="A88" t="s">
        <v>16</v>
      </c>
      <c r="B88" t="s">
        <v>91</v>
      </c>
      <c r="C88" s="12" t="s">
        <v>105</v>
      </c>
      <c r="D88" s="12" t="s">
        <v>136</v>
      </c>
      <c r="E88">
        <v>24.0216170536976</v>
      </c>
      <c r="F88">
        <v>23.973584025763099</v>
      </c>
      <c r="G88">
        <v>0.109553091462262</v>
      </c>
      <c r="H88">
        <v>6077.15532647076</v>
      </c>
      <c r="I88">
        <v>364629.31958824559</v>
      </c>
      <c r="J88">
        <v>0.24850179784258883</v>
      </c>
      <c r="K88">
        <v>1820961.444208178</v>
      </c>
      <c r="L88" s="12">
        <f t="shared" si="2"/>
        <v>-7332356.5557918223</v>
      </c>
    </row>
    <row r="89" spans="1:13">
      <c r="A89" t="s">
        <v>16</v>
      </c>
      <c r="B89" t="s">
        <v>91</v>
      </c>
      <c r="C89" s="12" t="s">
        <v>105</v>
      </c>
      <c r="D89" s="12" t="s">
        <v>136</v>
      </c>
      <c r="E89">
        <v>23.848219097799799</v>
      </c>
      <c r="F89">
        <v>23.973584025763099</v>
      </c>
      <c r="G89">
        <v>0.109553091462262</v>
      </c>
      <c r="H89">
        <v>6779.9912904540597</v>
      </c>
      <c r="I89">
        <v>406799.4774272436</v>
      </c>
      <c r="J89">
        <v>0.24850179784258883</v>
      </c>
      <c r="K89">
        <v>2031559.5157173569</v>
      </c>
      <c r="L89" s="12">
        <f t="shared" si="2"/>
        <v>-7121758.4842826426</v>
      </c>
    </row>
    <row r="90" spans="1:13">
      <c r="A90" t="s">
        <v>22</v>
      </c>
      <c r="B90" t="s">
        <v>47</v>
      </c>
      <c r="C90" s="12" t="s">
        <v>105</v>
      </c>
      <c r="D90" s="12" t="s">
        <v>141</v>
      </c>
      <c r="E90">
        <v>24.058591743189901</v>
      </c>
      <c r="F90">
        <v>24.0620662951086</v>
      </c>
      <c r="G90">
        <v>0.121875020239452</v>
      </c>
      <c r="H90">
        <v>5936.9786175854697</v>
      </c>
      <c r="I90">
        <v>356218.71705512819</v>
      </c>
      <c r="J90">
        <v>0.25818483215913768</v>
      </c>
      <c r="K90">
        <v>1792755.9469197991</v>
      </c>
      <c r="L90" s="12">
        <f t="shared" si="2"/>
        <v>-7360562.0530802011</v>
      </c>
      <c r="M90">
        <f>AVERAGE(L90:L92)</f>
        <v>-7360963.2401127042</v>
      </c>
    </row>
    <row r="91" spans="1:13">
      <c r="A91" t="s">
        <v>22</v>
      </c>
      <c r="B91" t="s">
        <v>47</v>
      </c>
      <c r="C91" s="12" t="s">
        <v>105</v>
      </c>
      <c r="D91" s="12" t="s">
        <v>141</v>
      </c>
      <c r="E91">
        <v>23.9419657026727</v>
      </c>
      <c r="F91">
        <v>24.0620662951086</v>
      </c>
      <c r="G91">
        <v>0.121875020239452</v>
      </c>
      <c r="H91">
        <v>6390.4724179595496</v>
      </c>
      <c r="I91">
        <v>383428.34507757297</v>
      </c>
      <c r="J91">
        <v>0.25818483215913768</v>
      </c>
      <c r="K91">
        <v>1929694.9119859282</v>
      </c>
      <c r="L91" s="12">
        <f t="shared" si="2"/>
        <v>-7223623.0880140718</v>
      </c>
    </row>
    <row r="92" spans="1:13">
      <c r="A92" t="s">
        <v>22</v>
      </c>
      <c r="B92" t="s">
        <v>47</v>
      </c>
      <c r="C92" s="12" t="s">
        <v>105</v>
      </c>
      <c r="D92" s="12" t="s">
        <v>141</v>
      </c>
      <c r="E92">
        <v>24.185641439463101</v>
      </c>
      <c r="F92">
        <v>24.0620662951086</v>
      </c>
      <c r="G92">
        <v>0.121875020239452</v>
      </c>
      <c r="H92">
        <v>5479.4990451863896</v>
      </c>
      <c r="I92">
        <v>328769.94271118339</v>
      </c>
      <c r="J92">
        <v>0.25818483215913768</v>
      </c>
      <c r="K92">
        <v>1654613.4207561582</v>
      </c>
      <c r="L92" s="12">
        <f t="shared" si="2"/>
        <v>-7498704.5792438416</v>
      </c>
    </row>
    <row r="93" spans="1:13">
      <c r="A93" t="s">
        <v>48</v>
      </c>
      <c r="B93" t="s">
        <v>49</v>
      </c>
      <c r="C93" s="12" t="s">
        <v>105</v>
      </c>
      <c r="D93" s="12" t="s">
        <v>140</v>
      </c>
      <c r="E93">
        <v>23.513053437788301</v>
      </c>
      <c r="F93">
        <v>23.679408422459598</v>
      </c>
      <c r="G93">
        <v>0.17699813166783401</v>
      </c>
      <c r="H93">
        <v>8377.1994290917391</v>
      </c>
      <c r="I93">
        <v>502631.96574550436</v>
      </c>
      <c r="J93">
        <v>0.23956594323873112</v>
      </c>
      <c r="K93">
        <v>2492181.8668850549</v>
      </c>
      <c r="L93" s="12">
        <f t="shared" si="2"/>
        <v>-6661136.1331149451</v>
      </c>
      <c r="M93">
        <f>AVERAGE(L93:L95)</f>
        <v>-6900245.8184576603</v>
      </c>
    </row>
    <row r="94" spans="1:13">
      <c r="A94" t="s">
        <v>48</v>
      </c>
      <c r="B94" t="s">
        <v>49</v>
      </c>
      <c r="C94" s="12" t="s">
        <v>105</v>
      </c>
      <c r="D94" s="12" t="s">
        <v>140</v>
      </c>
      <c r="E94">
        <v>23.865410293811902</v>
      </c>
      <c r="F94">
        <v>23.679408422459598</v>
      </c>
      <c r="G94">
        <v>0.17699813166783401</v>
      </c>
      <c r="H94">
        <v>6706.8252011802497</v>
      </c>
      <c r="I94">
        <v>402409.51207081496</v>
      </c>
      <c r="J94">
        <v>0.23956594323873112</v>
      </c>
      <c r="K94">
        <v>1995252.5055931893</v>
      </c>
      <c r="L94" s="12">
        <f t="shared" si="2"/>
        <v>-7158065.494406811</v>
      </c>
    </row>
    <row r="95" spans="1:13">
      <c r="A95" t="s">
        <v>48</v>
      </c>
      <c r="B95" t="s">
        <v>49</v>
      </c>
      <c r="C95" s="12" t="s">
        <v>105</v>
      </c>
      <c r="D95" s="12" t="s">
        <v>140</v>
      </c>
      <c r="E95">
        <v>23.6597615357785</v>
      </c>
      <c r="F95">
        <v>23.679408422459598</v>
      </c>
      <c r="G95">
        <v>0.17699813166783401</v>
      </c>
      <c r="H95">
        <v>7636.3497256852797</v>
      </c>
      <c r="I95">
        <v>458180.98354111676</v>
      </c>
      <c r="J95">
        <v>0.23956594323873112</v>
      </c>
      <c r="K95">
        <v>2271782.1721487758</v>
      </c>
      <c r="L95" s="12">
        <f t="shared" si="2"/>
        <v>-6881535.8278512247</v>
      </c>
    </row>
    <row r="96" spans="1:13">
      <c r="A96" t="s">
        <v>18</v>
      </c>
      <c r="B96" t="s">
        <v>93</v>
      </c>
      <c r="C96" s="12" t="s">
        <v>105</v>
      </c>
      <c r="D96" s="12" t="s">
        <v>136</v>
      </c>
      <c r="E96">
        <v>23.523292492557701</v>
      </c>
      <c r="F96">
        <v>23.510170574378499</v>
      </c>
      <c r="G96">
        <v>7.1374039538428802E-2</v>
      </c>
      <c r="H96">
        <v>8323.2378363622593</v>
      </c>
      <c r="I96">
        <v>499394.27018173557</v>
      </c>
      <c r="J96">
        <v>0.23815213062524884</v>
      </c>
      <c r="K96">
        <v>2473304.3185902284</v>
      </c>
      <c r="L96" s="12">
        <f t="shared" si="2"/>
        <v>-6680013.6814097716</v>
      </c>
      <c r="M96">
        <f>AVERAGE(L96:L98)</f>
        <v>-6657751.2198081203</v>
      </c>
    </row>
    <row r="97" spans="1:13">
      <c r="A97" t="s">
        <v>18</v>
      </c>
      <c r="B97" t="s">
        <v>93</v>
      </c>
      <c r="C97" s="12" t="s">
        <v>105</v>
      </c>
      <c r="D97" s="12" t="s">
        <v>136</v>
      </c>
      <c r="E97">
        <v>23.574073187207301</v>
      </c>
      <c r="F97">
        <v>23.510170574378499</v>
      </c>
      <c r="G97">
        <v>7.1374039538428802E-2</v>
      </c>
      <c r="H97">
        <v>8060.7080817413398</v>
      </c>
      <c r="I97">
        <v>483642.4849044804</v>
      </c>
      <c r="J97">
        <v>0.23815213062524884</v>
      </c>
      <c r="K97">
        <v>2395291.8925814885</v>
      </c>
      <c r="L97" s="12">
        <f t="shared" si="2"/>
        <v>-6758026.1074185111</v>
      </c>
    </row>
    <row r="98" spans="1:13">
      <c r="A98" t="s">
        <v>18</v>
      </c>
      <c r="B98" t="s">
        <v>93</v>
      </c>
      <c r="C98" s="12" t="s">
        <v>105</v>
      </c>
      <c r="D98" s="12" t="s">
        <v>136</v>
      </c>
      <c r="E98">
        <v>23.4331460433704</v>
      </c>
      <c r="F98">
        <v>23.510170574378499</v>
      </c>
      <c r="G98">
        <v>7.1374039538428802E-2</v>
      </c>
      <c r="H98">
        <v>8810.5225004466192</v>
      </c>
      <c r="I98">
        <v>528631.35002679715</v>
      </c>
      <c r="J98">
        <v>0.23815213062524884</v>
      </c>
      <c r="K98">
        <v>2618104.1294039222</v>
      </c>
      <c r="L98" s="12">
        <f t="shared" si="2"/>
        <v>-6535213.8705960773</v>
      </c>
    </row>
    <row r="99" spans="1:13">
      <c r="A99" t="s">
        <v>50</v>
      </c>
      <c r="B99" t="s">
        <v>51</v>
      </c>
      <c r="C99" s="12" t="s">
        <v>105</v>
      </c>
      <c r="D99" s="12" t="s">
        <v>141</v>
      </c>
      <c r="E99">
        <v>24.085404153807101</v>
      </c>
      <c r="F99">
        <v>24.1202998888166</v>
      </c>
      <c r="G99">
        <v>0.18253750822029</v>
      </c>
      <c r="H99">
        <v>5837.3554345402499</v>
      </c>
      <c r="I99">
        <v>350241.32607241499</v>
      </c>
      <c r="J99">
        <v>0.25190533493782596</v>
      </c>
      <c r="K99">
        <v>1753875.93850302</v>
      </c>
      <c r="L99" s="12">
        <f t="shared" si="2"/>
        <v>-7399442.0614969805</v>
      </c>
      <c r="M99">
        <f>AVERAGE(L99:L101)</f>
        <v>-7430129.2364879465</v>
      </c>
    </row>
    <row r="100" spans="1:13">
      <c r="A100" t="s">
        <v>50</v>
      </c>
      <c r="B100" t="s">
        <v>51</v>
      </c>
      <c r="C100" s="12" t="s">
        <v>105</v>
      </c>
      <c r="D100" s="12" t="s">
        <v>141</v>
      </c>
      <c r="E100">
        <v>24.3177662488877</v>
      </c>
      <c r="F100">
        <v>24.1202998888166</v>
      </c>
      <c r="G100">
        <v>0.18253750822029</v>
      </c>
      <c r="H100">
        <v>5041.0978293786402</v>
      </c>
      <c r="I100">
        <v>302465.86976271839</v>
      </c>
      <c r="J100">
        <v>0.25190533493782596</v>
      </c>
      <c r="K100">
        <v>1514634.5439702272</v>
      </c>
      <c r="L100" s="12">
        <f t="shared" si="2"/>
        <v>-7638683.4560297728</v>
      </c>
    </row>
    <row r="101" spans="1:13">
      <c r="A101" t="s">
        <v>50</v>
      </c>
      <c r="B101" t="s">
        <v>51</v>
      </c>
      <c r="C101" s="12" t="s">
        <v>105</v>
      </c>
      <c r="D101" s="12" t="s">
        <v>141</v>
      </c>
      <c r="E101">
        <v>23.957729263754899</v>
      </c>
      <c r="F101">
        <v>24.1202998888166</v>
      </c>
      <c r="G101">
        <v>0.18253750822029</v>
      </c>
      <c r="H101">
        <v>6327.2083326669399</v>
      </c>
      <c r="I101">
        <v>379632.4999600164</v>
      </c>
      <c r="J101">
        <v>0.25190533493782596</v>
      </c>
      <c r="K101">
        <v>1901055.8080629141</v>
      </c>
      <c r="L101" s="12">
        <f t="shared" si="2"/>
        <v>-7252262.1919370862</v>
      </c>
    </row>
    <row r="102" spans="1:13">
      <c r="A102" t="s">
        <v>52</v>
      </c>
      <c r="B102" t="s">
        <v>85</v>
      </c>
      <c r="C102" s="12" t="s">
        <v>105</v>
      </c>
      <c r="D102" s="12" t="s">
        <v>137</v>
      </c>
      <c r="E102">
        <v>22.022427233606798</v>
      </c>
      <c r="F102">
        <v>22.099348866658801</v>
      </c>
      <c r="G102">
        <v>7.0807617307513504E-2</v>
      </c>
      <c r="H102">
        <v>21462.638178827201</v>
      </c>
      <c r="I102">
        <v>1287758.2907296321</v>
      </c>
      <c r="J102">
        <v>0.23051815585475335</v>
      </c>
      <c r="K102">
        <v>6338439.8283811845</v>
      </c>
      <c r="L102" s="12">
        <f t="shared" si="2"/>
        <v>-2814878.1716188155</v>
      </c>
      <c r="M102">
        <f>AVERAGE(L102:L104)</f>
        <v>-3111212.5153399371</v>
      </c>
    </row>
    <row r="103" spans="1:13">
      <c r="A103" t="s">
        <v>52</v>
      </c>
      <c r="B103" t="s">
        <v>85</v>
      </c>
      <c r="C103" s="12" t="s">
        <v>105</v>
      </c>
      <c r="D103" s="12" t="s">
        <v>137</v>
      </c>
      <c r="E103">
        <v>22.113809361411199</v>
      </c>
      <c r="F103">
        <v>22.099348866658801</v>
      </c>
      <c r="G103">
        <v>7.0807617307513504E-2</v>
      </c>
      <c r="H103">
        <v>20259.7947776986</v>
      </c>
      <c r="I103">
        <v>1215587.6866619161</v>
      </c>
      <c r="J103">
        <v>0.23051815585475335</v>
      </c>
      <c r="K103">
        <v>5983210.8738838667</v>
      </c>
      <c r="L103" s="12">
        <f t="shared" si="2"/>
        <v>-3170107.1261161333</v>
      </c>
    </row>
    <row r="104" spans="1:13">
      <c r="A104" t="s">
        <v>52</v>
      </c>
      <c r="B104" t="s">
        <v>85</v>
      </c>
      <c r="C104" s="12" t="s">
        <v>105</v>
      </c>
      <c r="D104" s="12" t="s">
        <v>137</v>
      </c>
      <c r="E104">
        <v>22.161810004958301</v>
      </c>
      <c r="F104">
        <v>22.099348866658801</v>
      </c>
      <c r="G104">
        <v>7.0807617307513504E-2</v>
      </c>
      <c r="H104">
        <v>19655.221813458498</v>
      </c>
      <c r="I104">
        <v>1179313.30880751</v>
      </c>
      <c r="J104">
        <v>0.23051815585475335</v>
      </c>
      <c r="K104">
        <v>5804665.7517151376</v>
      </c>
      <c r="L104" s="12">
        <f t="shared" si="2"/>
        <v>-3348652.2482848624</v>
      </c>
    </row>
    <row r="105" spans="1:13">
      <c r="A105" t="s">
        <v>20</v>
      </c>
      <c r="B105" t="s">
        <v>95</v>
      </c>
      <c r="C105" s="12" t="s">
        <v>105</v>
      </c>
      <c r="D105" s="12" t="s">
        <v>138</v>
      </c>
      <c r="E105">
        <v>23.6998454441006</v>
      </c>
      <c r="F105">
        <v>23.639019380531199</v>
      </c>
      <c r="G105">
        <v>5.6736644452962698E-2</v>
      </c>
      <c r="H105">
        <v>7445.58307191943</v>
      </c>
      <c r="I105">
        <v>446734.98431516578</v>
      </c>
      <c r="J105">
        <v>0.24978050921861281</v>
      </c>
      <c r="K105">
        <v>2233282.7047327072</v>
      </c>
      <c r="L105" s="12">
        <f t="shared" si="2"/>
        <v>-6920035.2952672932</v>
      </c>
      <c r="M105">
        <f>AVERAGE(L105:L107)</f>
        <v>-6831643.3911077874</v>
      </c>
    </row>
    <row r="106" spans="1:13">
      <c r="A106" t="s">
        <v>20</v>
      </c>
      <c r="B106" t="s">
        <v>95</v>
      </c>
      <c r="C106" s="12" t="s">
        <v>105</v>
      </c>
      <c r="D106" s="12" t="s">
        <v>138</v>
      </c>
      <c r="E106">
        <v>23.629682148061601</v>
      </c>
      <c r="F106">
        <v>23.639019380531199</v>
      </c>
      <c r="G106">
        <v>5.6736644452962698E-2</v>
      </c>
      <c r="H106">
        <v>7782.7063210716897</v>
      </c>
      <c r="I106">
        <v>466962.37926430139</v>
      </c>
      <c r="J106">
        <v>0.24978050921861281</v>
      </c>
      <c r="K106">
        <v>2334401.9205714939</v>
      </c>
      <c r="L106" s="12">
        <f t="shared" si="2"/>
        <v>-6818916.0794285061</v>
      </c>
    </row>
    <row r="107" spans="1:13">
      <c r="A107" t="s">
        <v>20</v>
      </c>
      <c r="B107" t="s">
        <v>95</v>
      </c>
      <c r="C107" s="12" t="s">
        <v>105</v>
      </c>
      <c r="D107" s="12" t="s">
        <v>138</v>
      </c>
      <c r="E107">
        <v>23.587530549431399</v>
      </c>
      <c r="F107">
        <v>23.639019380531199</v>
      </c>
      <c r="G107">
        <v>5.6736644452962698E-2</v>
      </c>
      <c r="H107">
        <v>7992.5341012855797</v>
      </c>
      <c r="I107">
        <v>479552.04607713479</v>
      </c>
      <c r="J107">
        <v>0.24978050921861281</v>
      </c>
      <c r="K107">
        <v>2397339.2013724362</v>
      </c>
      <c r="L107" s="12">
        <f t="shared" si="2"/>
        <v>-6755978.7986275638</v>
      </c>
    </row>
    <row r="108" spans="1:13">
      <c r="A108" t="s">
        <v>53</v>
      </c>
      <c r="B108" t="s">
        <v>54</v>
      </c>
      <c r="C108" s="12" t="s">
        <v>105</v>
      </c>
      <c r="D108" s="12" t="s">
        <v>141</v>
      </c>
      <c r="E108">
        <v>24.973729464067201</v>
      </c>
      <c r="F108">
        <v>24.888897424066698</v>
      </c>
      <c r="G108">
        <v>0.11474050975437</v>
      </c>
      <c r="H108">
        <v>3332.1459916506901</v>
      </c>
      <c r="I108">
        <v>199928.75949904142</v>
      </c>
      <c r="J108">
        <v>0.25089605734767023</v>
      </c>
      <c r="K108">
        <v>1000360.3880310459</v>
      </c>
      <c r="L108" s="12">
        <f t="shared" si="2"/>
        <v>-8152957.6119689541</v>
      </c>
      <c r="M108">
        <f>AVERAGE(L108:L110)</f>
        <v>-8096069.1527227079</v>
      </c>
    </row>
    <row r="109" spans="1:13">
      <c r="A109" t="s">
        <v>53</v>
      </c>
      <c r="B109" t="s">
        <v>54</v>
      </c>
      <c r="C109" s="12" t="s">
        <v>105</v>
      </c>
      <c r="D109" s="12" t="s">
        <v>141</v>
      </c>
      <c r="E109">
        <v>24.758344985256102</v>
      </c>
      <c r="F109">
        <v>24.888897424066698</v>
      </c>
      <c r="G109">
        <v>0.11474050975437</v>
      </c>
      <c r="H109">
        <v>3817.3451394112099</v>
      </c>
      <c r="I109">
        <v>229040.70836467258</v>
      </c>
      <c r="J109">
        <v>0.25089605734767023</v>
      </c>
      <c r="K109">
        <v>1146024.4762619459</v>
      </c>
      <c r="L109" s="12">
        <f t="shared" si="2"/>
        <v>-8007293.5237380546</v>
      </c>
    </row>
    <row r="110" spans="1:13">
      <c r="A110" t="s">
        <v>53</v>
      </c>
      <c r="B110" t="s">
        <v>54</v>
      </c>
      <c r="C110" s="12" t="s">
        <v>105</v>
      </c>
      <c r="D110" s="12" t="s">
        <v>141</v>
      </c>
      <c r="E110">
        <v>24.934617822876699</v>
      </c>
      <c r="F110">
        <v>24.888897424066698</v>
      </c>
      <c r="G110">
        <v>0.11474050975437</v>
      </c>
      <c r="H110">
        <v>3415.4239258995899</v>
      </c>
      <c r="I110">
        <v>204925.4355539754</v>
      </c>
      <c r="J110">
        <v>0.25089605734767023</v>
      </c>
      <c r="K110">
        <v>1025361.6775388876</v>
      </c>
      <c r="L110" s="12">
        <f t="shared" si="2"/>
        <v>-8127956.3224611124</v>
      </c>
    </row>
    <row r="111" spans="1:13">
      <c r="A111" t="s">
        <v>55</v>
      </c>
      <c r="B111" t="s">
        <v>83</v>
      </c>
      <c r="C111" s="12" t="s">
        <v>105</v>
      </c>
      <c r="D111" s="12" t="s">
        <v>137</v>
      </c>
      <c r="E111">
        <v>22.117851056102499</v>
      </c>
      <c r="F111">
        <v>22.432369851191499</v>
      </c>
      <c r="G111">
        <v>0.27400217430483498</v>
      </c>
      <c r="H111">
        <v>20208.180090135898</v>
      </c>
      <c r="I111">
        <v>1212490.8054081539</v>
      </c>
      <c r="J111">
        <v>0.23837902264600702</v>
      </c>
      <c r="K111">
        <v>6006092.7142744772</v>
      </c>
      <c r="L111" s="12">
        <f t="shared" si="2"/>
        <v>-3147225.2857255228</v>
      </c>
      <c r="M111">
        <f>AVERAGE(L111:L113)</f>
        <v>-4177828.9413704681</v>
      </c>
    </row>
    <row r="112" spans="1:13">
      <c r="A112" t="s">
        <v>55</v>
      </c>
      <c r="B112" t="s">
        <v>83</v>
      </c>
      <c r="C112" s="12" t="s">
        <v>105</v>
      </c>
      <c r="D112" s="12" t="s">
        <v>137</v>
      </c>
      <c r="E112">
        <v>22.5598695918905</v>
      </c>
      <c r="F112">
        <v>22.432369851191499</v>
      </c>
      <c r="G112">
        <v>0.27400217430483498</v>
      </c>
      <c r="H112">
        <v>15288.6399559982</v>
      </c>
      <c r="I112">
        <v>917318.39735989203</v>
      </c>
      <c r="J112">
        <v>0.23837902264600702</v>
      </c>
      <c r="K112">
        <v>4543951.4415109782</v>
      </c>
      <c r="L112" s="12">
        <f t="shared" si="2"/>
        <v>-4609366.5584890218</v>
      </c>
    </row>
    <row r="113" spans="1:13">
      <c r="A113" t="s">
        <v>55</v>
      </c>
      <c r="B113" t="s">
        <v>83</v>
      </c>
      <c r="C113" s="12" t="s">
        <v>105</v>
      </c>
      <c r="D113" s="12" t="s">
        <v>137</v>
      </c>
      <c r="E113">
        <v>22.619388905581602</v>
      </c>
      <c r="F113">
        <v>22.432369851191499</v>
      </c>
      <c r="G113">
        <v>0.27400217430483498</v>
      </c>
      <c r="H113">
        <v>14724.971582717901</v>
      </c>
      <c r="I113">
        <v>883498.29496307403</v>
      </c>
      <c r="J113">
        <v>0.23837902264600702</v>
      </c>
      <c r="K113">
        <v>4376423.0201031407</v>
      </c>
      <c r="L113" s="12">
        <f t="shared" si="2"/>
        <v>-4776894.9798968593</v>
      </c>
    </row>
    <row r="114" spans="1:13">
      <c r="A114" t="s">
        <v>24</v>
      </c>
      <c r="B114" t="s">
        <v>99</v>
      </c>
      <c r="C114" s="12" t="s">
        <v>105</v>
      </c>
      <c r="D114" s="12" t="s">
        <v>138</v>
      </c>
      <c r="E114">
        <v>24.028426608204899</v>
      </c>
      <c r="F114">
        <v>24.0721893829393</v>
      </c>
      <c r="G114">
        <v>3.8007765236358203E-2</v>
      </c>
      <c r="H114">
        <v>6051.0929104934703</v>
      </c>
      <c r="I114">
        <v>363065.57462960819</v>
      </c>
      <c r="J114">
        <v>0.2491999999999997</v>
      </c>
      <c r="K114">
        <v>1814166.0633092257</v>
      </c>
      <c r="L114" s="12">
        <f t="shared" si="2"/>
        <v>-7339151.9366907738</v>
      </c>
      <c r="M114">
        <f>AVERAGE(L114:L116)</f>
        <v>-7388234.5997918313</v>
      </c>
    </row>
    <row r="115" spans="1:13">
      <c r="A115" t="s">
        <v>24</v>
      </c>
      <c r="B115" t="s">
        <v>99</v>
      </c>
      <c r="C115" s="12" t="s">
        <v>105</v>
      </c>
      <c r="D115" s="12" t="s">
        <v>138</v>
      </c>
      <c r="E115">
        <v>24.096935186288299</v>
      </c>
      <c r="F115">
        <v>24.0721893829393</v>
      </c>
      <c r="G115">
        <v>3.8007765236358203E-2</v>
      </c>
      <c r="H115">
        <v>5795.02687314167</v>
      </c>
      <c r="I115">
        <v>347701.61238850019</v>
      </c>
      <c r="J115">
        <v>0.2491999999999997</v>
      </c>
      <c r="K115">
        <v>1737395.4167828574</v>
      </c>
      <c r="L115" s="12">
        <f t="shared" si="2"/>
        <v>-7415922.5832171421</v>
      </c>
    </row>
    <row r="116" spans="1:13">
      <c r="A116" t="s">
        <v>24</v>
      </c>
      <c r="B116" t="s">
        <v>99</v>
      </c>
      <c r="C116" s="12" t="s">
        <v>105</v>
      </c>
      <c r="D116" s="12" t="s">
        <v>138</v>
      </c>
      <c r="E116">
        <v>24.0912063543249</v>
      </c>
      <c r="F116">
        <v>24.0721893829393</v>
      </c>
      <c r="G116">
        <v>3.8007765236358203E-2</v>
      </c>
      <c r="H116">
        <v>5816.0179866195103</v>
      </c>
      <c r="I116">
        <v>348961.07919717062</v>
      </c>
      <c r="J116">
        <v>0.2491999999999997</v>
      </c>
      <c r="K116">
        <v>1743688.7205324217</v>
      </c>
      <c r="L116" s="12">
        <f t="shared" si="2"/>
        <v>-7409629.279467578</v>
      </c>
    </row>
    <row r="117" spans="1:13">
      <c r="A117" t="s">
        <v>56</v>
      </c>
      <c r="B117" t="s">
        <v>57</v>
      </c>
      <c r="C117" s="12" t="s">
        <v>105</v>
      </c>
      <c r="D117" s="12" t="s">
        <v>143</v>
      </c>
      <c r="E117">
        <v>23.268118333145601</v>
      </c>
      <c r="F117">
        <v>23.281906848657101</v>
      </c>
      <c r="G117">
        <v>0.16611887786788901</v>
      </c>
      <c r="H117">
        <v>9777.6876461301308</v>
      </c>
      <c r="I117">
        <v>586661.25876780786</v>
      </c>
      <c r="J117">
        <v>0.23913043478260843</v>
      </c>
      <c r="K117">
        <v>2907799.2825882644</v>
      </c>
      <c r="L117" s="12">
        <f t="shared" si="2"/>
        <v>-6245518.717411736</v>
      </c>
      <c r="M117">
        <f>AVERAGE(L117:L119)</f>
        <v>-6260187.866470051</v>
      </c>
    </row>
    <row r="118" spans="1:13">
      <c r="A118" t="s">
        <v>56</v>
      </c>
      <c r="B118" t="s">
        <v>57</v>
      </c>
      <c r="C118" s="12" t="s">
        <v>105</v>
      </c>
      <c r="D118" s="12" t="s">
        <v>143</v>
      </c>
      <c r="E118">
        <v>23.123111972145999</v>
      </c>
      <c r="F118">
        <v>23.281906848657101</v>
      </c>
      <c r="G118">
        <v>0.16611887786788901</v>
      </c>
      <c r="H118">
        <v>10714.7675518458</v>
      </c>
      <c r="I118">
        <v>642886.05311074795</v>
      </c>
      <c r="J118">
        <v>0.23913043478260843</v>
      </c>
      <c r="K118">
        <v>3186478.6980271847</v>
      </c>
      <c r="L118" s="12">
        <f t="shared" si="2"/>
        <v>-5966839.3019728158</v>
      </c>
    </row>
    <row r="119" spans="1:13">
      <c r="A119" t="s">
        <v>56</v>
      </c>
      <c r="B119" t="s">
        <v>57</v>
      </c>
      <c r="C119" s="12" t="s">
        <v>105</v>
      </c>
      <c r="D119" s="12" t="s">
        <v>143</v>
      </c>
      <c r="E119">
        <v>23.454490240679601</v>
      </c>
      <c r="F119">
        <v>23.281906848657101</v>
      </c>
      <c r="G119">
        <v>0.16611887786788901</v>
      </c>
      <c r="H119">
        <v>8692.62948237005</v>
      </c>
      <c r="I119">
        <v>521557.76894220302</v>
      </c>
      <c r="J119">
        <v>0.23913043478260843</v>
      </c>
      <c r="K119">
        <v>2585112.4199743969</v>
      </c>
      <c r="L119" s="12">
        <f t="shared" si="2"/>
        <v>-6568205.5800256031</v>
      </c>
    </row>
    <row r="120" spans="1:13">
      <c r="A120" t="s">
        <v>58</v>
      </c>
      <c r="B120" t="s">
        <v>81</v>
      </c>
      <c r="C120" s="12" t="s">
        <v>105</v>
      </c>
      <c r="D120" s="12" t="s">
        <v>137</v>
      </c>
      <c r="E120">
        <v>22.593420123492798</v>
      </c>
      <c r="F120">
        <v>22.592916282728901</v>
      </c>
      <c r="G120">
        <v>4.1211347432831703E-2</v>
      </c>
      <c r="H120">
        <v>14968.303187292</v>
      </c>
      <c r="I120">
        <v>898098.19123751996</v>
      </c>
      <c r="J120">
        <v>0.24518021793797148</v>
      </c>
      <c r="K120">
        <v>4473176.4059793316</v>
      </c>
      <c r="L120" s="12">
        <f t="shared" si="2"/>
        <v>-4680141.5940206684</v>
      </c>
      <c r="M120">
        <f>AVERAGE(L120:L122)</f>
        <v>-4677709.6222393634</v>
      </c>
    </row>
    <row r="121" spans="1:13">
      <c r="A121" t="s">
        <v>58</v>
      </c>
      <c r="B121" t="s">
        <v>81</v>
      </c>
      <c r="C121" s="12" t="s">
        <v>105</v>
      </c>
      <c r="D121" s="12" t="s">
        <v>137</v>
      </c>
      <c r="E121">
        <v>22.551455324920699</v>
      </c>
      <c r="F121">
        <v>22.592916282728901</v>
      </c>
      <c r="G121">
        <v>4.1211347432831703E-2</v>
      </c>
      <c r="H121">
        <v>15370.048014010599</v>
      </c>
      <c r="I121">
        <v>922202.88084063597</v>
      </c>
      <c r="J121">
        <v>0.24518021793797148</v>
      </c>
      <c r="K121">
        <v>4593235.1365926722</v>
      </c>
      <c r="L121" s="12">
        <f t="shared" si="2"/>
        <v>-4560082.8634073278</v>
      </c>
    </row>
    <row r="122" spans="1:13">
      <c r="A122" t="s">
        <v>58</v>
      </c>
      <c r="B122" t="s">
        <v>81</v>
      </c>
      <c r="C122" s="12" t="s">
        <v>105</v>
      </c>
      <c r="D122" s="12" t="s">
        <v>137</v>
      </c>
      <c r="E122">
        <v>22.633873399773101</v>
      </c>
      <c r="F122">
        <v>22.592916282728901</v>
      </c>
      <c r="G122">
        <v>4.1211347432831703E-2</v>
      </c>
      <c r="H122">
        <v>14590.9722139485</v>
      </c>
      <c r="I122">
        <v>875458.33283691003</v>
      </c>
      <c r="J122">
        <v>0.24518021793797148</v>
      </c>
      <c r="K122">
        <v>4360413.590709907</v>
      </c>
      <c r="L122" s="12">
        <f t="shared" si="2"/>
        <v>-4792904.409290093</v>
      </c>
    </row>
    <row r="123" spans="1:13">
      <c r="A123" t="s">
        <v>26</v>
      </c>
      <c r="B123" t="s">
        <v>102</v>
      </c>
      <c r="C123" s="12" t="s">
        <v>105</v>
      </c>
      <c r="D123" s="12" t="s">
        <v>138</v>
      </c>
      <c r="E123">
        <v>24.429517575268299</v>
      </c>
      <c r="F123">
        <v>24.3452478115092</v>
      </c>
      <c r="G123">
        <v>0.20993502111845</v>
      </c>
      <c r="H123">
        <v>4697.7923527878502</v>
      </c>
      <c r="I123">
        <v>281867.54116727103</v>
      </c>
      <c r="J123">
        <v>0.26128364389233921</v>
      </c>
      <c r="K123">
        <v>1422059.6776737182</v>
      </c>
      <c r="L123" s="12">
        <f t="shared" si="2"/>
        <v>-7731258.322326282</v>
      </c>
      <c r="M123">
        <f>AVERAGE(L123:L125)</f>
        <v>-7644591.2033811258</v>
      </c>
    </row>
    <row r="124" spans="1:13">
      <c r="A124" t="s">
        <v>26</v>
      </c>
      <c r="B124" t="s">
        <v>102</v>
      </c>
      <c r="C124" s="12" t="s">
        <v>105</v>
      </c>
      <c r="D124" s="12" t="s">
        <v>138</v>
      </c>
      <c r="E124">
        <v>24.499954663718199</v>
      </c>
      <c r="F124">
        <v>24.3452478115092</v>
      </c>
      <c r="G124">
        <v>0.20993502111845</v>
      </c>
      <c r="H124">
        <v>4493.5216678774104</v>
      </c>
      <c r="I124">
        <v>269611.3000726446</v>
      </c>
      <c r="J124">
        <v>0.26128364389233921</v>
      </c>
      <c r="K124">
        <v>1360225.2919607044</v>
      </c>
      <c r="L124" s="12">
        <f t="shared" si="2"/>
        <v>-7793092.7080392959</v>
      </c>
    </row>
    <row r="125" spans="1:13">
      <c r="A125" t="s">
        <v>26</v>
      </c>
      <c r="B125" t="s">
        <v>102</v>
      </c>
      <c r="C125" s="12" t="s">
        <v>105</v>
      </c>
      <c r="D125" s="12" t="s">
        <v>138</v>
      </c>
      <c r="E125">
        <v>24.106271195541002</v>
      </c>
      <c r="F125">
        <v>24.3452478115092</v>
      </c>
      <c r="G125">
        <v>0.20993502111845</v>
      </c>
      <c r="H125">
        <v>5760.9808489776497</v>
      </c>
      <c r="I125">
        <v>345658.85093865899</v>
      </c>
      <c r="J125">
        <v>0.26128364389233921</v>
      </c>
      <c r="K125">
        <v>1743895.4202222028</v>
      </c>
      <c r="L125" s="12">
        <f t="shared" si="2"/>
        <v>-7409422.5797777977</v>
      </c>
    </row>
    <row r="126" spans="1:13">
      <c r="A126" t="s">
        <v>59</v>
      </c>
      <c r="B126" t="s">
        <v>60</v>
      </c>
      <c r="C126" s="12" t="s">
        <v>105</v>
      </c>
      <c r="D126" s="12" t="s">
        <v>143</v>
      </c>
      <c r="E126">
        <v>24.231676148388601</v>
      </c>
      <c r="F126">
        <v>24.103939244840401</v>
      </c>
      <c r="G126">
        <v>0.458027138656879</v>
      </c>
      <c r="H126">
        <v>5322.58530348775</v>
      </c>
      <c r="I126">
        <v>319355.118209265</v>
      </c>
      <c r="J126">
        <v>0.24158004158004134</v>
      </c>
      <c r="K126">
        <v>1586019.763780233</v>
      </c>
      <c r="L126" s="12">
        <f t="shared" si="2"/>
        <v>-7567298.2362197675</v>
      </c>
      <c r="M126">
        <f>AVERAGE(L126:L128)</f>
        <v>-7384120.3533072323</v>
      </c>
    </row>
    <row r="127" spans="1:13">
      <c r="A127" t="s">
        <v>59</v>
      </c>
      <c r="B127" t="s">
        <v>60</v>
      </c>
      <c r="C127" s="12" t="s">
        <v>105</v>
      </c>
      <c r="D127" s="12" t="s">
        <v>143</v>
      </c>
      <c r="E127">
        <v>24.484538252336598</v>
      </c>
      <c r="F127">
        <v>24.103939244840401</v>
      </c>
      <c r="G127">
        <v>0.458027138656879</v>
      </c>
      <c r="H127">
        <v>4537.4569318850099</v>
      </c>
      <c r="I127">
        <v>272247.41591310059</v>
      </c>
      <c r="J127">
        <v>0.24158004158004134</v>
      </c>
      <c r="K127">
        <v>1352067.831877785</v>
      </c>
      <c r="L127" s="12">
        <f t="shared" si="2"/>
        <v>-7801250.1681222152</v>
      </c>
    </row>
    <row r="128" spans="1:13">
      <c r="A128" t="s">
        <v>59</v>
      </c>
      <c r="B128" t="s">
        <v>60</v>
      </c>
      <c r="C128" s="12" t="s">
        <v>105</v>
      </c>
      <c r="D128" s="12" t="s">
        <v>143</v>
      </c>
      <c r="E128">
        <v>23.595603333796099</v>
      </c>
      <c r="F128">
        <v>24.103939244840401</v>
      </c>
      <c r="G128">
        <v>0.458027138656879</v>
      </c>
      <c r="H128">
        <v>7951.9149828795298</v>
      </c>
      <c r="I128">
        <v>477114.89897277177</v>
      </c>
      <c r="J128">
        <v>0.24158004158004134</v>
      </c>
      <c r="K128">
        <v>2369505.344420285</v>
      </c>
      <c r="L128" s="12">
        <f t="shared" si="2"/>
        <v>-6783812.655579715</v>
      </c>
    </row>
    <row r="129" spans="1:13">
      <c r="A129" t="s">
        <v>61</v>
      </c>
      <c r="B129" t="s">
        <v>78</v>
      </c>
      <c r="C129" s="12" t="s">
        <v>105</v>
      </c>
      <c r="D129" s="12" t="s">
        <v>142</v>
      </c>
      <c r="E129">
        <v>23.078235313901001</v>
      </c>
      <c r="F129">
        <v>23.123364678338099</v>
      </c>
      <c r="G129">
        <v>4.9982653815841799E-2</v>
      </c>
      <c r="H129">
        <v>11022.587484510501</v>
      </c>
      <c r="I129">
        <v>661355.24907063006</v>
      </c>
      <c r="J129">
        <v>0.2475991649269311</v>
      </c>
      <c r="K129">
        <v>3300425.0258422424</v>
      </c>
      <c r="L129" s="12">
        <f t="shared" si="2"/>
        <v>-5852892.9741577581</v>
      </c>
      <c r="M129">
        <f>AVERAGE(L129:L131)</f>
        <v>-5944511.8769470267</v>
      </c>
    </row>
    <row r="130" spans="1:13">
      <c r="A130" t="s">
        <v>61</v>
      </c>
      <c r="B130" t="s">
        <v>78</v>
      </c>
      <c r="C130" s="12" t="s">
        <v>105</v>
      </c>
      <c r="D130" s="12" t="s">
        <v>142</v>
      </c>
      <c r="E130">
        <v>23.1147721618444</v>
      </c>
      <c r="F130">
        <v>23.123364678338099</v>
      </c>
      <c r="G130">
        <v>4.9982653815841799E-2</v>
      </c>
      <c r="H130">
        <v>10771.3147338412</v>
      </c>
      <c r="I130">
        <v>646278.88403047202</v>
      </c>
      <c r="J130">
        <v>0.2475991649269311</v>
      </c>
      <c r="K130">
        <v>3225187.9841053034</v>
      </c>
      <c r="L130" s="12">
        <f t="shared" si="2"/>
        <v>-5928130.0158946961</v>
      </c>
    </row>
    <row r="131" spans="1:13">
      <c r="A131" t="s">
        <v>61</v>
      </c>
      <c r="B131" t="s">
        <v>78</v>
      </c>
      <c r="C131" s="12" t="s">
        <v>105</v>
      </c>
      <c r="D131" s="12" t="s">
        <v>142</v>
      </c>
      <c r="E131">
        <v>23.177086559269</v>
      </c>
      <c r="F131">
        <v>23.123364678338099</v>
      </c>
      <c r="G131">
        <v>4.9982653815841799E-2</v>
      </c>
      <c r="H131">
        <v>10355.9081259918</v>
      </c>
      <c r="I131">
        <v>621354.48755950807</v>
      </c>
      <c r="J131">
        <v>0.2475991649269311</v>
      </c>
      <c r="K131">
        <v>3100805.3592113741</v>
      </c>
      <c r="L131" s="12">
        <f t="shared" si="2"/>
        <v>-6052512.6407886259</v>
      </c>
    </row>
    <row r="132" spans="1:13">
      <c r="A132" t="s">
        <v>28</v>
      </c>
      <c r="B132" t="s">
        <v>62</v>
      </c>
      <c r="C132" s="12" t="s">
        <v>105</v>
      </c>
      <c r="D132" s="12" t="s">
        <v>139</v>
      </c>
      <c r="E132">
        <v>22.358945546809402</v>
      </c>
      <c r="F132">
        <v>22.574180032083401</v>
      </c>
      <c r="G132">
        <v>0.18815358995620099</v>
      </c>
      <c r="H132">
        <v>17355.719407830398</v>
      </c>
      <c r="I132">
        <v>1041343.1644698239</v>
      </c>
      <c r="J132">
        <v>0.24363788068418882</v>
      </c>
      <c r="K132">
        <v>5180215.2245048741</v>
      </c>
      <c r="L132" s="12">
        <f t="shared" si="2"/>
        <v>-3973102.7754951259</v>
      </c>
      <c r="M132">
        <f>AVERAGE(L132:L134)</f>
        <v>-4609371.2635983573</v>
      </c>
    </row>
    <row r="133" spans="1:13">
      <c r="A133" t="s">
        <v>28</v>
      </c>
      <c r="B133" t="s">
        <v>62</v>
      </c>
      <c r="C133" s="12" t="s">
        <v>105</v>
      </c>
      <c r="D133" s="12" t="s">
        <v>139</v>
      </c>
      <c r="E133">
        <v>22.707436320627501</v>
      </c>
      <c r="F133">
        <v>22.574180032083401</v>
      </c>
      <c r="G133">
        <v>0.18815358995620099</v>
      </c>
      <c r="H133">
        <v>13929.0165947727</v>
      </c>
      <c r="I133">
        <v>835740.99568636203</v>
      </c>
      <c r="J133">
        <v>0.24363788068418882</v>
      </c>
      <c r="K133">
        <v>4157436.6427051239</v>
      </c>
      <c r="L133" s="12">
        <f t="shared" si="2"/>
        <v>-4995881.3572948761</v>
      </c>
    </row>
    <row r="134" spans="1:13">
      <c r="A134" t="s">
        <v>28</v>
      </c>
      <c r="B134" t="s">
        <v>62</v>
      </c>
      <c r="C134" s="12" t="s">
        <v>105</v>
      </c>
      <c r="D134" s="12" t="s">
        <v>139</v>
      </c>
      <c r="E134">
        <v>22.6561582288133</v>
      </c>
      <c r="F134">
        <v>22.574180032083401</v>
      </c>
      <c r="G134">
        <v>0.18815358995620099</v>
      </c>
      <c r="H134">
        <v>14387.187542997101</v>
      </c>
      <c r="I134">
        <v>863231.25257982605</v>
      </c>
      <c r="J134">
        <v>0.24363788068418882</v>
      </c>
      <c r="K134">
        <v>4294188.3419949301</v>
      </c>
      <c r="L134" s="12">
        <f t="shared" si="2"/>
        <v>-4859129.6580050699</v>
      </c>
    </row>
    <row r="135" spans="1:13">
      <c r="A135" t="s">
        <v>63</v>
      </c>
      <c r="B135" t="s">
        <v>64</v>
      </c>
      <c r="C135" s="12" t="s">
        <v>105</v>
      </c>
      <c r="D135" s="12" t="s">
        <v>143</v>
      </c>
      <c r="E135">
        <v>22.646529686560399</v>
      </c>
      <c r="F135">
        <v>22.6860721620519</v>
      </c>
      <c r="G135">
        <v>7.5270289790868403E-2</v>
      </c>
      <c r="H135">
        <v>14474.8846517368</v>
      </c>
      <c r="I135">
        <v>868493.07910420804</v>
      </c>
      <c r="J135">
        <v>0.24858299595141695</v>
      </c>
      <c r="K135">
        <v>4337542.7626840118</v>
      </c>
      <c r="L135" s="12">
        <f t="shared" si="2"/>
        <v>-4815775.2373159882</v>
      </c>
      <c r="M135">
        <f>AVERAGE(L135:L137)</f>
        <v>-4919533.1611505067</v>
      </c>
    </row>
    <row r="136" spans="1:13">
      <c r="A136" t="s">
        <v>63</v>
      </c>
      <c r="B136" t="s">
        <v>64</v>
      </c>
      <c r="C136" s="12" t="s">
        <v>105</v>
      </c>
      <c r="D136" s="12" t="s">
        <v>143</v>
      </c>
      <c r="E136">
        <v>22.638814219590699</v>
      </c>
      <c r="F136">
        <v>22.6860721620519</v>
      </c>
      <c r="G136">
        <v>7.5270289790868403E-2</v>
      </c>
      <c r="H136">
        <v>14545.5430404423</v>
      </c>
      <c r="I136">
        <v>872732.58242653799</v>
      </c>
      <c r="J136">
        <v>0.24858299595141695</v>
      </c>
      <c r="K136">
        <v>4358716.2497221753</v>
      </c>
      <c r="L136" s="12">
        <f t="shared" si="2"/>
        <v>-4794601.7502778247</v>
      </c>
    </row>
    <row r="137" spans="1:13">
      <c r="A137" t="s">
        <v>63</v>
      </c>
      <c r="B137" t="s">
        <v>64</v>
      </c>
      <c r="C137" s="12" t="s">
        <v>105</v>
      </c>
      <c r="D137" s="12" t="s">
        <v>143</v>
      </c>
      <c r="E137">
        <v>22.772872580004499</v>
      </c>
      <c r="F137">
        <v>22.6860721620519</v>
      </c>
      <c r="G137">
        <v>7.5270289790868403E-2</v>
      </c>
      <c r="H137">
        <v>13365.46948664</v>
      </c>
      <c r="I137">
        <v>801928.16919839999</v>
      </c>
      <c r="J137">
        <v>0.24858299595141695</v>
      </c>
      <c r="K137">
        <v>4005095.5041422923</v>
      </c>
      <c r="L137" s="12">
        <f t="shared" si="2"/>
        <v>-5148222.4958577082</v>
      </c>
    </row>
    <row r="138" spans="1:13">
      <c r="A138" t="s">
        <v>65</v>
      </c>
      <c r="B138" t="s">
        <v>72</v>
      </c>
      <c r="C138" s="12" t="s">
        <v>105</v>
      </c>
      <c r="D138" s="12" t="s">
        <v>142</v>
      </c>
      <c r="E138">
        <v>21.949554024761099</v>
      </c>
      <c r="F138">
        <v>22.669942486375898</v>
      </c>
      <c r="G138">
        <v>0.62452942175676995</v>
      </c>
      <c r="H138">
        <v>22472.833136068701</v>
      </c>
      <c r="I138">
        <v>1348369.988164122</v>
      </c>
      <c r="J138">
        <v>0.25010386373078536</v>
      </c>
      <c r="K138">
        <v>6742410.1277704081</v>
      </c>
      <c r="L138" s="12">
        <f t="shared" si="2"/>
        <v>-2410907.8722295919</v>
      </c>
      <c r="M138">
        <f>AVERAGE(L138:L140)</f>
        <v>-4632822.6441117236</v>
      </c>
    </row>
    <row r="139" spans="1:13">
      <c r="A139" t="s">
        <v>65</v>
      </c>
      <c r="B139" t="s">
        <v>72</v>
      </c>
      <c r="C139" s="12" t="s">
        <v>105</v>
      </c>
      <c r="D139" s="12" t="s">
        <v>142</v>
      </c>
      <c r="E139">
        <v>23.001547437389998</v>
      </c>
      <c r="F139">
        <v>22.669942486375898</v>
      </c>
      <c r="G139">
        <v>0.62452942175676995</v>
      </c>
      <c r="H139">
        <v>11569.2148661786</v>
      </c>
      <c r="I139">
        <v>694152.89197071595</v>
      </c>
      <c r="J139">
        <v>0.25010386373078536</v>
      </c>
      <c r="K139">
        <v>3471052.8490899615</v>
      </c>
      <c r="L139" s="12">
        <f t="shared" si="2"/>
        <v>-5682265.1509100385</v>
      </c>
    </row>
    <row r="140" spans="1:13">
      <c r="A140" t="s">
        <v>65</v>
      </c>
      <c r="B140" t="s">
        <v>72</v>
      </c>
      <c r="C140" s="12" t="s">
        <v>105</v>
      </c>
      <c r="D140" s="12" t="s">
        <v>142</v>
      </c>
      <c r="E140">
        <v>23.058725996976499</v>
      </c>
      <c r="F140">
        <v>22.669942486375898</v>
      </c>
      <c r="G140">
        <v>0.62452942175676995</v>
      </c>
      <c r="H140">
        <v>11159.149744608299</v>
      </c>
      <c r="I140">
        <v>669548.98467649799</v>
      </c>
      <c r="J140">
        <v>0.25010386373078536</v>
      </c>
      <c r="K140">
        <v>3348023.0908044581</v>
      </c>
      <c r="L140" s="12">
        <f t="shared" si="2"/>
        <v>-5805294.9091955423</v>
      </c>
    </row>
    <row r="141" spans="1:13">
      <c r="A141" t="s">
        <v>30</v>
      </c>
      <c r="B141" t="s">
        <v>66</v>
      </c>
      <c r="C141" s="12" t="s">
        <v>105</v>
      </c>
      <c r="D141" s="12" t="s">
        <v>139</v>
      </c>
      <c r="E141">
        <v>23.868688453862799</v>
      </c>
      <c r="F141">
        <v>23.740931842220402</v>
      </c>
      <c r="G141">
        <v>0.11895066885896299</v>
      </c>
      <c r="H141">
        <v>6692.9631818180296</v>
      </c>
      <c r="I141">
        <v>401577.79090908176</v>
      </c>
      <c r="J141">
        <v>0.23252097483020367</v>
      </c>
      <c r="K141">
        <v>1979812.2012856845</v>
      </c>
      <c r="L141" s="12">
        <f t="shared" si="2"/>
        <v>-7173505.7987143155</v>
      </c>
      <c r="M141">
        <f>AVERAGE(L141:L143)</f>
        <v>-7003246.5214456292</v>
      </c>
    </row>
    <row r="142" spans="1:13">
      <c r="A142" t="s">
        <v>30</v>
      </c>
      <c r="B142" t="s">
        <v>66</v>
      </c>
      <c r="C142" s="12" t="s">
        <v>105</v>
      </c>
      <c r="D142" s="12" t="s">
        <v>139</v>
      </c>
      <c r="E142">
        <v>23.720733597734199</v>
      </c>
      <c r="F142">
        <v>23.740931842220402</v>
      </c>
      <c r="G142">
        <v>0.11895066885896299</v>
      </c>
      <c r="H142">
        <v>7348.0689030910398</v>
      </c>
      <c r="I142">
        <v>440884.13418546238</v>
      </c>
      <c r="J142">
        <v>0.23252097483020367</v>
      </c>
      <c r="K142">
        <v>2173595.7714137458</v>
      </c>
      <c r="L142" s="12">
        <f t="shared" si="2"/>
        <v>-6979722.2285862546</v>
      </c>
    </row>
    <row r="143" spans="1:13">
      <c r="A143" t="s">
        <v>30</v>
      </c>
      <c r="B143" t="s">
        <v>66</v>
      </c>
      <c r="C143" s="12" t="s">
        <v>105</v>
      </c>
      <c r="D143" s="12" t="s">
        <v>139</v>
      </c>
      <c r="E143">
        <v>23.6333734750642</v>
      </c>
      <c r="F143">
        <v>23.740931842220402</v>
      </c>
      <c r="G143">
        <v>0.11895066885896299</v>
      </c>
      <c r="H143">
        <v>7764.5955926500501</v>
      </c>
      <c r="I143">
        <v>465875.73555900302</v>
      </c>
      <c r="J143">
        <v>0.23252097483020367</v>
      </c>
      <c r="K143">
        <v>2296806.4629636821</v>
      </c>
      <c r="L143" s="12">
        <f t="shared" ref="L143:L149" si="3">K143-9153318</f>
        <v>-6856511.5370363183</v>
      </c>
    </row>
    <row r="144" spans="1:13">
      <c r="A144" t="s">
        <v>67</v>
      </c>
      <c r="B144" t="s">
        <v>68</v>
      </c>
      <c r="C144" s="12" t="s">
        <v>105</v>
      </c>
      <c r="D144" s="12" t="s">
        <v>140</v>
      </c>
      <c r="E144">
        <v>22.439461125503399</v>
      </c>
      <c r="F144">
        <v>23.0771363350025</v>
      </c>
      <c r="G144">
        <v>0.56223079789236097</v>
      </c>
      <c r="H144">
        <v>16495.789471201399</v>
      </c>
      <c r="I144">
        <v>989747.36827208393</v>
      </c>
      <c r="J144">
        <v>0.24221867517956913</v>
      </c>
      <c r="K144">
        <v>4917930.6583096534</v>
      </c>
      <c r="L144" s="12">
        <f t="shared" si="3"/>
        <v>-4235387.3416903466</v>
      </c>
      <c r="M144">
        <f>AVERAGE(L144:L146)</f>
        <v>-5717327.5301829493</v>
      </c>
    </row>
    <row r="145" spans="1:13">
      <c r="A145" t="s">
        <v>67</v>
      </c>
      <c r="B145" t="s">
        <v>68</v>
      </c>
      <c r="C145" s="12" t="s">
        <v>105</v>
      </c>
      <c r="D145" s="12" t="s">
        <v>140</v>
      </c>
      <c r="E145">
        <v>23.290469364062702</v>
      </c>
      <c r="F145">
        <v>23.0771363350025</v>
      </c>
      <c r="G145">
        <v>0.56223079789236097</v>
      </c>
      <c r="H145">
        <v>9640.7248409772092</v>
      </c>
      <c r="I145">
        <v>578443.49045863259</v>
      </c>
      <c r="J145">
        <v>0.24221867517956913</v>
      </c>
      <c r="K145">
        <v>2874213.2255350733</v>
      </c>
      <c r="L145" s="12">
        <f t="shared" si="3"/>
        <v>-6279104.7744649267</v>
      </c>
    </row>
    <row r="146" spans="1:13">
      <c r="A146" t="s">
        <v>67</v>
      </c>
      <c r="B146" t="s">
        <v>68</v>
      </c>
      <c r="C146" s="12" t="s">
        <v>105</v>
      </c>
      <c r="D146" s="12" t="s">
        <v>140</v>
      </c>
      <c r="E146">
        <v>23.501478515441399</v>
      </c>
      <c r="F146">
        <v>23.0771363350025</v>
      </c>
      <c r="G146">
        <v>0.56223079789236097</v>
      </c>
      <c r="H146">
        <v>8438.6226833302608</v>
      </c>
      <c r="I146">
        <v>506317.36099981563</v>
      </c>
      <c r="J146">
        <v>0.24221867517956913</v>
      </c>
      <c r="K146">
        <v>2515827.5256064264</v>
      </c>
      <c r="L146" s="12">
        <f t="shared" si="3"/>
        <v>-6637490.4743935736</v>
      </c>
    </row>
    <row r="147" spans="1:13">
      <c r="A147" t="s">
        <v>69</v>
      </c>
      <c r="B147" t="s">
        <v>70</v>
      </c>
      <c r="C147" s="12" t="s">
        <v>105</v>
      </c>
      <c r="D147" s="12" t="s">
        <v>142</v>
      </c>
      <c r="E147">
        <v>23.700928176102099</v>
      </c>
      <c r="F147">
        <v>23.958579637615699</v>
      </c>
      <c r="G147">
        <v>0.22565087622982599</v>
      </c>
      <c r="H147">
        <v>7440.4967966122204</v>
      </c>
      <c r="I147">
        <v>446429.80779673322</v>
      </c>
      <c r="J147">
        <v>0.24702013974517054</v>
      </c>
      <c r="K147">
        <v>2226827.8452203674</v>
      </c>
      <c r="L147" s="12">
        <f t="shared" si="3"/>
        <v>-6926490.1547796326</v>
      </c>
      <c r="M147">
        <f>AVERAGE(L147:L149)</f>
        <v>-7247562.3876377344</v>
      </c>
    </row>
    <row r="148" spans="1:13">
      <c r="A148" t="s">
        <v>69</v>
      </c>
      <c r="B148" t="s">
        <v>70</v>
      </c>
      <c r="C148" s="12" t="s">
        <v>105</v>
      </c>
      <c r="D148" s="12" t="s">
        <v>142</v>
      </c>
      <c r="E148">
        <v>24.053788241365002</v>
      </c>
      <c r="F148">
        <v>23.958579637615699</v>
      </c>
      <c r="G148">
        <v>0.22565087622982599</v>
      </c>
      <c r="H148">
        <v>5955.00507949851</v>
      </c>
      <c r="I148">
        <v>357300.30476991058</v>
      </c>
      <c r="J148">
        <v>0.24702013974517054</v>
      </c>
      <c r="K148">
        <v>1782242.7039406637</v>
      </c>
      <c r="L148" s="12">
        <f t="shared" si="3"/>
        <v>-7371075.2960593365</v>
      </c>
    </row>
    <row r="149" spans="1:13">
      <c r="A149" t="s">
        <v>69</v>
      </c>
      <c r="B149" t="s">
        <v>70</v>
      </c>
      <c r="C149" s="12" t="s">
        <v>105</v>
      </c>
      <c r="D149" s="12" t="s">
        <v>142</v>
      </c>
      <c r="E149">
        <v>24.121022495379901</v>
      </c>
      <c r="F149">
        <v>23.958579637615699</v>
      </c>
      <c r="G149">
        <v>0.22565087622982599</v>
      </c>
      <c r="H149">
        <v>5707.5938921712104</v>
      </c>
      <c r="I149">
        <v>342455.63353027264</v>
      </c>
      <c r="J149">
        <v>0.24702013974517054</v>
      </c>
      <c r="K149">
        <v>1708196.2879257661</v>
      </c>
      <c r="L149" s="12">
        <f t="shared" si="3"/>
        <v>-7445121.7120742342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DA90C-6912-45DD-BF82-D696D220828E}">
  <dimension ref="A1:V149"/>
  <sheetViews>
    <sheetView topLeftCell="B1" workbookViewId="0">
      <selection activeCell="H153" sqref="H153:H154"/>
    </sheetView>
  </sheetViews>
  <sheetFormatPr defaultRowHeight="15"/>
  <cols>
    <col min="3" max="4" width="9.140625" style="12"/>
    <col min="8" max="8" width="20.5703125" bestFit="1" customWidth="1"/>
    <col min="9" max="10" width="12" bestFit="1" customWidth="1"/>
    <col min="11" max="11" width="12" style="12" customWidth="1"/>
    <col min="12" max="12" width="17.28515625" bestFit="1" customWidth="1"/>
    <col min="13" max="13" width="25.140625" bestFit="1" customWidth="1"/>
    <col min="14" max="14" width="31.140625" bestFit="1" customWidth="1"/>
    <col min="15" max="15" width="12" bestFit="1" customWidth="1"/>
    <col min="20" max="21" width="12" bestFit="1" customWidth="1"/>
  </cols>
  <sheetData>
    <row r="1" spans="1:22">
      <c r="A1" t="s">
        <v>41</v>
      </c>
      <c r="B1" t="s">
        <v>131</v>
      </c>
    </row>
    <row r="2" spans="1:22">
      <c r="A2" t="s">
        <v>2</v>
      </c>
      <c r="B2" t="s">
        <v>3</v>
      </c>
      <c r="C2" s="12" t="s">
        <v>133</v>
      </c>
      <c r="D2" s="12" t="s">
        <v>135</v>
      </c>
      <c r="E2" t="s">
        <v>5</v>
      </c>
      <c r="F2" t="s">
        <v>6</v>
      </c>
      <c r="G2" t="s">
        <v>7</v>
      </c>
      <c r="H2" t="s">
        <v>8</v>
      </c>
      <c r="I2" s="12" t="s">
        <v>128</v>
      </c>
      <c r="J2" s="12" t="s">
        <v>129</v>
      </c>
      <c r="K2" s="12" t="s">
        <v>172</v>
      </c>
      <c r="L2" s="12" t="s">
        <v>124</v>
      </c>
      <c r="M2" s="12" t="s">
        <v>130</v>
      </c>
      <c r="N2" s="12" t="s">
        <v>132</v>
      </c>
      <c r="O2" t="s">
        <v>134</v>
      </c>
    </row>
    <row r="3" spans="1:22">
      <c r="A3" t="s">
        <v>12</v>
      </c>
      <c r="B3" t="s">
        <v>89</v>
      </c>
      <c r="C3" s="12" t="s">
        <v>131</v>
      </c>
      <c r="D3" s="12" t="s">
        <v>136</v>
      </c>
      <c r="E3">
        <v>28.5638322463113</v>
      </c>
      <c r="F3">
        <v>28.266644058081901</v>
      </c>
      <c r="G3">
        <v>0.25786675961121802</v>
      </c>
      <c r="H3">
        <v>232136.38117253099</v>
      </c>
      <c r="I3">
        <v>116068.1905862655</v>
      </c>
      <c r="J3">
        <v>1160681.905862655</v>
      </c>
      <c r="K3" s="12">
        <v>69640914.3517593</v>
      </c>
      <c r="L3">
        <v>0.1376975169300228</v>
      </c>
      <c r="M3">
        <v>316921181.33893174</v>
      </c>
      <c r="N3">
        <f>M3-101700545.8</f>
        <v>215220635.53893173</v>
      </c>
      <c r="O3">
        <f>AVERAGE(N3:N5)</f>
        <v>276304420.53011847</v>
      </c>
    </row>
    <row r="4" spans="1:22">
      <c r="A4" t="s">
        <v>12</v>
      </c>
      <c r="B4" t="s">
        <v>89</v>
      </c>
      <c r="C4" s="12" t="s">
        <v>131</v>
      </c>
      <c r="D4" s="12" t="s">
        <v>136</v>
      </c>
      <c r="E4">
        <v>28.102092166653801</v>
      </c>
      <c r="F4">
        <v>28.266644058081901</v>
      </c>
      <c r="G4">
        <v>0.25786675961121802</v>
      </c>
      <c r="H4">
        <v>301969.68251954002</v>
      </c>
      <c r="I4">
        <v>150984.84125977001</v>
      </c>
      <c r="J4">
        <v>1509848.4125977</v>
      </c>
      <c r="K4" s="12">
        <v>90590904.755861998</v>
      </c>
      <c r="L4">
        <v>0.1376975169300228</v>
      </c>
      <c r="M4">
        <v>412260189.58875352</v>
      </c>
      <c r="N4" s="12">
        <f t="shared" ref="N4:N67" si="0">M4-101700545.8</f>
        <v>310559643.78875351</v>
      </c>
    </row>
    <row r="5" spans="1:22">
      <c r="A5" t="s">
        <v>12</v>
      </c>
      <c r="B5" t="s">
        <v>89</v>
      </c>
      <c r="C5" s="12" t="s">
        <v>131</v>
      </c>
      <c r="D5" s="12" t="s">
        <v>136</v>
      </c>
      <c r="E5">
        <v>28.1340077612806</v>
      </c>
      <c r="F5">
        <v>28.266644058081901</v>
      </c>
      <c r="G5">
        <v>0.25786675961121802</v>
      </c>
      <c r="H5">
        <v>296529.84942421102</v>
      </c>
      <c r="I5">
        <v>148264.92471210551</v>
      </c>
      <c r="J5">
        <v>1482649.2471210551</v>
      </c>
      <c r="K5" s="12">
        <v>88958954.827263311</v>
      </c>
      <c r="L5">
        <v>0.1376975169300228</v>
      </c>
      <c r="M5">
        <v>404833528.06267011</v>
      </c>
      <c r="N5" s="12">
        <f t="shared" si="0"/>
        <v>303132982.2626701</v>
      </c>
      <c r="T5" s="12"/>
    </row>
    <row r="6" spans="1:22">
      <c r="A6" t="s">
        <v>14</v>
      </c>
      <c r="B6" t="s">
        <v>44</v>
      </c>
      <c r="C6" s="12" t="s">
        <v>131</v>
      </c>
      <c r="D6" s="12" t="s">
        <v>139</v>
      </c>
      <c r="E6">
        <v>27.2932582528708</v>
      </c>
      <c r="F6">
        <v>27.285569762052599</v>
      </c>
      <c r="G6">
        <v>8.5271141418353097E-2</v>
      </c>
      <c r="H6">
        <v>478678.24772526498</v>
      </c>
      <c r="I6">
        <v>239339.12386263249</v>
      </c>
      <c r="J6">
        <v>2393391.238626325</v>
      </c>
      <c r="K6" s="12">
        <v>143603474.31757951</v>
      </c>
      <c r="L6">
        <v>0.14391273750879657</v>
      </c>
      <c r="M6">
        <v>657079373.68958616</v>
      </c>
      <c r="N6" s="12">
        <f t="shared" si="0"/>
        <v>555378827.88958621</v>
      </c>
      <c r="O6">
        <f>AVERAGE(N6:N8)</f>
        <v>558782844.55388165</v>
      </c>
    </row>
    <row r="7" spans="1:22">
      <c r="A7" t="s">
        <v>14</v>
      </c>
      <c r="B7" t="s">
        <v>44</v>
      </c>
      <c r="C7" s="12" t="s">
        <v>131</v>
      </c>
      <c r="D7" s="12" t="s">
        <v>139</v>
      </c>
      <c r="E7">
        <v>27.366736297668599</v>
      </c>
      <c r="F7">
        <v>27.285569762052599</v>
      </c>
      <c r="G7">
        <v>8.5271141418353097E-2</v>
      </c>
      <c r="H7">
        <v>459057.946820791</v>
      </c>
      <c r="I7">
        <v>229528.9734103955</v>
      </c>
      <c r="J7">
        <v>2295289.7341039549</v>
      </c>
      <c r="K7" s="12">
        <v>137717384.04623729</v>
      </c>
      <c r="L7">
        <v>0.14391273750879657</v>
      </c>
      <c r="M7">
        <v>630146679.14752626</v>
      </c>
      <c r="N7" s="12">
        <f t="shared" si="0"/>
        <v>528446133.34752625</v>
      </c>
    </row>
    <row r="8" spans="1:22">
      <c r="A8" t="s">
        <v>14</v>
      </c>
      <c r="B8" t="s">
        <v>44</v>
      </c>
      <c r="C8" s="12" t="s">
        <v>131</v>
      </c>
      <c r="D8" s="12" t="s">
        <v>139</v>
      </c>
      <c r="E8">
        <v>27.1967147356185</v>
      </c>
      <c r="F8">
        <v>27.285569762052599</v>
      </c>
      <c r="G8">
        <v>8.5271141418353097E-2</v>
      </c>
      <c r="H8">
        <v>505737.96370196901</v>
      </c>
      <c r="I8">
        <v>252868.98185098451</v>
      </c>
      <c r="J8">
        <v>2528689.8185098451</v>
      </c>
      <c r="K8" s="12">
        <v>151721389.1105907</v>
      </c>
      <c r="L8">
        <v>0.14391273750879657</v>
      </c>
      <c r="M8">
        <v>694224118.22453249</v>
      </c>
      <c r="N8" s="12">
        <f t="shared" si="0"/>
        <v>592523572.42453253</v>
      </c>
    </row>
    <row r="9" spans="1:22">
      <c r="A9" t="s">
        <v>45</v>
      </c>
      <c r="B9" t="s">
        <v>46</v>
      </c>
      <c r="C9" s="12" t="s">
        <v>131</v>
      </c>
      <c r="D9" s="12" t="s">
        <v>140</v>
      </c>
      <c r="E9">
        <v>28.602698230869599</v>
      </c>
      <c r="F9">
        <v>28.500248662351499</v>
      </c>
      <c r="G9">
        <v>0.42069076723355697</v>
      </c>
      <c r="H9">
        <v>227053.904325629</v>
      </c>
      <c r="I9">
        <v>113526.9521628145</v>
      </c>
      <c r="J9">
        <v>1135269.5216281451</v>
      </c>
      <c r="K9" s="12">
        <v>68116171.297688708</v>
      </c>
      <c r="L9">
        <v>0.14762269938650335</v>
      </c>
      <c r="M9">
        <v>312686657.50610787</v>
      </c>
      <c r="N9" s="12">
        <f t="shared" si="0"/>
        <v>210986111.70610785</v>
      </c>
      <c r="O9">
        <f>AVERAGE(N9:N11)</f>
        <v>236325132.56298676</v>
      </c>
    </row>
    <row r="10" spans="1:22">
      <c r="A10" t="s">
        <v>45</v>
      </c>
      <c r="B10" t="s">
        <v>46</v>
      </c>
      <c r="C10" s="12" t="s">
        <v>131</v>
      </c>
      <c r="D10" s="12" t="s">
        <v>140</v>
      </c>
      <c r="E10">
        <v>28.0377954913432</v>
      </c>
      <c r="F10">
        <v>28.500248662351499</v>
      </c>
      <c r="G10">
        <v>0.42069076723355697</v>
      </c>
      <c r="H10">
        <v>313233.59850718803</v>
      </c>
      <c r="I10">
        <v>156616.79925359401</v>
      </c>
      <c r="J10">
        <v>1566167.9925359401</v>
      </c>
      <c r="K10" s="12">
        <v>93970079.552156404</v>
      </c>
      <c r="L10">
        <v>0.14762269938650335</v>
      </c>
      <c r="M10">
        <v>431368785.42884076</v>
      </c>
      <c r="N10" s="12">
        <f t="shared" si="0"/>
        <v>329668239.62884074</v>
      </c>
      <c r="S10" t="s">
        <v>117</v>
      </c>
      <c r="T10">
        <v>54798453.106201813</v>
      </c>
      <c r="U10">
        <f>AVERAGE(T10:T12)</f>
        <v>101700545.75413163</v>
      </c>
      <c r="V10">
        <f>LOG(U10,10)</f>
        <v>8.0073232834770405</v>
      </c>
    </row>
    <row r="11" spans="1:22">
      <c r="A11" t="s">
        <v>45</v>
      </c>
      <c r="B11" t="s">
        <v>46</v>
      </c>
      <c r="C11" s="12" t="s">
        <v>131</v>
      </c>
      <c r="D11" s="12" t="s">
        <v>140</v>
      </c>
      <c r="E11">
        <v>28.860252264841801</v>
      </c>
      <c r="F11">
        <v>28.500248662351499</v>
      </c>
      <c r="G11">
        <v>0.42069076723355697</v>
      </c>
      <c r="H11">
        <v>196073.14632410699</v>
      </c>
      <c r="I11">
        <v>98036.573162053493</v>
      </c>
      <c r="J11">
        <v>980365.73162053491</v>
      </c>
      <c r="K11" s="12">
        <v>58821943.897232093</v>
      </c>
      <c r="L11">
        <v>0.14762269938650335</v>
      </c>
      <c r="M11">
        <v>270021592.15401179</v>
      </c>
      <c r="N11" s="12">
        <f t="shared" si="0"/>
        <v>168321046.35401177</v>
      </c>
      <c r="S11" t="s">
        <v>117</v>
      </c>
      <c r="T11">
        <v>107890791.74960928</v>
      </c>
    </row>
    <row r="12" spans="1:22">
      <c r="A12" t="s">
        <v>16</v>
      </c>
      <c r="B12" t="s">
        <v>91</v>
      </c>
      <c r="C12" s="12" t="s">
        <v>131</v>
      </c>
      <c r="D12" s="12" t="s">
        <v>136</v>
      </c>
      <c r="E12">
        <v>28.924532175756699</v>
      </c>
      <c r="F12">
        <v>28.77153982471</v>
      </c>
      <c r="G12">
        <v>0.20284828887340001</v>
      </c>
      <c r="H12">
        <v>189024.13852651999</v>
      </c>
      <c r="I12">
        <v>94512.069263259997</v>
      </c>
      <c r="J12">
        <v>945120.69263259997</v>
      </c>
      <c r="K12" s="12">
        <v>56707241.557955995</v>
      </c>
      <c r="L12">
        <v>0.14455198251639093</v>
      </c>
      <c r="M12">
        <v>259617542.99277765</v>
      </c>
      <c r="N12" s="12">
        <f t="shared" si="0"/>
        <v>157916997.19277763</v>
      </c>
      <c r="O12">
        <f>AVERAGE(N12:N14)</f>
        <v>182841307.02489355</v>
      </c>
      <c r="S12" t="s">
        <v>117</v>
      </c>
      <c r="T12">
        <v>142412392.40658379</v>
      </c>
    </row>
    <row r="13" spans="1:22">
      <c r="A13" t="s">
        <v>16</v>
      </c>
      <c r="B13" t="s">
        <v>91</v>
      </c>
      <c r="C13" s="12" t="s">
        <v>131</v>
      </c>
      <c r="D13" s="12" t="s">
        <v>136</v>
      </c>
      <c r="E13">
        <v>28.848641935927599</v>
      </c>
      <c r="F13">
        <v>28.77153982471</v>
      </c>
      <c r="G13">
        <v>0.20284828887340001</v>
      </c>
      <c r="H13">
        <v>197374.095183053</v>
      </c>
      <c r="I13">
        <v>98687.047591526498</v>
      </c>
      <c r="J13">
        <v>986870.47591526504</v>
      </c>
      <c r="K13" s="12">
        <v>59212228.554915905</v>
      </c>
      <c r="L13">
        <v>0.14455198251639093</v>
      </c>
      <c r="M13">
        <v>271085894.32697064</v>
      </c>
      <c r="N13" s="12">
        <f t="shared" si="0"/>
        <v>169385348.52697062</v>
      </c>
    </row>
    <row r="14" spans="1:22">
      <c r="A14" t="s">
        <v>16</v>
      </c>
      <c r="B14" t="s">
        <v>91</v>
      </c>
      <c r="C14" s="12" t="s">
        <v>131</v>
      </c>
      <c r="D14" s="12" t="s">
        <v>136</v>
      </c>
      <c r="E14">
        <v>28.5414453624456</v>
      </c>
      <c r="F14">
        <v>28.77153982471</v>
      </c>
      <c r="G14">
        <v>0.20284828887340001</v>
      </c>
      <c r="H14">
        <v>235115.37417240601</v>
      </c>
      <c r="I14">
        <v>117557.687086203</v>
      </c>
      <c r="J14">
        <v>1175576.87086203</v>
      </c>
      <c r="K14" s="12">
        <v>70534612.251721799</v>
      </c>
      <c r="L14">
        <v>0.14455198251639093</v>
      </c>
      <c r="M14">
        <v>322922121.15493244</v>
      </c>
      <c r="N14" s="12">
        <f t="shared" si="0"/>
        <v>221221575.35493243</v>
      </c>
    </row>
    <row r="15" spans="1:22">
      <c r="A15" t="s">
        <v>22</v>
      </c>
      <c r="B15" t="s">
        <v>47</v>
      </c>
      <c r="C15" s="12" t="s">
        <v>131</v>
      </c>
      <c r="D15" s="12" t="s">
        <v>141</v>
      </c>
      <c r="E15">
        <v>26.558016576510301</v>
      </c>
      <c r="F15">
        <v>26.189349264717102</v>
      </c>
      <c r="G15">
        <v>0.36413612017250302</v>
      </c>
      <c r="H15">
        <v>727645.10549444705</v>
      </c>
      <c r="I15">
        <v>363822.55274722353</v>
      </c>
      <c r="J15">
        <v>3638225.5274722353</v>
      </c>
      <c r="K15" s="12">
        <v>218293531.64833412</v>
      </c>
      <c r="L15">
        <v>0.15715344699777628</v>
      </c>
      <c r="M15">
        <v>1010396450.416752</v>
      </c>
      <c r="N15" s="12">
        <f t="shared" si="0"/>
        <v>908695904.61675203</v>
      </c>
      <c r="O15">
        <f>AVERAGE(N15:N17)</f>
        <v>1162679773.7106254</v>
      </c>
    </row>
    <row r="16" spans="1:22">
      <c r="A16" t="s">
        <v>22</v>
      </c>
      <c r="B16" t="s">
        <v>47</v>
      </c>
      <c r="C16" s="12" t="s">
        <v>131</v>
      </c>
      <c r="D16" s="12" t="s">
        <v>141</v>
      </c>
      <c r="E16">
        <v>26.180111079708901</v>
      </c>
      <c r="F16">
        <v>26.189349264717102</v>
      </c>
      <c r="G16">
        <v>0.36413612017250302</v>
      </c>
      <c r="H16">
        <v>902405.38231344603</v>
      </c>
      <c r="I16">
        <v>451202.69115672301</v>
      </c>
      <c r="J16">
        <v>4512026.9115672298</v>
      </c>
      <c r="K16" s="12">
        <v>270721614.6940338</v>
      </c>
      <c r="L16">
        <v>0.15715344699777628</v>
      </c>
      <c r="M16">
        <v>1253065798.4800203</v>
      </c>
      <c r="N16" s="12">
        <f t="shared" si="0"/>
        <v>1151365252.6800203</v>
      </c>
    </row>
    <row r="17" spans="1:22">
      <c r="A17" t="s">
        <v>22</v>
      </c>
      <c r="B17" t="s">
        <v>47</v>
      </c>
      <c r="C17" s="12" t="s">
        <v>131</v>
      </c>
      <c r="D17" s="12" t="s">
        <v>141</v>
      </c>
      <c r="E17">
        <v>25.829920137932</v>
      </c>
      <c r="F17">
        <v>26.189349264717102</v>
      </c>
      <c r="G17">
        <v>0.36413612017250302</v>
      </c>
      <c r="H17">
        <v>1101610.38826487</v>
      </c>
      <c r="I17">
        <v>550805.19413243502</v>
      </c>
      <c r="J17">
        <v>5508051.9413243504</v>
      </c>
      <c r="K17" s="12">
        <v>330483116.47946101</v>
      </c>
      <c r="L17">
        <v>0.15715344699777628</v>
      </c>
      <c r="M17">
        <v>1529678709.6351037</v>
      </c>
      <c r="N17" s="12">
        <f t="shared" si="0"/>
        <v>1427978163.8351038</v>
      </c>
      <c r="S17" t="s">
        <v>114</v>
      </c>
      <c r="T17">
        <v>114871110.63887139</v>
      </c>
      <c r="U17" s="12">
        <f>AVERAGE(T17:T19)</f>
        <v>150014371.6332005</v>
      </c>
      <c r="V17" s="12">
        <f>LOG(U17,10)</f>
        <v>8.1761328672024209</v>
      </c>
    </row>
    <row r="18" spans="1:22">
      <c r="A18" t="s">
        <v>48</v>
      </c>
      <c r="B18" t="s">
        <v>49</v>
      </c>
      <c r="C18" s="12" t="s">
        <v>131</v>
      </c>
      <c r="D18" s="12" t="s">
        <v>140</v>
      </c>
      <c r="E18">
        <v>29.133868589804798</v>
      </c>
      <c r="F18">
        <v>29.372330533509501</v>
      </c>
      <c r="G18">
        <v>0.58526390865230704</v>
      </c>
      <c r="H18">
        <v>167777.58944921099</v>
      </c>
      <c r="I18">
        <v>83888.794724605497</v>
      </c>
      <c r="J18">
        <v>838887.947246055</v>
      </c>
      <c r="K18" s="12">
        <v>50333276.834763303</v>
      </c>
      <c r="L18">
        <v>0.15450483991064778</v>
      </c>
      <c r="M18">
        <v>232440046.85718691</v>
      </c>
      <c r="N18" s="12">
        <f t="shared" si="0"/>
        <v>130739501.05718692</v>
      </c>
      <c r="O18">
        <f>AVERAGE(N18:N20)</f>
        <v>108375448.78674911</v>
      </c>
      <c r="S18" t="s">
        <v>114</v>
      </c>
      <c r="T18">
        <v>141704499.27198848</v>
      </c>
    </row>
    <row r="19" spans="1:22">
      <c r="A19" t="s">
        <v>48</v>
      </c>
      <c r="B19" t="s">
        <v>49</v>
      </c>
      <c r="C19" s="12" t="s">
        <v>131</v>
      </c>
      <c r="D19" s="12" t="s">
        <v>140</v>
      </c>
      <c r="E19">
        <v>30.0391797746192</v>
      </c>
      <c r="F19">
        <v>29.372330533509501</v>
      </c>
      <c r="G19">
        <v>0.58526390865230704</v>
      </c>
      <c r="H19">
        <v>100181.637112208</v>
      </c>
      <c r="I19">
        <v>50090.818556104001</v>
      </c>
      <c r="J19">
        <v>500908.18556104001</v>
      </c>
      <c r="K19" s="12">
        <v>30054491.133662399</v>
      </c>
      <c r="L19">
        <v>0.15450483991064778</v>
      </c>
      <c r="M19">
        <v>138792221.89945957</v>
      </c>
      <c r="N19" s="12">
        <f t="shared" si="0"/>
        <v>37091676.099459574</v>
      </c>
      <c r="S19" t="s">
        <v>114</v>
      </c>
      <c r="T19">
        <v>193467504.98874161</v>
      </c>
    </row>
    <row r="20" spans="1:22">
      <c r="A20" t="s">
        <v>48</v>
      </c>
      <c r="B20" t="s">
        <v>49</v>
      </c>
      <c r="C20" s="12" t="s">
        <v>131</v>
      </c>
      <c r="D20" s="12" t="s">
        <v>140</v>
      </c>
      <c r="E20">
        <v>28.943943236104499</v>
      </c>
      <c r="F20">
        <v>29.372330533509501</v>
      </c>
      <c r="G20">
        <v>0.58526390865230704</v>
      </c>
      <c r="H20">
        <v>186945.740755582</v>
      </c>
      <c r="I20">
        <v>93472.870377790998</v>
      </c>
      <c r="J20">
        <v>934728.70377790998</v>
      </c>
      <c r="K20" s="12">
        <v>56083722.226674601</v>
      </c>
      <c r="L20">
        <v>0.15450483991064778</v>
      </c>
      <c r="M20">
        <v>258995715.00360084</v>
      </c>
      <c r="N20" s="12">
        <f t="shared" si="0"/>
        <v>157295169.20360082</v>
      </c>
    </row>
    <row r="21" spans="1:22">
      <c r="A21" t="s">
        <v>18</v>
      </c>
      <c r="B21" t="s">
        <v>93</v>
      </c>
      <c r="C21" s="12" t="s">
        <v>131</v>
      </c>
      <c r="D21" s="12" t="s">
        <v>136</v>
      </c>
      <c r="E21">
        <v>27.390527616247802</v>
      </c>
      <c r="F21">
        <v>27.000107362746199</v>
      </c>
      <c r="G21">
        <v>0.41099568425153499</v>
      </c>
      <c r="H21">
        <v>452879.09892616799</v>
      </c>
      <c r="I21">
        <v>226439.549463084</v>
      </c>
      <c r="J21">
        <v>2264395.4946308401</v>
      </c>
      <c r="K21" s="12">
        <v>135863729.6778504</v>
      </c>
      <c r="L21">
        <v>0.14382022471910089</v>
      </c>
      <c r="M21">
        <v>621614727.24517608</v>
      </c>
      <c r="N21" s="12">
        <f t="shared" si="0"/>
        <v>519914181.44517606</v>
      </c>
      <c r="O21">
        <f>AVERAGE(N21:N23)</f>
        <v>689126491.38246882</v>
      </c>
    </row>
    <row r="22" spans="1:22">
      <c r="A22" t="s">
        <v>18</v>
      </c>
      <c r="B22" t="s">
        <v>93</v>
      </c>
      <c r="C22" s="12" t="s">
        <v>131</v>
      </c>
      <c r="D22" s="12" t="s">
        <v>136</v>
      </c>
      <c r="E22">
        <v>26.571238357039</v>
      </c>
      <c r="F22">
        <v>27.000107362746199</v>
      </c>
      <c r="G22">
        <v>0.41099568425153499</v>
      </c>
      <c r="H22">
        <v>722185.81720248098</v>
      </c>
      <c r="I22">
        <v>361092.90860124049</v>
      </c>
      <c r="J22">
        <v>3610929.0860124049</v>
      </c>
      <c r="K22" s="12">
        <v>216655745.16074428</v>
      </c>
      <c r="L22">
        <v>0.14382022471910089</v>
      </c>
      <c r="M22">
        <v>991260892.46578717</v>
      </c>
      <c r="N22" s="12">
        <f t="shared" si="0"/>
        <v>889560346.66578722</v>
      </c>
    </row>
    <row r="23" spans="1:22">
      <c r="A23" t="s">
        <v>18</v>
      </c>
      <c r="B23" t="s">
        <v>93</v>
      </c>
      <c r="C23" s="12" t="s">
        <v>131</v>
      </c>
      <c r="D23" s="12" t="s">
        <v>136</v>
      </c>
      <c r="E23">
        <v>27.038556114951898</v>
      </c>
      <c r="F23">
        <v>27.000107362746199</v>
      </c>
      <c r="G23">
        <v>0.41099568425153499</v>
      </c>
      <c r="H23">
        <v>553412.64549315197</v>
      </c>
      <c r="I23">
        <v>276706.32274657598</v>
      </c>
      <c r="J23">
        <v>2767063.22746576</v>
      </c>
      <c r="K23" s="12">
        <v>166023793.64794558</v>
      </c>
      <c r="L23">
        <v>0.14382022471910089</v>
      </c>
      <c r="M23">
        <v>759605491.83644307</v>
      </c>
      <c r="N23" s="12">
        <f t="shared" si="0"/>
        <v>657904946.03644311</v>
      </c>
    </row>
    <row r="24" spans="1:22">
      <c r="A24" t="s">
        <v>50</v>
      </c>
      <c r="B24" t="s">
        <v>51</v>
      </c>
      <c r="C24" s="12" t="s">
        <v>131</v>
      </c>
      <c r="D24" s="12" t="s">
        <v>141</v>
      </c>
      <c r="E24">
        <v>26.350898081104301</v>
      </c>
      <c r="F24">
        <v>26.371979295208</v>
      </c>
      <c r="G24">
        <v>8.2307021874945999E-2</v>
      </c>
      <c r="H24">
        <v>818755.60374338203</v>
      </c>
      <c r="I24">
        <v>409377.80187169102</v>
      </c>
      <c r="J24">
        <v>4093778.0187169099</v>
      </c>
      <c r="K24" s="12">
        <v>245626681.1230146</v>
      </c>
      <c r="L24">
        <v>0.15615727002967367</v>
      </c>
      <c r="M24">
        <v>1135932292.3745348</v>
      </c>
      <c r="N24" s="12">
        <f t="shared" si="0"/>
        <v>1034231746.5745349</v>
      </c>
      <c r="O24">
        <f>AVERAGE(N24:N26)</f>
        <v>1021491285.979432</v>
      </c>
    </row>
    <row r="25" spans="1:22">
      <c r="A25" t="s">
        <v>50</v>
      </c>
      <c r="B25" t="s">
        <v>51</v>
      </c>
      <c r="C25" s="12" t="s">
        <v>131</v>
      </c>
      <c r="D25" s="12" t="s">
        <v>141</v>
      </c>
      <c r="E25">
        <v>26.462776569639399</v>
      </c>
      <c r="F25">
        <v>26.371979295208</v>
      </c>
      <c r="G25">
        <v>8.2307021874945999E-2</v>
      </c>
      <c r="H25">
        <v>768208.35728596395</v>
      </c>
      <c r="I25">
        <v>384104.17864298198</v>
      </c>
      <c r="J25">
        <v>3841041.7864298197</v>
      </c>
      <c r="K25" s="12">
        <v>230462507.18578917</v>
      </c>
      <c r="L25">
        <v>0.15615727002967367</v>
      </c>
      <c r="M25">
        <v>1065803612.6084641</v>
      </c>
      <c r="N25" s="12">
        <f t="shared" si="0"/>
        <v>964103066.80846417</v>
      </c>
    </row>
    <row r="26" spans="1:22">
      <c r="A26" t="s">
        <v>50</v>
      </c>
      <c r="B26" t="s">
        <v>51</v>
      </c>
      <c r="C26" s="12" t="s">
        <v>131</v>
      </c>
      <c r="D26" s="12" t="s">
        <v>141</v>
      </c>
      <c r="E26">
        <v>26.3022632348804</v>
      </c>
      <c r="F26">
        <v>26.371979295208</v>
      </c>
      <c r="G26">
        <v>8.2307021874945999E-2</v>
      </c>
      <c r="H26">
        <v>841753.69896211103</v>
      </c>
      <c r="I26">
        <v>420876.84948105551</v>
      </c>
      <c r="J26">
        <v>4208768.4948105551</v>
      </c>
      <c r="K26" s="12">
        <v>252526109.68863332</v>
      </c>
      <c r="L26">
        <v>0.15615727002967367</v>
      </c>
      <c r="M26">
        <v>1167839590.3552969</v>
      </c>
      <c r="N26" s="12">
        <f t="shared" si="0"/>
        <v>1066139044.5552969</v>
      </c>
    </row>
    <row r="27" spans="1:22">
      <c r="A27" t="s">
        <v>52</v>
      </c>
      <c r="B27" t="s">
        <v>85</v>
      </c>
      <c r="C27" s="12" t="s">
        <v>131</v>
      </c>
      <c r="D27" s="12" t="s">
        <v>137</v>
      </c>
      <c r="E27">
        <v>27.334430425476</v>
      </c>
      <c r="F27">
        <v>27.745164744525699</v>
      </c>
      <c r="G27">
        <v>0.45960324448921702</v>
      </c>
      <c r="H27">
        <v>467583.28502170398</v>
      </c>
      <c r="I27">
        <v>233791.64251085199</v>
      </c>
      <c r="J27">
        <v>2337916.4251085198</v>
      </c>
      <c r="K27" s="12">
        <v>140274985.50651118</v>
      </c>
      <c r="L27">
        <v>0.14554857776135949</v>
      </c>
      <c r="M27">
        <v>642767240.56991673</v>
      </c>
      <c r="N27" s="12">
        <f t="shared" si="0"/>
        <v>541066694.76991677</v>
      </c>
      <c r="O27">
        <f>AVERAGE(N27:N29)</f>
        <v>418398251.56206113</v>
      </c>
    </row>
    <row r="28" spans="1:22">
      <c r="A28" t="s">
        <v>52</v>
      </c>
      <c r="B28" t="s">
        <v>85</v>
      </c>
      <c r="C28" s="12" t="s">
        <v>131</v>
      </c>
      <c r="D28" s="12" t="s">
        <v>137</v>
      </c>
      <c r="E28">
        <v>27.659485289723701</v>
      </c>
      <c r="F28">
        <v>27.745164744525699</v>
      </c>
      <c r="G28">
        <v>0.45960324448921702</v>
      </c>
      <c r="H28">
        <v>388553.22299729497</v>
      </c>
      <c r="I28">
        <v>194276.61149864749</v>
      </c>
      <c r="J28">
        <v>1942766.1149864749</v>
      </c>
      <c r="K28" s="12">
        <v>116565966.89918849</v>
      </c>
      <c r="L28">
        <v>0.14554857776135949</v>
      </c>
      <c r="M28">
        <v>534127910.38697225</v>
      </c>
      <c r="N28" s="12">
        <f t="shared" si="0"/>
        <v>432427364.58697224</v>
      </c>
    </row>
    <row r="29" spans="1:22">
      <c r="A29" t="s">
        <v>52</v>
      </c>
      <c r="B29" t="s">
        <v>85</v>
      </c>
      <c r="C29" s="12" t="s">
        <v>131</v>
      </c>
      <c r="D29" s="12" t="s">
        <v>137</v>
      </c>
      <c r="E29">
        <v>28.241578518377398</v>
      </c>
      <c r="F29">
        <v>27.745164744525699</v>
      </c>
      <c r="G29">
        <v>0.45960324448921702</v>
      </c>
      <c r="H29">
        <v>278906.57845238101</v>
      </c>
      <c r="I29">
        <v>139453.28922619051</v>
      </c>
      <c r="J29">
        <v>1394532.8922619051</v>
      </c>
      <c r="K29" s="12">
        <v>83671973.535714313</v>
      </c>
      <c r="L29">
        <v>0.14554857776135949</v>
      </c>
      <c r="M29">
        <v>383401241.12929451</v>
      </c>
      <c r="N29" s="12">
        <f t="shared" si="0"/>
        <v>281700695.3292945</v>
      </c>
    </row>
    <row r="30" spans="1:22">
      <c r="A30" t="s">
        <v>20</v>
      </c>
      <c r="B30" t="s">
        <v>95</v>
      </c>
      <c r="C30" s="12" t="s">
        <v>131</v>
      </c>
      <c r="D30" s="12" t="s">
        <v>138</v>
      </c>
      <c r="E30">
        <v>27.4055549888656</v>
      </c>
      <c r="F30">
        <v>27.327771871629299</v>
      </c>
      <c r="G30">
        <v>0.13911609786859999</v>
      </c>
      <c r="H30">
        <v>449019.26355647098</v>
      </c>
      <c r="I30">
        <v>224509.63177823549</v>
      </c>
      <c r="J30">
        <v>2245096.317782355</v>
      </c>
      <c r="K30" s="12">
        <v>134705779.06694129</v>
      </c>
      <c r="L30">
        <v>0.15062454077883913</v>
      </c>
      <c r="M30">
        <v>619983100.71662033</v>
      </c>
      <c r="N30" s="12">
        <f t="shared" si="0"/>
        <v>518282554.91662031</v>
      </c>
      <c r="O30">
        <f>AVERAGE(N30:N32)</f>
        <v>547745785.22287226</v>
      </c>
    </row>
    <row r="31" spans="1:22">
      <c r="A31" t="s">
        <v>20</v>
      </c>
      <c r="B31" t="s">
        <v>95</v>
      </c>
      <c r="C31" s="12" t="s">
        <v>131</v>
      </c>
      <c r="D31" s="12" t="s">
        <v>138</v>
      </c>
      <c r="E31">
        <v>27.410599780192602</v>
      </c>
      <c r="F31">
        <v>27.327771871629299</v>
      </c>
      <c r="G31">
        <v>0.13911609786859999</v>
      </c>
      <c r="H31">
        <v>447730.88009252498</v>
      </c>
      <c r="I31">
        <v>223865.44004626249</v>
      </c>
      <c r="J31">
        <v>2238654.4004626251</v>
      </c>
      <c r="K31" s="12">
        <v>134319264.0277575</v>
      </c>
      <c r="L31">
        <v>0.15062454077883913</v>
      </c>
      <c r="M31">
        <v>618204165.9587605</v>
      </c>
      <c r="N31" s="12">
        <f t="shared" si="0"/>
        <v>516503620.15876049</v>
      </c>
    </row>
    <row r="32" spans="1:22">
      <c r="A32" t="s">
        <v>20</v>
      </c>
      <c r="B32" t="s">
        <v>95</v>
      </c>
      <c r="C32" s="12" t="s">
        <v>131</v>
      </c>
      <c r="D32" s="12" t="s">
        <v>138</v>
      </c>
      <c r="E32">
        <v>27.167160845829599</v>
      </c>
      <c r="F32">
        <v>27.327771871629299</v>
      </c>
      <c r="G32">
        <v>0.13911609786859999</v>
      </c>
      <c r="H32">
        <v>514323.38208875799</v>
      </c>
      <c r="I32">
        <v>257161.691044379</v>
      </c>
      <c r="J32">
        <v>2571616.9104437898</v>
      </c>
      <c r="K32" s="12">
        <v>154297014.62662739</v>
      </c>
      <c r="L32">
        <v>0.15062454077883913</v>
      </c>
      <c r="M32">
        <v>710151726.39323592</v>
      </c>
      <c r="N32" s="12">
        <f t="shared" si="0"/>
        <v>608451180.59323597</v>
      </c>
    </row>
    <row r="33" spans="1:15">
      <c r="A33" t="s">
        <v>53</v>
      </c>
      <c r="B33" t="s">
        <v>54</v>
      </c>
      <c r="C33" s="12" t="s">
        <v>131</v>
      </c>
      <c r="D33" s="12" t="s">
        <v>141</v>
      </c>
      <c r="E33">
        <v>26.574216599328398</v>
      </c>
      <c r="F33">
        <v>26.641765610853799</v>
      </c>
      <c r="G33">
        <v>7.0106971965441495E-2</v>
      </c>
      <c r="H33">
        <v>720961.76075438003</v>
      </c>
      <c r="I33">
        <v>360480.88037719001</v>
      </c>
      <c r="J33">
        <v>3604808.8037719</v>
      </c>
      <c r="K33" s="12">
        <v>216288528.22631401</v>
      </c>
      <c r="L33">
        <v>0.15446265938069229</v>
      </c>
      <c r="M33">
        <v>998788117.9587456</v>
      </c>
      <c r="N33" s="12">
        <f t="shared" si="0"/>
        <v>897087572.15874565</v>
      </c>
      <c r="O33">
        <f>AVERAGE(N33:N35)</f>
        <v>859899182.79597223</v>
      </c>
    </row>
    <row r="34" spans="1:15">
      <c r="A34" t="s">
        <v>53</v>
      </c>
      <c r="B34" t="s">
        <v>54</v>
      </c>
      <c r="C34" s="12" t="s">
        <v>131</v>
      </c>
      <c r="D34" s="12" t="s">
        <v>141</v>
      </c>
      <c r="E34">
        <v>26.714177349949299</v>
      </c>
      <c r="F34">
        <v>26.641765610853799</v>
      </c>
      <c r="G34">
        <v>7.0106971965441495E-2</v>
      </c>
      <c r="H34">
        <v>665717.99221706402</v>
      </c>
      <c r="I34">
        <v>332858.99610853201</v>
      </c>
      <c r="J34">
        <v>3328589.96108532</v>
      </c>
      <c r="K34" s="12">
        <v>199715397.6651192</v>
      </c>
      <c r="L34">
        <v>0.15446265938069229</v>
      </c>
      <c r="M34">
        <v>922255876.43098414</v>
      </c>
      <c r="N34" s="12">
        <f t="shared" si="0"/>
        <v>820555330.63098419</v>
      </c>
    </row>
    <row r="35" spans="1:15">
      <c r="A35" t="s">
        <v>53</v>
      </c>
      <c r="B35" t="s">
        <v>54</v>
      </c>
      <c r="C35" s="12" t="s">
        <v>131</v>
      </c>
      <c r="D35" s="12" t="s">
        <v>141</v>
      </c>
      <c r="E35">
        <v>26.636902883283799</v>
      </c>
      <c r="F35">
        <v>26.641765610853799</v>
      </c>
      <c r="G35">
        <v>7.0106971965441495E-2</v>
      </c>
      <c r="H35">
        <v>695673.714207432</v>
      </c>
      <c r="I35">
        <v>347836.857103716</v>
      </c>
      <c r="J35">
        <v>3478368.5710371602</v>
      </c>
      <c r="K35" s="12">
        <v>208702114.26222962</v>
      </c>
      <c r="L35">
        <v>0.15446265938069229</v>
      </c>
      <c r="M35">
        <v>963755191.39818692</v>
      </c>
      <c r="N35" s="12">
        <f t="shared" si="0"/>
        <v>862054645.59818697</v>
      </c>
    </row>
    <row r="36" spans="1:15">
      <c r="A36" t="s">
        <v>58</v>
      </c>
      <c r="B36" t="s">
        <v>81</v>
      </c>
      <c r="C36" s="12" t="s">
        <v>131</v>
      </c>
      <c r="D36" s="12" t="s">
        <v>137</v>
      </c>
      <c r="E36">
        <v>26.582727159950402</v>
      </c>
      <c r="F36">
        <v>26.7490272126043</v>
      </c>
      <c r="G36">
        <v>0.23848266673622101</v>
      </c>
      <c r="H36">
        <v>717475.34659692296</v>
      </c>
      <c r="I36">
        <v>358737.67329846148</v>
      </c>
      <c r="J36">
        <v>3587376.7329846146</v>
      </c>
      <c r="K36" s="12">
        <v>215242603.97907686</v>
      </c>
      <c r="L36">
        <v>0.13078089461713407</v>
      </c>
      <c r="M36">
        <v>973568897.14872813</v>
      </c>
      <c r="N36" s="12">
        <f t="shared" si="0"/>
        <v>871868351.34872818</v>
      </c>
      <c r="O36">
        <f>AVERAGE(N36:N38)</f>
        <v>789204843.73847198</v>
      </c>
    </row>
    <row r="37" spans="1:15">
      <c r="A37" t="s">
        <v>58</v>
      </c>
      <c r="B37" t="s">
        <v>81</v>
      </c>
      <c r="C37" s="12" t="s">
        <v>131</v>
      </c>
      <c r="D37" s="12" t="s">
        <v>137</v>
      </c>
      <c r="E37">
        <v>26.642092516507098</v>
      </c>
      <c r="F37">
        <v>26.7490272126043</v>
      </c>
      <c r="G37">
        <v>0.23848266673622101</v>
      </c>
      <c r="H37">
        <v>693620.37208991603</v>
      </c>
      <c r="I37">
        <v>346810.18604495801</v>
      </c>
      <c r="J37">
        <v>3468101.86044958</v>
      </c>
      <c r="K37" s="12">
        <v>208086111.62697479</v>
      </c>
      <c r="L37">
        <v>0.13078089461713407</v>
      </c>
      <c r="M37">
        <v>941199197.85180545</v>
      </c>
      <c r="N37" s="12">
        <f t="shared" si="0"/>
        <v>839498652.0518055</v>
      </c>
    </row>
    <row r="38" spans="1:15">
      <c r="A38" t="s">
        <v>58</v>
      </c>
      <c r="B38" t="s">
        <v>81</v>
      </c>
      <c r="C38" s="12" t="s">
        <v>131</v>
      </c>
      <c r="D38" s="12" t="s">
        <v>137</v>
      </c>
      <c r="E38">
        <v>27.0222619613555</v>
      </c>
      <c r="F38">
        <v>26.7490272126043</v>
      </c>
      <c r="G38">
        <v>0.23848266673622101</v>
      </c>
      <c r="H38">
        <v>558572.75064142898</v>
      </c>
      <c r="I38">
        <v>279286.37532071449</v>
      </c>
      <c r="J38">
        <v>2792863.7532071448</v>
      </c>
      <c r="K38" s="12">
        <v>167571825.19242868</v>
      </c>
      <c r="L38">
        <v>0.13078089461713407</v>
      </c>
      <c r="M38">
        <v>757948073.61488199</v>
      </c>
      <c r="N38" s="12">
        <f t="shared" si="0"/>
        <v>656247527.81488204</v>
      </c>
    </row>
    <row r="39" spans="1:15">
      <c r="A39" t="s">
        <v>24</v>
      </c>
      <c r="B39" t="s">
        <v>99</v>
      </c>
      <c r="C39" s="12" t="s">
        <v>131</v>
      </c>
      <c r="D39" s="12" t="s">
        <v>138</v>
      </c>
      <c r="E39">
        <v>26.720036447765001</v>
      </c>
      <c r="F39">
        <v>26.6799554265917</v>
      </c>
      <c r="G39">
        <v>9.6672508688231407E-2</v>
      </c>
      <c r="H39">
        <v>663500.01367435802</v>
      </c>
      <c r="I39">
        <v>331750.00683717901</v>
      </c>
      <c r="J39">
        <v>3317500.06837179</v>
      </c>
      <c r="K39" s="12">
        <v>199050004.10230741</v>
      </c>
      <c r="L39">
        <v>0.14970059880239536</v>
      </c>
      <c r="M39">
        <v>915391635.63216841</v>
      </c>
      <c r="N39" s="12">
        <f t="shared" si="0"/>
        <v>813691089.83216846</v>
      </c>
      <c r="O39">
        <f>AVERAGE(N39:N41)</f>
        <v>835785253.40389407</v>
      </c>
    </row>
    <row r="40" spans="1:15">
      <c r="A40" t="s">
        <v>24</v>
      </c>
      <c r="B40" t="s">
        <v>99</v>
      </c>
      <c r="C40" s="12" t="s">
        <v>131</v>
      </c>
      <c r="D40" s="12" t="s">
        <v>138</v>
      </c>
      <c r="E40">
        <v>26.569689045311801</v>
      </c>
      <c r="F40">
        <v>26.6799554265917</v>
      </c>
      <c r="G40">
        <v>9.6672508688231407E-2</v>
      </c>
      <c r="H40">
        <v>722823.40526638005</v>
      </c>
      <c r="I40">
        <v>361411.70263319003</v>
      </c>
      <c r="J40">
        <v>3614117.0263319002</v>
      </c>
      <c r="K40" s="12">
        <v>216847021.579914</v>
      </c>
      <c r="L40">
        <v>0.14970059880239536</v>
      </c>
      <c r="M40">
        <v>997236602.23577237</v>
      </c>
      <c r="N40" s="12">
        <f t="shared" si="0"/>
        <v>895536056.43577242</v>
      </c>
    </row>
    <row r="41" spans="1:15">
      <c r="A41" t="s">
        <v>24</v>
      </c>
      <c r="B41" t="s">
        <v>99</v>
      </c>
      <c r="C41" s="12" t="s">
        <v>131</v>
      </c>
      <c r="D41" s="12" t="s">
        <v>138</v>
      </c>
      <c r="E41">
        <v>26.750140786698299</v>
      </c>
      <c r="F41">
        <v>26.6799554265917</v>
      </c>
      <c r="G41">
        <v>9.6672508688231407E-2</v>
      </c>
      <c r="H41">
        <v>652219.92047397897</v>
      </c>
      <c r="I41">
        <v>326109.96023698949</v>
      </c>
      <c r="J41">
        <v>3261099.6023698947</v>
      </c>
      <c r="K41" s="12">
        <v>195665976.14219368</v>
      </c>
      <c r="L41">
        <v>0.14970059880239536</v>
      </c>
      <c r="M41">
        <v>899829159.74374115</v>
      </c>
      <c r="N41" s="12">
        <f t="shared" si="0"/>
        <v>798128613.9437412</v>
      </c>
    </row>
    <row r="42" spans="1:15">
      <c r="A42" t="s">
        <v>56</v>
      </c>
      <c r="B42" t="s">
        <v>57</v>
      </c>
      <c r="C42" s="12" t="s">
        <v>131</v>
      </c>
      <c r="D42" s="12" t="s">
        <v>143</v>
      </c>
      <c r="E42">
        <v>28.168417253090201</v>
      </c>
      <c r="F42">
        <v>27.904252329185098</v>
      </c>
      <c r="G42">
        <v>0.24364448905559799</v>
      </c>
      <c r="H42">
        <v>290774.67510346102</v>
      </c>
      <c r="I42">
        <v>145387.33755173051</v>
      </c>
      <c r="J42">
        <v>1453873.375517305</v>
      </c>
      <c r="K42" s="12">
        <v>87232402.531038299</v>
      </c>
      <c r="L42">
        <v>0.15034333212865933</v>
      </c>
      <c r="M42">
        <v>401388850.38857239</v>
      </c>
      <c r="N42" s="12">
        <f t="shared" si="0"/>
        <v>299688304.58857238</v>
      </c>
      <c r="O42">
        <f>AVERAGE(N42:N44)</f>
        <v>367824123.25035739</v>
      </c>
    </row>
    <row r="43" spans="1:15">
      <c r="A43" t="s">
        <v>56</v>
      </c>
      <c r="B43" t="s">
        <v>57</v>
      </c>
      <c r="C43" s="12" t="s">
        <v>131</v>
      </c>
      <c r="D43" s="12" t="s">
        <v>143</v>
      </c>
      <c r="E43">
        <v>27.6883527640803</v>
      </c>
      <c r="F43">
        <v>27.904252329185098</v>
      </c>
      <c r="G43">
        <v>0.24364448905559799</v>
      </c>
      <c r="H43">
        <v>382216.64895334002</v>
      </c>
      <c r="I43">
        <v>191108.32447667001</v>
      </c>
      <c r="J43">
        <v>1911083.2447667001</v>
      </c>
      <c r="K43" s="12">
        <v>114664994.686002</v>
      </c>
      <c r="L43">
        <v>0.15034333212865933</v>
      </c>
      <c r="M43">
        <v>527616448.26244229</v>
      </c>
      <c r="N43" s="12">
        <f t="shared" si="0"/>
        <v>425915902.46244228</v>
      </c>
    </row>
    <row r="44" spans="1:15">
      <c r="A44" t="s">
        <v>56</v>
      </c>
      <c r="B44" t="s">
        <v>57</v>
      </c>
      <c r="C44" s="12" t="s">
        <v>131</v>
      </c>
      <c r="D44" s="12" t="s">
        <v>143</v>
      </c>
      <c r="E44">
        <v>27.855986970384802</v>
      </c>
      <c r="F44">
        <v>27.904252329185098</v>
      </c>
      <c r="G44">
        <v>0.24364448905559799</v>
      </c>
      <c r="H44">
        <v>347409.83778920799</v>
      </c>
      <c r="I44">
        <v>173704.91889460399</v>
      </c>
      <c r="J44">
        <v>1737049.1889460399</v>
      </c>
      <c r="K44" s="12">
        <v>104222951.3367624</v>
      </c>
      <c r="L44">
        <v>0.15034333212865933</v>
      </c>
      <c r="M44">
        <v>479568708.50005752</v>
      </c>
      <c r="N44" s="12">
        <f t="shared" si="0"/>
        <v>377868162.70005751</v>
      </c>
    </row>
    <row r="45" spans="1:15">
      <c r="A45" t="s">
        <v>55</v>
      </c>
      <c r="B45" t="s">
        <v>83</v>
      </c>
      <c r="C45" s="12" t="s">
        <v>131</v>
      </c>
      <c r="D45" s="12" t="s">
        <v>137</v>
      </c>
      <c r="E45">
        <v>27.645802762993299</v>
      </c>
      <c r="F45">
        <v>27.719740996307301</v>
      </c>
      <c r="G45">
        <v>0.67278506033699403</v>
      </c>
      <c r="H45">
        <v>391593.20498762198</v>
      </c>
      <c r="I45">
        <v>195796.60249381099</v>
      </c>
      <c r="J45">
        <v>1957966.0249381098</v>
      </c>
      <c r="K45" s="12">
        <v>117477961.49628659</v>
      </c>
      <c r="L45">
        <v>0.1409660107334523</v>
      </c>
      <c r="M45">
        <v>536153444.31006485</v>
      </c>
      <c r="N45" s="12">
        <f t="shared" si="0"/>
        <v>434452898.51006484</v>
      </c>
      <c r="O45">
        <f>AVERAGE(N45:N47)</f>
        <v>437283994.638587</v>
      </c>
    </row>
    <row r="46" spans="1:15">
      <c r="A46" t="s">
        <v>55</v>
      </c>
      <c r="B46" t="s">
        <v>83</v>
      </c>
      <c r="C46" s="12" t="s">
        <v>131</v>
      </c>
      <c r="D46" s="12" t="s">
        <v>137</v>
      </c>
      <c r="E46">
        <v>28.426441096758101</v>
      </c>
      <c r="F46">
        <v>27.719740996307301</v>
      </c>
      <c r="G46">
        <v>0.67278506033699403</v>
      </c>
      <c r="H46">
        <v>251032.24293945401</v>
      </c>
      <c r="I46">
        <v>125516.121469727</v>
      </c>
      <c r="J46">
        <v>1255161.21469727</v>
      </c>
      <c r="K46" s="12">
        <v>75309672.881836191</v>
      </c>
      <c r="L46">
        <v>0.1409660107334523</v>
      </c>
      <c r="M46">
        <v>343703108.15051955</v>
      </c>
      <c r="N46" s="12">
        <f t="shared" si="0"/>
        <v>242002562.35051954</v>
      </c>
    </row>
    <row r="47" spans="1:15">
      <c r="A47" t="s">
        <v>55</v>
      </c>
      <c r="B47" t="s">
        <v>83</v>
      </c>
      <c r="C47" s="12" t="s">
        <v>131</v>
      </c>
      <c r="D47" s="12" t="s">
        <v>137</v>
      </c>
      <c r="E47">
        <v>27.086979129170501</v>
      </c>
      <c r="F47">
        <v>27.719740996307301</v>
      </c>
      <c r="G47">
        <v>0.67278506033699403</v>
      </c>
      <c r="H47">
        <v>538357.45464885002</v>
      </c>
      <c r="I47">
        <v>269178.72732442501</v>
      </c>
      <c r="J47">
        <v>2691787.2732442501</v>
      </c>
      <c r="K47" s="12">
        <v>161507236.39465502</v>
      </c>
      <c r="L47">
        <v>0.1409660107334523</v>
      </c>
      <c r="M47">
        <v>737097068.85517669</v>
      </c>
      <c r="N47" s="12">
        <f t="shared" si="0"/>
        <v>635396523.05517673</v>
      </c>
    </row>
    <row r="48" spans="1:15">
      <c r="A48" t="s">
        <v>26</v>
      </c>
      <c r="B48" t="s">
        <v>102</v>
      </c>
      <c r="C48" s="12" t="s">
        <v>131</v>
      </c>
      <c r="D48" s="12" t="s">
        <v>138</v>
      </c>
      <c r="E48">
        <v>27.251358028317402</v>
      </c>
      <c r="F48">
        <v>27.083443103652598</v>
      </c>
      <c r="G48">
        <v>0.17840663509454199</v>
      </c>
      <c r="H48">
        <v>490239.730351037</v>
      </c>
      <c r="I48">
        <v>245119.8651755185</v>
      </c>
      <c r="J48">
        <v>2451198.6517551849</v>
      </c>
      <c r="K48" s="12">
        <v>147071919.1053111</v>
      </c>
      <c r="L48">
        <v>0.1624953305939483</v>
      </c>
      <c r="M48">
        <v>683881676.88566017</v>
      </c>
      <c r="N48" s="12">
        <f t="shared" si="0"/>
        <v>582181131.08566022</v>
      </c>
      <c r="O48">
        <f>AVERAGE(N48:N50)</f>
        <v>653425818.15041101</v>
      </c>
    </row>
    <row r="49" spans="1:15">
      <c r="A49" t="s">
        <v>26</v>
      </c>
      <c r="B49" t="s">
        <v>102</v>
      </c>
      <c r="C49" s="12" t="s">
        <v>131</v>
      </c>
      <c r="D49" s="12" t="s">
        <v>138</v>
      </c>
      <c r="E49">
        <v>27.102841149165101</v>
      </c>
      <c r="F49">
        <v>27.083443103652598</v>
      </c>
      <c r="G49">
        <v>0.17840663509454199</v>
      </c>
      <c r="H49">
        <v>533515.40106737497</v>
      </c>
      <c r="I49">
        <v>266757.70053368749</v>
      </c>
      <c r="J49">
        <v>2667577.0053368751</v>
      </c>
      <c r="K49" s="12">
        <v>160054620.32021251</v>
      </c>
      <c r="L49">
        <v>0.1624953305939483</v>
      </c>
      <c r="M49">
        <v>744250995.0489372</v>
      </c>
      <c r="N49" s="12">
        <f t="shared" si="0"/>
        <v>642550449.24893725</v>
      </c>
    </row>
    <row r="50" spans="1:15">
      <c r="A50" t="s">
        <v>26</v>
      </c>
      <c r="B50" t="s">
        <v>102</v>
      </c>
      <c r="C50" s="12" t="s">
        <v>131</v>
      </c>
      <c r="D50" s="12" t="s">
        <v>138</v>
      </c>
      <c r="E50">
        <v>26.896130133475399</v>
      </c>
      <c r="F50">
        <v>27.083443103652598</v>
      </c>
      <c r="G50">
        <v>0.17840663509454199</v>
      </c>
      <c r="H50">
        <v>600179.05583676999</v>
      </c>
      <c r="I50">
        <v>300089.52791838499</v>
      </c>
      <c r="J50">
        <v>3000895.2791838497</v>
      </c>
      <c r="K50" s="12">
        <v>180053716.75103098</v>
      </c>
      <c r="L50">
        <v>0.1624953305939483</v>
      </c>
      <c r="M50">
        <v>837246419.91663551</v>
      </c>
      <c r="N50" s="12">
        <f t="shared" si="0"/>
        <v>735545874.11663556</v>
      </c>
    </row>
    <row r="51" spans="1:15">
      <c r="A51" t="s">
        <v>59</v>
      </c>
      <c r="B51" t="s">
        <v>60</v>
      </c>
      <c r="C51" s="12" t="s">
        <v>131</v>
      </c>
      <c r="D51" s="12" t="s">
        <v>143</v>
      </c>
      <c r="E51">
        <v>27.5114803945409</v>
      </c>
      <c r="F51">
        <v>26.9628446517392</v>
      </c>
      <c r="G51">
        <v>0.476402015417277</v>
      </c>
      <c r="H51">
        <v>422729.27312559099</v>
      </c>
      <c r="I51">
        <v>211364.63656279549</v>
      </c>
      <c r="J51">
        <v>2113646.3656279547</v>
      </c>
      <c r="K51" s="12">
        <v>126818781.93767728</v>
      </c>
      <c r="L51">
        <v>0.16135084427767341</v>
      </c>
      <c r="M51">
        <v>589124397.89435065</v>
      </c>
      <c r="N51" s="12">
        <f t="shared" si="0"/>
        <v>487423852.09435064</v>
      </c>
      <c r="O51">
        <f>AVERAGE(N51:N53)</f>
        <v>722405824.46717989</v>
      </c>
    </row>
    <row r="52" spans="1:15">
      <c r="A52" t="s">
        <v>59</v>
      </c>
      <c r="B52" t="s">
        <v>60</v>
      </c>
      <c r="C52" s="12" t="s">
        <v>131</v>
      </c>
      <c r="D52" s="12" t="s">
        <v>143</v>
      </c>
      <c r="E52">
        <v>26.653770535086402</v>
      </c>
      <c r="F52">
        <v>26.9628446517392</v>
      </c>
      <c r="G52">
        <v>0.476402015417277</v>
      </c>
      <c r="H52">
        <v>689021.95682300802</v>
      </c>
      <c r="I52">
        <v>344510.97841150401</v>
      </c>
      <c r="J52">
        <v>3445109.7841150402</v>
      </c>
      <c r="K52" s="12">
        <v>206706587.04690242</v>
      </c>
      <c r="L52">
        <v>0.16135084427767341</v>
      </c>
      <c r="M52">
        <v>960235477.53870606</v>
      </c>
      <c r="N52" s="12">
        <f t="shared" si="0"/>
        <v>858534931.73870611</v>
      </c>
    </row>
    <row r="53" spans="1:15">
      <c r="A53" t="s">
        <v>59</v>
      </c>
      <c r="B53" t="s">
        <v>60</v>
      </c>
      <c r="C53" s="12" t="s">
        <v>131</v>
      </c>
      <c r="D53" s="12" t="s">
        <v>143</v>
      </c>
      <c r="E53">
        <v>26.723283025590501</v>
      </c>
      <c r="F53">
        <v>26.9628446517392</v>
      </c>
      <c r="G53">
        <v>0.476402015417277</v>
      </c>
      <c r="H53">
        <v>662274.195545775</v>
      </c>
      <c r="I53">
        <v>331137.0977728875</v>
      </c>
      <c r="J53">
        <v>3311370.9777288749</v>
      </c>
      <c r="K53" s="12">
        <v>198682258.6637325</v>
      </c>
      <c r="L53">
        <v>0.16135084427767341</v>
      </c>
      <c r="M53">
        <v>922959235.3684833</v>
      </c>
      <c r="N53" s="12">
        <f t="shared" si="0"/>
        <v>821258689.56848335</v>
      </c>
    </row>
    <row r="54" spans="1:15">
      <c r="A54" t="s">
        <v>61</v>
      </c>
      <c r="B54" t="s">
        <v>78</v>
      </c>
      <c r="C54" s="12" t="s">
        <v>131</v>
      </c>
      <c r="D54" s="12" t="s">
        <v>142</v>
      </c>
      <c r="E54">
        <v>28.0838853387854</v>
      </c>
      <c r="F54">
        <v>27.8482159945581</v>
      </c>
      <c r="G54">
        <v>0.223848716759529</v>
      </c>
      <c r="H54">
        <v>305117.51963062002</v>
      </c>
      <c r="I54">
        <v>152558.75981531001</v>
      </c>
      <c r="J54">
        <v>1525587.5981531001</v>
      </c>
      <c r="K54" s="12">
        <v>91535255.88918601</v>
      </c>
      <c r="L54">
        <v>0.15765422696115752</v>
      </c>
      <c r="M54">
        <v>423864703.58434951</v>
      </c>
      <c r="N54" s="12">
        <f t="shared" si="0"/>
        <v>322164157.7843495</v>
      </c>
      <c r="O54">
        <f>AVERAGE(N54:N56)</f>
        <v>385668198.33012694</v>
      </c>
    </row>
    <row r="55" spans="1:15">
      <c r="A55" t="s">
        <v>61</v>
      </c>
      <c r="B55" t="s">
        <v>78</v>
      </c>
      <c r="C55" s="12" t="s">
        <v>131</v>
      </c>
      <c r="D55" s="12" t="s">
        <v>142</v>
      </c>
      <c r="E55">
        <v>27.6384399381907</v>
      </c>
      <c r="F55">
        <v>27.8482159945581</v>
      </c>
      <c r="G55">
        <v>0.223848716759529</v>
      </c>
      <c r="H55">
        <v>393238.907658396</v>
      </c>
      <c r="I55">
        <v>196619.453829198</v>
      </c>
      <c r="J55">
        <v>1966194.53829198</v>
      </c>
      <c r="K55" s="12">
        <v>117971672.2975188</v>
      </c>
      <c r="L55">
        <v>0.15765422696115752</v>
      </c>
      <c r="M55">
        <v>546281620.38759661</v>
      </c>
      <c r="N55" s="12">
        <f t="shared" si="0"/>
        <v>444581074.5875966</v>
      </c>
    </row>
    <row r="56" spans="1:15">
      <c r="A56" t="s">
        <v>61</v>
      </c>
      <c r="B56" t="s">
        <v>78</v>
      </c>
      <c r="C56" s="12" t="s">
        <v>131</v>
      </c>
      <c r="D56" s="12" t="s">
        <v>142</v>
      </c>
      <c r="E56">
        <v>27.822322706698099</v>
      </c>
      <c r="F56">
        <v>27.8482159945581</v>
      </c>
      <c r="G56">
        <v>0.223848716759529</v>
      </c>
      <c r="H56">
        <v>354135.61389989301</v>
      </c>
      <c r="I56">
        <v>177067.80694994651</v>
      </c>
      <c r="J56">
        <v>1770678.0694994652</v>
      </c>
      <c r="K56" s="12">
        <v>106240684.1699679</v>
      </c>
      <c r="L56">
        <v>0.15765422696115752</v>
      </c>
      <c r="M56">
        <v>491959908.4184348</v>
      </c>
      <c r="N56" s="12">
        <f t="shared" si="0"/>
        <v>390259362.61843479</v>
      </c>
    </row>
    <row r="57" spans="1:15">
      <c r="A57" t="s">
        <v>28</v>
      </c>
      <c r="B57" t="s">
        <v>62</v>
      </c>
      <c r="C57" s="12" t="s">
        <v>131</v>
      </c>
      <c r="D57" s="12" t="s">
        <v>139</v>
      </c>
      <c r="E57">
        <v>27.2334167445301</v>
      </c>
      <c r="F57">
        <v>26.774505734006201</v>
      </c>
      <c r="G57">
        <v>0.39775508030763301</v>
      </c>
      <c r="H57">
        <v>495275.24359906599</v>
      </c>
      <c r="I57">
        <v>247637.62179953299</v>
      </c>
      <c r="J57">
        <v>2476376.2179953298</v>
      </c>
      <c r="K57" s="12">
        <v>148582573.07971978</v>
      </c>
      <c r="L57">
        <v>0.14701078079059138</v>
      </c>
      <c r="M57">
        <v>681703252.64017797</v>
      </c>
      <c r="N57" s="12">
        <f t="shared" si="0"/>
        <v>580002706.84017801</v>
      </c>
      <c r="O57">
        <f>AVERAGE(N57:N59)</f>
        <v>798205111.85645163</v>
      </c>
    </row>
    <row r="58" spans="1:15">
      <c r="A58" t="s">
        <v>28</v>
      </c>
      <c r="B58" t="s">
        <v>62</v>
      </c>
      <c r="C58" s="12" t="s">
        <v>131</v>
      </c>
      <c r="D58" s="12" t="s">
        <v>139</v>
      </c>
      <c r="E58">
        <v>26.561162870535998</v>
      </c>
      <c r="F58">
        <v>26.774505734006201</v>
      </c>
      <c r="G58">
        <v>0.39775508030763301</v>
      </c>
      <c r="H58">
        <v>726342.26693565305</v>
      </c>
      <c r="I58">
        <v>363171.13346782653</v>
      </c>
      <c r="J58">
        <v>3631711.3346782653</v>
      </c>
      <c r="K58" s="12">
        <v>217902680.08069593</v>
      </c>
      <c r="L58">
        <v>0.14701078079059138</v>
      </c>
      <c r="M58">
        <v>999746892.86288583</v>
      </c>
      <c r="N58" s="12">
        <f t="shared" si="0"/>
        <v>898046347.06288588</v>
      </c>
    </row>
    <row r="59" spans="1:15">
      <c r="A59" t="s">
        <v>28</v>
      </c>
      <c r="B59" t="s">
        <v>62</v>
      </c>
      <c r="C59" s="12" t="s">
        <v>131</v>
      </c>
      <c r="D59" s="12" t="s">
        <v>139</v>
      </c>
      <c r="E59">
        <v>26.528937586952502</v>
      </c>
      <c r="F59">
        <v>26.774505734006201</v>
      </c>
      <c r="G59">
        <v>0.39775508030763301</v>
      </c>
      <c r="H59">
        <v>739797.48383041797</v>
      </c>
      <c r="I59">
        <v>369898.74191520899</v>
      </c>
      <c r="J59">
        <v>3698987.4191520899</v>
      </c>
      <c r="K59" s="12">
        <v>221939245.1491254</v>
      </c>
      <c r="L59">
        <v>0.14701078079059138</v>
      </c>
      <c r="M59">
        <v>1018266827.4662911</v>
      </c>
      <c r="N59" s="12">
        <f t="shared" si="0"/>
        <v>916566281.66629112</v>
      </c>
    </row>
    <row r="60" spans="1:15">
      <c r="A60" t="s">
        <v>63</v>
      </c>
      <c r="B60" t="s">
        <v>64</v>
      </c>
      <c r="C60" s="12" t="s">
        <v>131</v>
      </c>
      <c r="D60" s="12" t="s">
        <v>143</v>
      </c>
      <c r="E60">
        <v>28.188701845520701</v>
      </c>
      <c r="F60">
        <v>27.8600464865021</v>
      </c>
      <c r="G60">
        <v>0.28464505946440699</v>
      </c>
      <c r="H60">
        <v>287434.438990194</v>
      </c>
      <c r="I60">
        <v>143717.219495097</v>
      </c>
      <c r="J60">
        <v>1437172.1949509699</v>
      </c>
      <c r="K60" s="12">
        <v>86230331.697058201</v>
      </c>
      <c r="L60">
        <v>0.14766138384228861</v>
      </c>
      <c r="M60">
        <v>395852887.21850151</v>
      </c>
      <c r="N60" s="12">
        <f t="shared" si="0"/>
        <v>294152341.4185015</v>
      </c>
      <c r="O60">
        <f>AVERAGE(N60:N62)</f>
        <v>379706073.82946014</v>
      </c>
    </row>
    <row r="61" spans="1:15">
      <c r="A61" t="s">
        <v>63</v>
      </c>
      <c r="B61" t="s">
        <v>64</v>
      </c>
      <c r="C61" s="12" t="s">
        <v>131</v>
      </c>
      <c r="D61" s="12" t="s">
        <v>143</v>
      </c>
      <c r="E61">
        <v>27.699190279125901</v>
      </c>
      <c r="F61">
        <v>27.8600464865021</v>
      </c>
      <c r="G61">
        <v>0.28464505946440699</v>
      </c>
      <c r="H61">
        <v>379864.52423256199</v>
      </c>
      <c r="I61">
        <v>189932.262116281</v>
      </c>
      <c r="J61">
        <v>1899322.6211628099</v>
      </c>
      <c r="K61" s="12">
        <v>113959357.2697686</v>
      </c>
      <c r="L61">
        <v>0.14766138384228861</v>
      </c>
      <c r="M61">
        <v>523147014.66400164</v>
      </c>
      <c r="N61" s="12">
        <f t="shared" si="0"/>
        <v>421446468.86400163</v>
      </c>
    </row>
    <row r="62" spans="1:15">
      <c r="A62" t="s">
        <v>63</v>
      </c>
      <c r="B62" t="s">
        <v>64</v>
      </c>
      <c r="C62" s="12" t="s">
        <v>131</v>
      </c>
      <c r="D62" s="12" t="s">
        <v>143</v>
      </c>
      <c r="E62">
        <v>27.6922473348598</v>
      </c>
      <c r="F62">
        <v>27.8600464865021</v>
      </c>
      <c r="G62">
        <v>0.28464505946440699</v>
      </c>
      <c r="H62">
        <v>381369.71729375899</v>
      </c>
      <c r="I62">
        <v>190684.8586468795</v>
      </c>
      <c r="J62">
        <v>1906848.5864687948</v>
      </c>
      <c r="K62" s="12">
        <v>114410915.1881277</v>
      </c>
      <c r="L62">
        <v>0.14766138384228861</v>
      </c>
      <c r="M62">
        <v>525219957.00587744</v>
      </c>
      <c r="N62" s="12">
        <f t="shared" si="0"/>
        <v>423519411.20587742</v>
      </c>
    </row>
    <row r="63" spans="1:15">
      <c r="A63" t="s">
        <v>65</v>
      </c>
      <c r="B63" t="s">
        <v>72</v>
      </c>
      <c r="C63" s="12" t="s">
        <v>131</v>
      </c>
      <c r="D63" s="12" t="s">
        <v>142</v>
      </c>
      <c r="E63">
        <v>27.9967234638695</v>
      </c>
      <c r="F63">
        <v>28.2947162061532</v>
      </c>
      <c r="G63">
        <v>0.25814115241101099</v>
      </c>
      <c r="H63">
        <v>320647.81274353003</v>
      </c>
      <c r="I63">
        <v>160323.90637176501</v>
      </c>
      <c r="J63">
        <v>1603239.0637176502</v>
      </c>
      <c r="K63" s="12">
        <v>96194343.823059022</v>
      </c>
      <c r="L63">
        <v>0.15971439308530658</v>
      </c>
      <c r="M63">
        <v>446231860.25999284</v>
      </c>
      <c r="N63" s="12">
        <f t="shared" si="0"/>
        <v>344531314.45999283</v>
      </c>
      <c r="O63">
        <f>AVERAGE(N63:N65)</f>
        <v>277665403.9393037</v>
      </c>
    </row>
    <row r="64" spans="1:15">
      <c r="A64" t="s">
        <v>65</v>
      </c>
      <c r="B64" t="s">
        <v>72</v>
      </c>
      <c r="C64" s="12" t="s">
        <v>131</v>
      </c>
      <c r="D64" s="12" t="s">
        <v>142</v>
      </c>
      <c r="E64">
        <v>28.449803449792199</v>
      </c>
      <c r="F64">
        <v>28.2947162061532</v>
      </c>
      <c r="G64">
        <v>0.25814115241101099</v>
      </c>
      <c r="H64">
        <v>247713.90579588199</v>
      </c>
      <c r="I64">
        <v>123856.952897941</v>
      </c>
      <c r="J64">
        <v>1238569.52897941</v>
      </c>
      <c r="K64" s="12">
        <v>74314171.738764599</v>
      </c>
      <c r="L64">
        <v>0.15971439308530658</v>
      </c>
      <c r="M64">
        <v>344732858.30263454</v>
      </c>
      <c r="N64" s="12">
        <f t="shared" si="0"/>
        <v>243032312.50263453</v>
      </c>
    </row>
    <row r="65" spans="1:15">
      <c r="A65" t="s">
        <v>65</v>
      </c>
      <c r="B65" t="s">
        <v>72</v>
      </c>
      <c r="C65" s="12" t="s">
        <v>131</v>
      </c>
      <c r="D65" s="12" t="s">
        <v>142</v>
      </c>
      <c r="E65">
        <v>28.437621704797898</v>
      </c>
      <c r="F65">
        <v>28.2947162061532</v>
      </c>
      <c r="G65">
        <v>0.25814115241101099</v>
      </c>
      <c r="H65">
        <v>249438.66404021101</v>
      </c>
      <c r="I65">
        <v>124719.3320201055</v>
      </c>
      <c r="J65">
        <v>1247193.3202010551</v>
      </c>
      <c r="K65" s="12">
        <v>74831599.212063313</v>
      </c>
      <c r="L65">
        <v>0.15971439308530658</v>
      </c>
      <c r="M65">
        <v>347133130.65528363</v>
      </c>
      <c r="N65" s="12">
        <f t="shared" si="0"/>
        <v>245432584.85528362</v>
      </c>
    </row>
    <row r="66" spans="1:15">
      <c r="A66" t="s">
        <v>30</v>
      </c>
      <c r="B66" t="s">
        <v>66</v>
      </c>
      <c r="C66" s="12" t="s">
        <v>131</v>
      </c>
      <c r="D66" s="12" t="s">
        <v>139</v>
      </c>
      <c r="E66">
        <v>26.823172127152802</v>
      </c>
      <c r="F66">
        <v>26.6495765074635</v>
      </c>
      <c r="G66">
        <v>0.16147324214367101</v>
      </c>
      <c r="H66">
        <v>625645.57498902001</v>
      </c>
      <c r="I66">
        <v>312822.78749451</v>
      </c>
      <c r="J66">
        <v>3128227.8749450999</v>
      </c>
      <c r="K66" s="12">
        <v>187693672.49670601</v>
      </c>
      <c r="L66">
        <v>0.13838612368024131</v>
      </c>
      <c r="M66">
        <v>854671489.09133554</v>
      </c>
      <c r="N66" s="12">
        <f t="shared" si="0"/>
        <v>752970943.29133558</v>
      </c>
      <c r="O66">
        <f>AVERAGE(N66:N68)</f>
        <v>844440045.92771006</v>
      </c>
    </row>
    <row r="67" spans="1:15">
      <c r="A67" t="s">
        <v>30</v>
      </c>
      <c r="B67" t="s">
        <v>66</v>
      </c>
      <c r="C67" s="12" t="s">
        <v>131</v>
      </c>
      <c r="D67" s="12" t="s">
        <v>139</v>
      </c>
      <c r="E67">
        <v>26.6217026193052</v>
      </c>
      <c r="F67">
        <v>26.6495765074635</v>
      </c>
      <c r="G67">
        <v>0.16147324214367101</v>
      </c>
      <c r="H67">
        <v>701722.92741737503</v>
      </c>
      <c r="I67">
        <v>350861.46370868752</v>
      </c>
      <c r="J67">
        <v>3508614.6370868753</v>
      </c>
      <c r="K67" s="12">
        <v>210516878.22521251</v>
      </c>
      <c r="L67">
        <v>0.13838612368024131</v>
      </c>
      <c r="M67">
        <v>958597971.88826025</v>
      </c>
      <c r="N67" s="12">
        <f t="shared" si="0"/>
        <v>856897426.08826029</v>
      </c>
    </row>
    <row r="68" spans="1:15">
      <c r="A68" t="s">
        <v>30</v>
      </c>
      <c r="B68" t="s">
        <v>66</v>
      </c>
      <c r="C68" s="12" t="s">
        <v>131</v>
      </c>
      <c r="D68" s="12" t="s">
        <v>139</v>
      </c>
      <c r="E68">
        <v>26.503854775932499</v>
      </c>
      <c r="F68">
        <v>26.6495765074635</v>
      </c>
      <c r="G68">
        <v>0.16147324214367101</v>
      </c>
      <c r="H68">
        <v>750442.73414700595</v>
      </c>
      <c r="I68">
        <v>375221.36707350297</v>
      </c>
      <c r="J68">
        <v>3752213.6707350295</v>
      </c>
      <c r="K68" s="12">
        <v>225132820.24410176</v>
      </c>
      <c r="L68">
        <v>0.13838612368024131</v>
      </c>
      <c r="M68">
        <v>1025152314.2035342</v>
      </c>
      <c r="N68" s="12">
        <f t="shared" ref="N68:N74" si="1">M68-101700545.8</f>
        <v>923451768.40353429</v>
      </c>
    </row>
    <row r="69" spans="1:15">
      <c r="A69" t="s">
        <v>67</v>
      </c>
      <c r="B69" t="s">
        <v>68</v>
      </c>
      <c r="C69" s="12" t="s">
        <v>131</v>
      </c>
      <c r="D69" s="12" t="s">
        <v>140</v>
      </c>
      <c r="E69">
        <v>28.1806615913836</v>
      </c>
      <c r="F69">
        <v>28.6019505721987</v>
      </c>
      <c r="G69">
        <v>0.90355654226383897</v>
      </c>
      <c r="H69">
        <v>288753.80164493102</v>
      </c>
      <c r="I69">
        <v>144376.90082246551</v>
      </c>
      <c r="J69">
        <v>1443769.0082246552</v>
      </c>
      <c r="K69" s="12">
        <v>86626140.493479311</v>
      </c>
      <c r="L69">
        <v>0.15946969696969709</v>
      </c>
      <c r="M69">
        <v>401761539.47051549</v>
      </c>
      <c r="N69" s="12">
        <f t="shared" si="1"/>
        <v>300060993.67051548</v>
      </c>
      <c r="O69">
        <f>AVERAGE(N69:N71)</f>
        <v>240196523.7158142</v>
      </c>
    </row>
    <row r="70" spans="1:15">
      <c r="A70" t="s">
        <v>67</v>
      </c>
      <c r="B70" t="s">
        <v>68</v>
      </c>
      <c r="C70" s="12" t="s">
        <v>131</v>
      </c>
      <c r="D70" s="12" t="s">
        <v>140</v>
      </c>
      <c r="E70">
        <v>27.985974762195902</v>
      </c>
      <c r="F70">
        <v>28.6019505721987</v>
      </c>
      <c r="G70">
        <v>0.90355654226383897</v>
      </c>
      <c r="H70">
        <v>322616.94638349698</v>
      </c>
      <c r="I70">
        <v>161308.47319174849</v>
      </c>
      <c r="J70">
        <v>1613084.7319174849</v>
      </c>
      <c r="K70" s="12">
        <v>96785083.915049091</v>
      </c>
      <c r="L70">
        <v>0.15946969696969709</v>
      </c>
      <c r="M70">
        <v>448877487.67267472</v>
      </c>
      <c r="N70" s="12">
        <f t="shared" si="1"/>
        <v>347176941.8726747</v>
      </c>
    </row>
    <row r="71" spans="1:15">
      <c r="A71" t="s">
        <v>67</v>
      </c>
      <c r="B71" t="s">
        <v>68</v>
      </c>
      <c r="C71" s="12" t="s">
        <v>131</v>
      </c>
      <c r="D71" s="12" t="s">
        <v>140</v>
      </c>
      <c r="E71">
        <v>29.639215363016699</v>
      </c>
      <c r="F71">
        <v>28.6019505721987</v>
      </c>
      <c r="G71">
        <v>0.90355654226383897</v>
      </c>
      <c r="H71">
        <v>125813.394018084</v>
      </c>
      <c r="I71">
        <v>62906.697009042</v>
      </c>
      <c r="J71">
        <v>629066.97009041999</v>
      </c>
      <c r="K71" s="12">
        <v>37744018.205425203</v>
      </c>
      <c r="L71">
        <v>0.15946969696969709</v>
      </c>
      <c r="M71">
        <v>175052181.40425238</v>
      </c>
      <c r="N71" s="12">
        <f t="shared" si="1"/>
        <v>73351635.604252383</v>
      </c>
    </row>
    <row r="72" spans="1:15">
      <c r="A72" t="s">
        <v>69</v>
      </c>
      <c r="B72" t="s">
        <v>70</v>
      </c>
      <c r="C72" s="12" t="s">
        <v>131</v>
      </c>
      <c r="D72" s="12" t="s">
        <v>142</v>
      </c>
      <c r="E72">
        <v>27.832045546862101</v>
      </c>
      <c r="F72">
        <v>27.920536417702898</v>
      </c>
      <c r="G72">
        <v>0.164507611274572</v>
      </c>
      <c r="H72">
        <v>352179.82707475201</v>
      </c>
      <c r="I72">
        <v>176089.91353737601</v>
      </c>
      <c r="J72">
        <v>1760899.13537376</v>
      </c>
      <c r="K72" s="12">
        <v>105653948.1224256</v>
      </c>
      <c r="L72">
        <v>0.15852713178294603</v>
      </c>
      <c r="M72">
        <v>489611861.91927159</v>
      </c>
      <c r="N72" s="12">
        <f t="shared" si="1"/>
        <v>387911316.11927158</v>
      </c>
      <c r="O72">
        <f>AVERAGE(N72:N74)</f>
        <v>365183927.70458221</v>
      </c>
    </row>
    <row r="73" spans="1:15">
      <c r="A73" t="s">
        <v>69</v>
      </c>
      <c r="B73" t="s">
        <v>70</v>
      </c>
      <c r="C73" s="12" t="s">
        <v>131</v>
      </c>
      <c r="D73" s="12" t="s">
        <v>142</v>
      </c>
      <c r="E73">
        <v>27.819214760342401</v>
      </c>
      <c r="F73">
        <v>27.920536417702898</v>
      </c>
      <c r="G73">
        <v>0.164507611274572</v>
      </c>
      <c r="H73">
        <v>354763.077236321</v>
      </c>
      <c r="I73">
        <v>177381.5386181605</v>
      </c>
      <c r="J73">
        <v>1773815.386181605</v>
      </c>
      <c r="K73" s="12">
        <v>106428923.17089631</v>
      </c>
      <c r="L73">
        <v>0.15852713178294603</v>
      </c>
      <c r="M73">
        <v>493203180.39970404</v>
      </c>
      <c r="N73" s="12">
        <f t="shared" si="1"/>
        <v>391502634.59970403</v>
      </c>
    </row>
    <row r="74" spans="1:15">
      <c r="A74" t="s">
        <v>69</v>
      </c>
      <c r="B74" t="s">
        <v>70</v>
      </c>
      <c r="C74" s="12" t="s">
        <v>131</v>
      </c>
      <c r="D74" s="12" t="s">
        <v>142</v>
      </c>
      <c r="E74">
        <v>28.110348945904001</v>
      </c>
      <c r="F74">
        <v>27.920536417702898</v>
      </c>
      <c r="G74">
        <v>0.164507611274572</v>
      </c>
      <c r="H74">
        <v>300552.86487747001</v>
      </c>
      <c r="I74">
        <v>150276.43243873501</v>
      </c>
      <c r="J74">
        <v>1502764.3243873501</v>
      </c>
      <c r="K74" s="12">
        <v>90165859.463241011</v>
      </c>
      <c r="L74">
        <v>0.15852713178294603</v>
      </c>
      <c r="M74">
        <v>417838378.19477123</v>
      </c>
      <c r="N74" s="12">
        <f t="shared" si="1"/>
        <v>316137832.39477122</v>
      </c>
    </row>
    <row r="76" spans="1:15">
      <c r="A76" t="s">
        <v>41</v>
      </c>
      <c r="B76" t="s">
        <v>105</v>
      </c>
    </row>
    <row r="77" spans="1:15">
      <c r="A77" t="s">
        <v>2</v>
      </c>
      <c r="B77" t="s">
        <v>3</v>
      </c>
      <c r="C77" s="12" t="s">
        <v>133</v>
      </c>
      <c r="D77" s="12" t="s">
        <v>135</v>
      </c>
      <c r="E77" t="s">
        <v>5</v>
      </c>
      <c r="F77" t="s">
        <v>6</v>
      </c>
      <c r="G77" t="s">
        <v>7</v>
      </c>
      <c r="H77" t="s">
        <v>8</v>
      </c>
      <c r="I77" s="12" t="s">
        <v>128</v>
      </c>
      <c r="J77" s="12" t="s">
        <v>129</v>
      </c>
      <c r="K77" s="12" t="s">
        <v>172</v>
      </c>
      <c r="L77" s="12" t="s">
        <v>124</v>
      </c>
      <c r="M77" s="12" t="s">
        <v>130</v>
      </c>
      <c r="N77" s="12" t="s">
        <v>132</v>
      </c>
      <c r="O77" t="s">
        <v>134</v>
      </c>
    </row>
    <row r="78" spans="1:15">
      <c r="A78" t="s">
        <v>12</v>
      </c>
      <c r="B78" t="s">
        <v>89</v>
      </c>
      <c r="C78" s="12" t="s">
        <v>105</v>
      </c>
      <c r="D78" s="12" t="s">
        <v>136</v>
      </c>
      <c r="E78">
        <v>27.652455897222101</v>
      </c>
      <c r="F78">
        <v>27.434819359124699</v>
      </c>
      <c r="G78">
        <v>0.21243030000718099</v>
      </c>
      <c r="H78">
        <v>216968.39651652801</v>
      </c>
      <c r="I78">
        <v>108484.198258264</v>
      </c>
      <c r="J78">
        <v>1084841.9825826401</v>
      </c>
      <c r="K78" s="12">
        <v>65090518.954958409</v>
      </c>
      <c r="L78">
        <v>0.23618501841997541</v>
      </c>
      <c r="M78">
        <v>321855697.49320406</v>
      </c>
      <c r="N78">
        <f>M78-150014371.6</f>
        <v>171841325.89320406</v>
      </c>
      <c r="O78">
        <f>AVERAGE(N78:N80)</f>
        <v>218131096.84752735</v>
      </c>
    </row>
    <row r="79" spans="1:15">
      <c r="A79" t="s">
        <v>12</v>
      </c>
      <c r="B79" t="s">
        <v>89</v>
      </c>
      <c r="C79" s="12" t="s">
        <v>105</v>
      </c>
      <c r="D79" s="12" t="s">
        <v>136</v>
      </c>
      <c r="E79">
        <v>27.4239928515915</v>
      </c>
      <c r="F79">
        <v>27.434819359124699</v>
      </c>
      <c r="G79">
        <v>0.21243030000718099</v>
      </c>
      <c r="H79">
        <v>248459.40336559399</v>
      </c>
      <c r="I79">
        <v>124229.70168279699</v>
      </c>
      <c r="J79">
        <v>1242297.0168279698</v>
      </c>
      <c r="K79" s="12">
        <v>74537821.009678185</v>
      </c>
      <c r="L79">
        <v>0.23618501841997541</v>
      </c>
      <c r="M79">
        <v>368570150.55133539</v>
      </c>
      <c r="N79" s="12">
        <f t="shared" ref="N79:N142" si="2">M79-150014371.6</f>
        <v>218555778.9513354</v>
      </c>
    </row>
    <row r="80" spans="1:15">
      <c r="A80" t="s">
        <v>12</v>
      </c>
      <c r="B80" t="s">
        <v>89</v>
      </c>
      <c r="C80" s="12" t="s">
        <v>105</v>
      </c>
      <c r="D80" s="12" t="s">
        <v>136</v>
      </c>
      <c r="E80">
        <v>27.228009328560699</v>
      </c>
      <c r="F80">
        <v>27.434819359124699</v>
      </c>
      <c r="G80">
        <v>0.21243030000718099</v>
      </c>
      <c r="H80">
        <v>279091.55394015397</v>
      </c>
      <c r="I80">
        <v>139545.77697007699</v>
      </c>
      <c r="J80">
        <v>1395457.7697007698</v>
      </c>
      <c r="K80" s="12">
        <v>83727466.18204619</v>
      </c>
      <c r="L80">
        <v>0.23618501841997541</v>
      </c>
      <c r="M80">
        <v>414010557.29804254</v>
      </c>
      <c r="N80" s="12">
        <f t="shared" si="2"/>
        <v>263996185.69804254</v>
      </c>
    </row>
    <row r="81" spans="1:15">
      <c r="A81" t="s">
        <v>14</v>
      </c>
      <c r="B81" t="s">
        <v>44</v>
      </c>
      <c r="C81" s="12" t="s">
        <v>105</v>
      </c>
      <c r="D81" s="12" t="s">
        <v>139</v>
      </c>
      <c r="E81">
        <v>27.127905899942999</v>
      </c>
      <c r="F81">
        <v>27.203586785073998</v>
      </c>
      <c r="G81">
        <v>0.124534378846824</v>
      </c>
      <c r="H81">
        <v>296166.78481604502</v>
      </c>
      <c r="I81">
        <v>148083.39240802251</v>
      </c>
      <c r="J81">
        <v>1480833.9240802252</v>
      </c>
      <c r="K81" s="12">
        <v>88850035.444813505</v>
      </c>
      <c r="L81">
        <v>0.24246079613992752</v>
      </c>
      <c r="M81">
        <v>441570743.10329503</v>
      </c>
      <c r="N81" s="12">
        <f t="shared" si="2"/>
        <v>291556371.50329506</v>
      </c>
      <c r="O81">
        <f>AVERAGE(N81:N83)</f>
        <v>272927963.04725188</v>
      </c>
    </row>
    <row r="82" spans="1:15">
      <c r="A82" t="s">
        <v>14</v>
      </c>
      <c r="B82" t="s">
        <v>44</v>
      </c>
      <c r="C82" s="12" t="s">
        <v>105</v>
      </c>
      <c r="D82" s="12" t="s">
        <v>139</v>
      </c>
      <c r="E82">
        <v>27.347319220887801</v>
      </c>
      <c r="F82">
        <v>27.203586785073998</v>
      </c>
      <c r="G82">
        <v>0.124534378846824</v>
      </c>
      <c r="H82">
        <v>260021.26906738101</v>
      </c>
      <c r="I82">
        <v>130010.63453369051</v>
      </c>
      <c r="J82">
        <v>1300106.345336905</v>
      </c>
      <c r="K82" s="12">
        <v>78006380.720214292</v>
      </c>
      <c r="L82">
        <v>0.24246079613992752</v>
      </c>
      <c r="M82">
        <v>387679479.57452691</v>
      </c>
      <c r="N82" s="12">
        <f t="shared" si="2"/>
        <v>237665107.97452691</v>
      </c>
    </row>
    <row r="83" spans="1:15">
      <c r="A83" t="s">
        <v>14</v>
      </c>
      <c r="B83" t="s">
        <v>44</v>
      </c>
      <c r="C83" s="12" t="s">
        <v>105</v>
      </c>
      <c r="D83" s="12" t="s">
        <v>139</v>
      </c>
      <c r="E83">
        <v>27.135535234391099</v>
      </c>
      <c r="F83">
        <v>27.203586785073998</v>
      </c>
      <c r="G83">
        <v>0.124534378846824</v>
      </c>
      <c r="H83">
        <v>294829.41073446698</v>
      </c>
      <c r="I83">
        <v>147414.70536723349</v>
      </c>
      <c r="J83">
        <v>1474147.0536723349</v>
      </c>
      <c r="K83" s="12">
        <v>88448823.220340088</v>
      </c>
      <c r="L83">
        <v>0.24246079613992752</v>
      </c>
      <c r="M83">
        <v>439576781.26393378</v>
      </c>
      <c r="N83" s="12">
        <f t="shared" si="2"/>
        <v>289562409.66393375</v>
      </c>
    </row>
    <row r="84" spans="1:15">
      <c r="A84" t="s">
        <v>45</v>
      </c>
      <c r="B84" t="s">
        <v>46</v>
      </c>
      <c r="C84" s="12" t="s">
        <v>105</v>
      </c>
      <c r="D84" s="12" t="s">
        <v>140</v>
      </c>
      <c r="E84">
        <v>26.890473524801099</v>
      </c>
      <c r="F84">
        <v>27.387135083498201</v>
      </c>
      <c r="G84">
        <v>0.45114173615985698</v>
      </c>
      <c r="H84">
        <v>340962.077531708</v>
      </c>
      <c r="I84">
        <v>170481.038765854</v>
      </c>
      <c r="J84">
        <v>1704810.3876585399</v>
      </c>
      <c r="K84" s="12">
        <v>102288623.25951239</v>
      </c>
      <c r="L84">
        <v>0.23830645161290331</v>
      </c>
      <c r="M84">
        <v>506658648.43542343</v>
      </c>
      <c r="N84" s="12">
        <f t="shared" si="2"/>
        <v>356644276.83542347</v>
      </c>
      <c r="O84">
        <f>AVERAGE(N84:N86)</f>
        <v>236695854.79580936</v>
      </c>
    </row>
    <row r="85" spans="1:15">
      <c r="A85" t="s">
        <v>45</v>
      </c>
      <c r="B85" t="s">
        <v>46</v>
      </c>
      <c r="C85" s="12" t="s">
        <v>105</v>
      </c>
      <c r="D85" s="12" t="s">
        <v>140</v>
      </c>
      <c r="E85">
        <v>27.7715700074925</v>
      </c>
      <c r="F85">
        <v>27.387135083498201</v>
      </c>
      <c r="G85">
        <v>0.45114173615985698</v>
      </c>
      <c r="H85">
        <v>202166.456293272</v>
      </c>
      <c r="I85">
        <v>101083.228146636</v>
      </c>
      <c r="J85">
        <v>1010832.28146636</v>
      </c>
      <c r="K85" s="12">
        <v>60649936.887981601</v>
      </c>
      <c r="L85">
        <v>0.23830645161290331</v>
      </c>
      <c r="M85">
        <v>300412832.55321205</v>
      </c>
      <c r="N85" s="12">
        <f t="shared" si="2"/>
        <v>150398460.95321205</v>
      </c>
    </row>
    <row r="86" spans="1:15">
      <c r="A86" t="s">
        <v>45</v>
      </c>
      <c r="B86" t="s">
        <v>46</v>
      </c>
      <c r="C86" s="12" t="s">
        <v>105</v>
      </c>
      <c r="D86" s="12" t="s">
        <v>140</v>
      </c>
      <c r="E86">
        <v>27.499361718200898</v>
      </c>
      <c r="F86">
        <v>27.387135083498201</v>
      </c>
      <c r="G86">
        <v>0.45114173615985698</v>
      </c>
      <c r="H86">
        <v>237595.46606235899</v>
      </c>
      <c r="I86">
        <v>118797.73303117949</v>
      </c>
      <c r="J86">
        <v>1187977.330311795</v>
      </c>
      <c r="K86" s="12">
        <v>71278639.818707705</v>
      </c>
      <c r="L86">
        <v>0.23830645161290331</v>
      </c>
      <c r="M86">
        <v>353059198.19879252</v>
      </c>
      <c r="N86" s="12">
        <f t="shared" si="2"/>
        <v>203044826.59879252</v>
      </c>
    </row>
    <row r="87" spans="1:15">
      <c r="A87" t="s">
        <v>16</v>
      </c>
      <c r="B87" t="s">
        <v>91</v>
      </c>
      <c r="C87" s="12" t="s">
        <v>105</v>
      </c>
      <c r="D87" s="12" t="s">
        <v>136</v>
      </c>
      <c r="E87">
        <v>27.827918243114599</v>
      </c>
      <c r="F87">
        <v>27.902257759862099</v>
      </c>
      <c r="G87">
        <v>6.7802561500795194E-2</v>
      </c>
      <c r="H87">
        <v>195520.40882482499</v>
      </c>
      <c r="I87">
        <v>97760.204412412495</v>
      </c>
      <c r="J87">
        <v>977602.04412412492</v>
      </c>
      <c r="K87" s="12">
        <v>58656122.647447497</v>
      </c>
      <c r="L87">
        <v>0.24850179784258883</v>
      </c>
      <c r="M87">
        <v>292929098.31925434</v>
      </c>
      <c r="N87" s="12">
        <f t="shared" si="2"/>
        <v>142914726.71925434</v>
      </c>
      <c r="O87">
        <f>AVERAGE(N87:N89)</f>
        <v>130429287.634571</v>
      </c>
    </row>
    <row r="88" spans="1:15">
      <c r="A88" t="s">
        <v>16</v>
      </c>
      <c r="B88" t="s">
        <v>91</v>
      </c>
      <c r="C88" s="12" t="s">
        <v>105</v>
      </c>
      <c r="D88" s="12" t="s">
        <v>136</v>
      </c>
      <c r="E88">
        <v>27.918157479839699</v>
      </c>
      <c r="F88">
        <v>27.902257759862099</v>
      </c>
      <c r="G88">
        <v>6.7802561500795194E-2</v>
      </c>
      <c r="H88">
        <v>185329.15796707899</v>
      </c>
      <c r="I88">
        <v>92664.578983539497</v>
      </c>
      <c r="J88">
        <v>926645.78983539494</v>
      </c>
      <c r="K88" s="12">
        <v>55598747.390123695</v>
      </c>
      <c r="L88">
        <v>0.24850179784258883</v>
      </c>
      <c r="M88">
        <v>277660544.29746151</v>
      </c>
      <c r="N88" s="12">
        <f t="shared" si="2"/>
        <v>127646172.69746152</v>
      </c>
    </row>
    <row r="89" spans="1:15">
      <c r="A89" t="s">
        <v>16</v>
      </c>
      <c r="B89" t="s">
        <v>91</v>
      </c>
      <c r="C89" s="12" t="s">
        <v>105</v>
      </c>
      <c r="D89" s="12" t="s">
        <v>136</v>
      </c>
      <c r="E89">
        <v>27.960697556632098</v>
      </c>
      <c r="F89">
        <v>27.902257759862099</v>
      </c>
      <c r="G89">
        <v>6.7802561500795194E-2</v>
      </c>
      <c r="H89">
        <v>180710.81645940099</v>
      </c>
      <c r="I89">
        <v>90355.408229700493</v>
      </c>
      <c r="J89">
        <v>903554.08229700499</v>
      </c>
      <c r="K89" s="12">
        <v>54213244.9378203</v>
      </c>
      <c r="L89">
        <v>0.24850179784258883</v>
      </c>
      <c r="M89">
        <v>270741335.08699709</v>
      </c>
      <c r="N89" s="12">
        <f t="shared" si="2"/>
        <v>120726963.4869971</v>
      </c>
    </row>
    <row r="90" spans="1:15">
      <c r="A90" t="s">
        <v>22</v>
      </c>
      <c r="B90" t="s">
        <v>47</v>
      </c>
      <c r="C90" s="12" t="s">
        <v>105</v>
      </c>
      <c r="D90" s="12" t="s">
        <v>141</v>
      </c>
      <c r="E90">
        <v>26.901678489065901</v>
      </c>
      <c r="F90">
        <v>26.7014339082573</v>
      </c>
      <c r="G90">
        <v>0.32420284597885701</v>
      </c>
      <c r="H90">
        <v>338703.23328407801</v>
      </c>
      <c r="I90">
        <v>169351.61664203901</v>
      </c>
      <c r="J90">
        <v>1693516.1664203901</v>
      </c>
      <c r="K90" s="12">
        <v>101610969.98522341</v>
      </c>
      <c r="L90">
        <v>0.25818483215913768</v>
      </c>
      <c r="M90">
        <v>511381524.86554193</v>
      </c>
      <c r="N90" s="12">
        <f t="shared" si="2"/>
        <v>361367153.26554191</v>
      </c>
      <c r="O90">
        <f>AVERAGE(N90:N92)</f>
        <v>433252134.73922735</v>
      </c>
    </row>
    <row r="91" spans="1:15">
      <c r="A91" t="s">
        <v>22</v>
      </c>
      <c r="B91" t="s">
        <v>47</v>
      </c>
      <c r="C91" s="12" t="s">
        <v>105</v>
      </c>
      <c r="D91" s="12" t="s">
        <v>141</v>
      </c>
      <c r="E91">
        <v>26.8752350856928</v>
      </c>
      <c r="F91">
        <v>26.7014339082573</v>
      </c>
      <c r="G91">
        <v>0.32420284597885701</v>
      </c>
      <c r="H91">
        <v>344058.23672290501</v>
      </c>
      <c r="I91">
        <v>172029.11836145251</v>
      </c>
      <c r="J91">
        <v>1720291.183614525</v>
      </c>
      <c r="K91" s="12">
        <v>103217471.0168715</v>
      </c>
      <c r="L91">
        <v>0.25818483215913768</v>
      </c>
      <c r="M91">
        <v>519466625.78901243</v>
      </c>
      <c r="N91" s="12">
        <f t="shared" si="2"/>
        <v>369452254.18901241</v>
      </c>
    </row>
    <row r="92" spans="1:15">
      <c r="A92" t="s">
        <v>22</v>
      </c>
      <c r="B92" t="s">
        <v>47</v>
      </c>
      <c r="C92" s="12" t="s">
        <v>105</v>
      </c>
      <c r="D92" s="12" t="s">
        <v>141</v>
      </c>
      <c r="E92">
        <v>26.327388150013199</v>
      </c>
      <c r="F92">
        <v>26.7014339082573</v>
      </c>
      <c r="G92">
        <v>0.32420284597885701</v>
      </c>
      <c r="H92">
        <v>476182.9303525</v>
      </c>
      <c r="I92">
        <v>238091.46517625</v>
      </c>
      <c r="J92">
        <v>2380914.6517624999</v>
      </c>
      <c r="K92" s="12">
        <v>142854879.10574999</v>
      </c>
      <c r="L92">
        <v>0.25818483215913768</v>
      </c>
      <c r="M92">
        <v>718951368.36312783</v>
      </c>
      <c r="N92" s="12">
        <f t="shared" si="2"/>
        <v>568936996.7631278</v>
      </c>
    </row>
    <row r="93" spans="1:15">
      <c r="A93" t="s">
        <v>48</v>
      </c>
      <c r="B93" t="s">
        <v>49</v>
      </c>
      <c r="C93" s="12" t="s">
        <v>105</v>
      </c>
      <c r="D93" s="12" t="s">
        <v>140</v>
      </c>
      <c r="E93">
        <v>27.4222764894016</v>
      </c>
      <c r="F93">
        <v>27.885890310177601</v>
      </c>
      <c r="G93">
        <v>0.58533091819176197</v>
      </c>
      <c r="H93">
        <v>248712.50665497701</v>
      </c>
      <c r="I93">
        <v>124356.25332748851</v>
      </c>
      <c r="J93">
        <v>1243562.533274885</v>
      </c>
      <c r="K93" s="12">
        <v>74613751.996493101</v>
      </c>
      <c r="L93">
        <v>0.23956594323873112</v>
      </c>
      <c r="M93">
        <v>369954663.48845494</v>
      </c>
      <c r="N93" s="12">
        <f t="shared" si="2"/>
        <v>219940291.88845494</v>
      </c>
      <c r="O93">
        <f>AVERAGE(N93:N95)</f>
        <v>141809037.34335676</v>
      </c>
    </row>
    <row r="94" spans="1:15">
      <c r="A94" t="s">
        <v>48</v>
      </c>
      <c r="B94" t="s">
        <v>49</v>
      </c>
      <c r="C94" s="12" t="s">
        <v>105</v>
      </c>
      <c r="D94" s="12" t="s">
        <v>140</v>
      </c>
      <c r="E94">
        <v>28.543618519258601</v>
      </c>
      <c r="F94">
        <v>27.885890310177601</v>
      </c>
      <c r="G94">
        <v>0.58533091819176197</v>
      </c>
      <c r="H94">
        <v>127881.039783506</v>
      </c>
      <c r="I94">
        <v>63940.519891753</v>
      </c>
      <c r="J94">
        <v>639405.19891753001</v>
      </c>
      <c r="K94" s="12">
        <v>38364311.935051799</v>
      </c>
      <c r="L94">
        <v>0.23956594323873112</v>
      </c>
      <c r="M94">
        <v>190220378.04190958</v>
      </c>
      <c r="N94" s="12">
        <f t="shared" si="2"/>
        <v>40206006.441909581</v>
      </c>
    </row>
    <row r="95" spans="1:15">
      <c r="A95" t="s">
        <v>48</v>
      </c>
      <c r="B95" t="s">
        <v>49</v>
      </c>
      <c r="C95" s="12" t="s">
        <v>105</v>
      </c>
      <c r="D95" s="12" t="s">
        <v>140</v>
      </c>
      <c r="E95">
        <v>27.691775921872502</v>
      </c>
      <c r="F95">
        <v>27.885890310177601</v>
      </c>
      <c r="G95">
        <v>0.58533091819176197</v>
      </c>
      <c r="H95">
        <v>211966.12345064399</v>
      </c>
      <c r="I95">
        <v>105983.061725322</v>
      </c>
      <c r="J95">
        <v>1059830.6172532199</v>
      </c>
      <c r="K95" s="12">
        <v>63589837.035193197</v>
      </c>
      <c r="L95">
        <v>0.23956594323873112</v>
      </c>
      <c r="M95">
        <v>315295185.2997058</v>
      </c>
      <c r="N95" s="12">
        <f t="shared" si="2"/>
        <v>165280813.69970581</v>
      </c>
    </row>
    <row r="96" spans="1:15">
      <c r="A96" t="s">
        <v>18</v>
      </c>
      <c r="B96" t="s">
        <v>93</v>
      </c>
      <c r="C96" s="12" t="s">
        <v>105</v>
      </c>
      <c r="D96" s="12" t="s">
        <v>136</v>
      </c>
      <c r="E96">
        <v>27.350159573296398</v>
      </c>
      <c r="F96">
        <v>27.237793614303001</v>
      </c>
      <c r="G96">
        <v>0.164305274640798</v>
      </c>
      <c r="H96">
        <v>259583.517638266</v>
      </c>
      <c r="I96">
        <v>129791.758819133</v>
      </c>
      <c r="J96">
        <v>1297917.58819133</v>
      </c>
      <c r="K96" s="12">
        <v>77875055.291479796</v>
      </c>
      <c r="L96">
        <v>0.23815213062524884</v>
      </c>
      <c r="M96">
        <v>385684662.52681905</v>
      </c>
      <c r="N96" s="12">
        <f t="shared" si="2"/>
        <v>235670290.92681906</v>
      </c>
      <c r="O96">
        <f>AVERAGE(N96:N98)</f>
        <v>263584889.31057587</v>
      </c>
    </row>
    <row r="97" spans="1:15">
      <c r="A97" t="s">
        <v>18</v>
      </c>
      <c r="B97" t="s">
        <v>93</v>
      </c>
      <c r="C97" s="12" t="s">
        <v>105</v>
      </c>
      <c r="D97" s="12" t="s">
        <v>136</v>
      </c>
      <c r="E97">
        <v>27.313998858298401</v>
      </c>
      <c r="F97">
        <v>27.237793614303001</v>
      </c>
      <c r="G97">
        <v>0.164305274640798</v>
      </c>
      <c r="H97">
        <v>265212.019239694</v>
      </c>
      <c r="I97">
        <v>132606.009619847</v>
      </c>
      <c r="J97">
        <v>1326060.0961984699</v>
      </c>
      <c r="K97" s="12">
        <v>79563605.771908194</v>
      </c>
      <c r="L97">
        <v>0.23815213062524884</v>
      </c>
      <c r="M97">
        <v>394047392.02686191</v>
      </c>
      <c r="N97" s="12">
        <f t="shared" si="2"/>
        <v>244033020.42686191</v>
      </c>
    </row>
    <row r="98" spans="1:15">
      <c r="A98" t="s">
        <v>18</v>
      </c>
      <c r="B98" t="s">
        <v>93</v>
      </c>
      <c r="C98" s="12" t="s">
        <v>105</v>
      </c>
      <c r="D98" s="12" t="s">
        <v>136</v>
      </c>
      <c r="E98">
        <v>27.049222411314101</v>
      </c>
      <c r="F98">
        <v>27.237793614303001</v>
      </c>
      <c r="G98">
        <v>0.164305274640798</v>
      </c>
      <c r="H98">
        <v>310318.442011117</v>
      </c>
      <c r="I98">
        <v>155159.2210055585</v>
      </c>
      <c r="J98">
        <v>1551592.210055585</v>
      </c>
      <c r="K98" s="12">
        <v>93095532.603335097</v>
      </c>
      <c r="L98">
        <v>0.23815213062524884</v>
      </c>
      <c r="M98">
        <v>461065728.17804664</v>
      </c>
      <c r="N98" s="12">
        <f t="shared" si="2"/>
        <v>311051356.57804668</v>
      </c>
    </row>
    <row r="99" spans="1:15">
      <c r="A99" t="s">
        <v>50</v>
      </c>
      <c r="B99" t="s">
        <v>51</v>
      </c>
      <c r="C99" s="12" t="s">
        <v>105</v>
      </c>
      <c r="D99" s="12" t="s">
        <v>141</v>
      </c>
      <c r="E99">
        <v>27.055290981735801</v>
      </c>
      <c r="F99">
        <v>26.965473876076501</v>
      </c>
      <c r="G99">
        <v>7.8559311221524694E-2</v>
      </c>
      <c r="H99">
        <v>309203.31382301799</v>
      </c>
      <c r="I99">
        <v>154601.656911509</v>
      </c>
      <c r="J99">
        <v>1546016.56911509</v>
      </c>
      <c r="K99" s="12">
        <v>92760994.146905392</v>
      </c>
      <c r="L99">
        <v>0.25190533493782596</v>
      </c>
      <c r="M99">
        <v>464511933.78658921</v>
      </c>
      <c r="N99" s="12">
        <f t="shared" si="2"/>
        <v>314497562.18658924</v>
      </c>
      <c r="O99">
        <f>AVERAGE(N99:N101)</f>
        <v>340270213.19577521</v>
      </c>
    </row>
    <row r="100" spans="1:15">
      <c r="A100" t="s">
        <v>50</v>
      </c>
      <c r="B100" t="s">
        <v>51</v>
      </c>
      <c r="C100" s="12" t="s">
        <v>105</v>
      </c>
      <c r="D100" s="12" t="s">
        <v>141</v>
      </c>
      <c r="E100">
        <v>26.9095548269894</v>
      </c>
      <c r="F100">
        <v>26.965473876076501</v>
      </c>
      <c r="G100">
        <v>7.8559311221524694E-2</v>
      </c>
      <c r="H100">
        <v>337124.37995258003</v>
      </c>
      <c r="I100">
        <v>168562.18997629001</v>
      </c>
      <c r="J100">
        <v>1685621.8997629001</v>
      </c>
      <c r="K100" s="12">
        <v>101137313.98577401</v>
      </c>
      <c r="L100">
        <v>0.25190533493782596</v>
      </c>
      <c r="M100">
        <v>506457371.76028991</v>
      </c>
      <c r="N100" s="12">
        <f t="shared" si="2"/>
        <v>356443000.16028988</v>
      </c>
    </row>
    <row r="101" spans="1:15">
      <c r="A101" t="s">
        <v>50</v>
      </c>
      <c r="B101" t="s">
        <v>51</v>
      </c>
      <c r="C101" s="12" t="s">
        <v>105</v>
      </c>
      <c r="D101" s="12" t="s">
        <v>141</v>
      </c>
      <c r="E101">
        <v>26.9315758195042</v>
      </c>
      <c r="F101">
        <v>26.965473876076501</v>
      </c>
      <c r="G101">
        <v>7.8559311221524694E-2</v>
      </c>
      <c r="H101">
        <v>332749.10043768899</v>
      </c>
      <c r="I101">
        <v>166374.5502188445</v>
      </c>
      <c r="J101">
        <v>1663745.5021884451</v>
      </c>
      <c r="K101" s="12">
        <v>99824730.131306708</v>
      </c>
      <c r="L101">
        <v>0.25190533493782596</v>
      </c>
      <c r="M101">
        <v>499884448.84044641</v>
      </c>
      <c r="N101" s="12">
        <f t="shared" si="2"/>
        <v>349870077.24044645</v>
      </c>
    </row>
    <row r="102" spans="1:15">
      <c r="A102" t="s">
        <v>52</v>
      </c>
      <c r="B102" t="s">
        <v>85</v>
      </c>
      <c r="C102" s="12" t="s">
        <v>105</v>
      </c>
      <c r="D102" s="12" t="s">
        <v>137</v>
      </c>
      <c r="E102">
        <v>28.216556620315199</v>
      </c>
      <c r="F102">
        <v>28.071825167536598</v>
      </c>
      <c r="G102">
        <v>0.39374227294053998</v>
      </c>
      <c r="H102">
        <v>155262.705792658</v>
      </c>
      <c r="I102">
        <v>77631.352896329001</v>
      </c>
      <c r="J102">
        <v>776313.52896329004</v>
      </c>
      <c r="K102" s="12">
        <v>46578811.737797402</v>
      </c>
      <c r="L102">
        <v>0.23051815585475335</v>
      </c>
      <c r="M102">
        <v>229264294.08600077</v>
      </c>
      <c r="N102" s="12">
        <f t="shared" si="2"/>
        <v>79249922.486000776</v>
      </c>
      <c r="O102">
        <f>AVERAGE(N102:N104)</f>
        <v>104536786.05975448</v>
      </c>
    </row>
    <row r="103" spans="1:15">
      <c r="A103" t="s">
        <v>52</v>
      </c>
      <c r="B103" t="s">
        <v>85</v>
      </c>
      <c r="C103" s="12" t="s">
        <v>105</v>
      </c>
      <c r="D103" s="12" t="s">
        <v>137</v>
      </c>
      <c r="E103">
        <v>28.372718844823702</v>
      </c>
      <c r="F103">
        <v>28.071825167536598</v>
      </c>
      <c r="G103">
        <v>0.39374227294053998</v>
      </c>
      <c r="H103">
        <v>141525.618003854</v>
      </c>
      <c r="I103">
        <v>70762.809001927002</v>
      </c>
      <c r="J103">
        <v>707628.09001927008</v>
      </c>
      <c r="K103" s="12">
        <v>42457685.401156202</v>
      </c>
      <c r="L103">
        <v>0.23051815585475335</v>
      </c>
      <c r="M103">
        <v>208979810.96676803</v>
      </c>
      <c r="N103" s="12">
        <f t="shared" si="2"/>
        <v>58965439.366768032</v>
      </c>
    </row>
    <row r="104" spans="1:15">
      <c r="A104" t="s">
        <v>52</v>
      </c>
      <c r="B104" t="s">
        <v>85</v>
      </c>
      <c r="C104" s="12" t="s">
        <v>105</v>
      </c>
      <c r="D104" s="12" t="s">
        <v>137</v>
      </c>
      <c r="E104">
        <v>27.626200037471001</v>
      </c>
      <c r="F104">
        <v>28.071825167536598</v>
      </c>
      <c r="G104">
        <v>0.39374227294053998</v>
      </c>
      <c r="H104">
        <v>220374.215513881</v>
      </c>
      <c r="I104">
        <v>110187.1077569405</v>
      </c>
      <c r="J104">
        <v>1101871.0775694051</v>
      </c>
      <c r="K104" s="12">
        <v>66112264.654164307</v>
      </c>
      <c r="L104">
        <v>0.23051815585475335</v>
      </c>
      <c r="M104">
        <v>325409367.9264946</v>
      </c>
      <c r="N104" s="12">
        <f t="shared" si="2"/>
        <v>175394996.3264946</v>
      </c>
    </row>
    <row r="105" spans="1:15">
      <c r="A105" t="s">
        <v>20</v>
      </c>
      <c r="B105" t="s">
        <v>95</v>
      </c>
      <c r="C105" s="12" t="s">
        <v>105</v>
      </c>
      <c r="D105" s="12" t="s">
        <v>138</v>
      </c>
      <c r="E105">
        <v>27.605136292767799</v>
      </c>
      <c r="F105">
        <v>27.342772144484002</v>
      </c>
      <c r="G105">
        <v>0.23203037952045</v>
      </c>
      <c r="H105">
        <v>223145.14079437</v>
      </c>
      <c r="I105">
        <v>111572.570397185</v>
      </c>
      <c r="J105">
        <v>1115725.70397185</v>
      </c>
      <c r="K105" s="12">
        <v>66943542.238311</v>
      </c>
      <c r="L105">
        <v>0.24978050921861281</v>
      </c>
      <c r="M105">
        <v>334658937.22997612</v>
      </c>
      <c r="N105" s="12">
        <f t="shared" si="2"/>
        <v>184644565.62997612</v>
      </c>
      <c r="O105">
        <f>AVERAGE(N105:N107)</f>
        <v>243422021.60147724</v>
      </c>
    </row>
    <row r="106" spans="1:15">
      <c r="A106" t="s">
        <v>20</v>
      </c>
      <c r="B106" t="s">
        <v>95</v>
      </c>
      <c r="C106" s="12" t="s">
        <v>105</v>
      </c>
      <c r="D106" s="12" t="s">
        <v>138</v>
      </c>
      <c r="E106">
        <v>27.164559364501201</v>
      </c>
      <c r="F106">
        <v>27.342772144484002</v>
      </c>
      <c r="G106">
        <v>0.23203037952045</v>
      </c>
      <c r="H106">
        <v>289796.619257649</v>
      </c>
      <c r="I106">
        <v>144898.3096288245</v>
      </c>
      <c r="J106">
        <v>1448983.0962882449</v>
      </c>
      <c r="K106" s="12">
        <v>86938985.777294695</v>
      </c>
      <c r="L106">
        <v>0.24978050921861281</v>
      </c>
      <c r="M106">
        <v>434618599.66278833</v>
      </c>
      <c r="N106" s="12">
        <f t="shared" si="2"/>
        <v>284604228.06278837</v>
      </c>
    </row>
    <row r="107" spans="1:15">
      <c r="A107" t="s">
        <v>20</v>
      </c>
      <c r="B107" t="s">
        <v>95</v>
      </c>
      <c r="C107" s="12" t="s">
        <v>105</v>
      </c>
      <c r="D107" s="12" t="s">
        <v>138</v>
      </c>
      <c r="E107">
        <v>27.258620776183001</v>
      </c>
      <c r="F107">
        <v>27.342772144484002</v>
      </c>
      <c r="G107">
        <v>0.23203037952045</v>
      </c>
      <c r="H107">
        <v>274069.21967485599</v>
      </c>
      <c r="I107">
        <v>137034.609837428</v>
      </c>
      <c r="J107">
        <v>1370346.0983742799</v>
      </c>
      <c r="K107" s="12">
        <v>82220765.90245679</v>
      </c>
      <c r="L107">
        <v>0.24978050921861281</v>
      </c>
      <c r="M107">
        <v>411031642.71166718</v>
      </c>
      <c r="N107" s="12">
        <f t="shared" si="2"/>
        <v>261017271.11166719</v>
      </c>
    </row>
    <row r="108" spans="1:15">
      <c r="A108" t="s">
        <v>53</v>
      </c>
      <c r="B108" t="s">
        <v>54</v>
      </c>
      <c r="C108" s="12" t="s">
        <v>105</v>
      </c>
      <c r="D108" s="12" t="s">
        <v>141</v>
      </c>
      <c r="E108">
        <v>27.195113650947601</v>
      </c>
      <c r="F108">
        <v>27.1534184643949</v>
      </c>
      <c r="G108">
        <v>9.5583543649053707E-2</v>
      </c>
      <c r="H108">
        <v>284591.29421485099</v>
      </c>
      <c r="I108">
        <v>142295.6471074255</v>
      </c>
      <c r="J108">
        <v>1422956.471074255</v>
      </c>
      <c r="K108" s="12">
        <v>85377388.264455304</v>
      </c>
      <c r="L108">
        <v>0.25089605734767023</v>
      </c>
      <c r="M108">
        <v>427192953.4665935</v>
      </c>
      <c r="N108" s="12">
        <f t="shared" si="2"/>
        <v>277178581.86659348</v>
      </c>
      <c r="O108">
        <f>AVERAGE(N108:N110)</f>
        <v>288350735.09111816</v>
      </c>
    </row>
    <row r="109" spans="1:15">
      <c r="A109" t="s">
        <v>53</v>
      </c>
      <c r="B109" t="s">
        <v>54</v>
      </c>
      <c r="C109" s="12" t="s">
        <v>105</v>
      </c>
      <c r="D109" s="12" t="s">
        <v>141</v>
      </c>
      <c r="E109">
        <v>27.2210714212878</v>
      </c>
      <c r="F109">
        <v>27.1534184643949</v>
      </c>
      <c r="G109">
        <v>9.5583543649053707E-2</v>
      </c>
      <c r="H109">
        <v>280242.57030613499</v>
      </c>
      <c r="I109">
        <v>140121.2851530675</v>
      </c>
      <c r="J109">
        <v>1401212.8515306748</v>
      </c>
      <c r="K109" s="12">
        <v>84072771.091840491</v>
      </c>
      <c r="L109">
        <v>0.25089605734767023</v>
      </c>
      <c r="M109">
        <v>420665191.55630577</v>
      </c>
      <c r="N109" s="12">
        <f t="shared" si="2"/>
        <v>270650819.95630574</v>
      </c>
    </row>
    <row r="110" spans="1:15">
      <c r="A110" t="s">
        <v>53</v>
      </c>
      <c r="B110" t="s">
        <v>54</v>
      </c>
      <c r="C110" s="12" t="s">
        <v>105</v>
      </c>
      <c r="D110" s="12" t="s">
        <v>141</v>
      </c>
      <c r="E110">
        <v>27.044070320949299</v>
      </c>
      <c r="F110">
        <v>27.1534184643949</v>
      </c>
      <c r="G110">
        <v>9.5583543649053707E-2</v>
      </c>
      <c r="H110">
        <v>311268.318622438</v>
      </c>
      <c r="I110">
        <v>155634.159311219</v>
      </c>
      <c r="J110">
        <v>1556341.59311219</v>
      </c>
      <c r="K110" s="12">
        <v>93380495.586731404</v>
      </c>
      <c r="L110">
        <v>0.25089605734767023</v>
      </c>
      <c r="M110">
        <v>467237175.05045527</v>
      </c>
      <c r="N110" s="12">
        <f t="shared" si="2"/>
        <v>317222803.45045531</v>
      </c>
    </row>
    <row r="111" spans="1:15">
      <c r="A111" t="s">
        <v>55</v>
      </c>
      <c r="B111" t="s">
        <v>83</v>
      </c>
      <c r="C111" s="12" t="s">
        <v>105</v>
      </c>
      <c r="D111" s="12" t="s">
        <v>137</v>
      </c>
      <c r="E111">
        <v>26.8232368270167</v>
      </c>
      <c r="F111">
        <v>26.879341009308099</v>
      </c>
      <c r="G111">
        <v>0.31198331651414601</v>
      </c>
      <c r="H111">
        <v>354836.49126999901</v>
      </c>
      <c r="I111">
        <v>177418.2456349995</v>
      </c>
      <c r="J111">
        <v>1774182.456349995</v>
      </c>
      <c r="K111" s="12">
        <v>106450947.3809997</v>
      </c>
      <c r="L111">
        <v>0.23837902264600702</v>
      </c>
      <c r="M111">
        <v>527306480.7096957</v>
      </c>
      <c r="N111" s="12">
        <f t="shared" si="2"/>
        <v>377292109.10969567</v>
      </c>
      <c r="O111">
        <f>AVERAGE(N111:N113)</f>
        <v>365777181.95385242</v>
      </c>
    </row>
    <row r="112" spans="1:15">
      <c r="A112" t="s">
        <v>55</v>
      </c>
      <c r="B112" t="s">
        <v>83</v>
      </c>
      <c r="C112" s="12" t="s">
        <v>105</v>
      </c>
      <c r="D112" s="12" t="s">
        <v>137</v>
      </c>
      <c r="E112">
        <v>27.2155697224261</v>
      </c>
      <c r="F112">
        <v>26.879341009308099</v>
      </c>
      <c r="G112">
        <v>0.31198331651414601</v>
      </c>
      <c r="H112">
        <v>281158.689786017</v>
      </c>
      <c r="I112">
        <v>140579.3448930085</v>
      </c>
      <c r="J112">
        <v>1405793.4489300849</v>
      </c>
      <c r="K112" s="12">
        <v>84347606.935805097</v>
      </c>
      <c r="L112">
        <v>0.23837902264600702</v>
      </c>
      <c r="M112">
        <v>417817228.15876746</v>
      </c>
      <c r="N112" s="12">
        <f t="shared" si="2"/>
        <v>267802856.55876747</v>
      </c>
    </row>
    <row r="113" spans="1:15">
      <c r="A113" t="s">
        <v>55</v>
      </c>
      <c r="B113" t="s">
        <v>83</v>
      </c>
      <c r="C113" s="12" t="s">
        <v>105</v>
      </c>
      <c r="D113" s="12" t="s">
        <v>137</v>
      </c>
      <c r="E113">
        <v>26.599216478481601</v>
      </c>
      <c r="F113">
        <v>26.879341009308099</v>
      </c>
      <c r="G113">
        <v>0.31198331651414601</v>
      </c>
      <c r="H113">
        <v>405268.32575746399</v>
      </c>
      <c r="I113">
        <v>202634.16287873199</v>
      </c>
      <c r="J113">
        <v>2026341.6287873199</v>
      </c>
      <c r="K113" s="12">
        <v>121580497.72723919</v>
      </c>
      <c r="L113">
        <v>0.23837902264600702</v>
      </c>
      <c r="M113">
        <v>602250951.79309416</v>
      </c>
      <c r="N113" s="12">
        <f t="shared" si="2"/>
        <v>452236580.19309413</v>
      </c>
    </row>
    <row r="114" spans="1:15">
      <c r="A114" t="s">
        <v>24</v>
      </c>
      <c r="B114" t="s">
        <v>99</v>
      </c>
      <c r="C114" s="12" t="s">
        <v>105</v>
      </c>
      <c r="D114" s="12" t="s">
        <v>138</v>
      </c>
      <c r="E114">
        <v>28.043615546086301</v>
      </c>
      <c r="F114">
        <v>27.679936960869199</v>
      </c>
      <c r="G114">
        <v>0.32600084066940599</v>
      </c>
      <c r="H114">
        <v>172037.04634712299</v>
      </c>
      <c r="I114">
        <v>86018.523173561494</v>
      </c>
      <c r="J114">
        <v>860185.23173561494</v>
      </c>
      <c r="K114" s="12">
        <v>51611113.904136896</v>
      </c>
      <c r="L114">
        <v>0.2491999999999997</v>
      </c>
      <c r="M114">
        <v>257890413.95619118</v>
      </c>
      <c r="N114" s="12">
        <f t="shared" si="2"/>
        <v>107876042.35619119</v>
      </c>
      <c r="O114">
        <f>AVERAGE(N114:N116)</f>
        <v>173866694.13032913</v>
      </c>
    </row>
    <row r="115" spans="1:15">
      <c r="A115" t="s">
        <v>24</v>
      </c>
      <c r="B115" t="s">
        <v>99</v>
      </c>
      <c r="C115" s="12" t="s">
        <v>105</v>
      </c>
      <c r="D115" s="12" t="s">
        <v>138</v>
      </c>
      <c r="E115">
        <v>27.582240184909601</v>
      </c>
      <c r="F115">
        <v>27.679936960869199</v>
      </c>
      <c r="G115">
        <v>0.32600084066940599</v>
      </c>
      <c r="H115">
        <v>226196.64588295901</v>
      </c>
      <c r="I115">
        <v>113098.32294147951</v>
      </c>
      <c r="J115">
        <v>1130983.2294147951</v>
      </c>
      <c r="K115" s="12">
        <v>67858993.764887705</v>
      </c>
      <c r="L115">
        <v>0.2491999999999997</v>
      </c>
      <c r="M115">
        <v>339077820.0443908</v>
      </c>
      <c r="N115" s="12">
        <f t="shared" si="2"/>
        <v>189063448.4443908</v>
      </c>
    </row>
    <row r="116" spans="1:15">
      <c r="A116" t="s">
        <v>24</v>
      </c>
      <c r="B116" t="s">
        <v>99</v>
      </c>
      <c r="C116" s="12" t="s">
        <v>105</v>
      </c>
      <c r="D116" s="12" t="s">
        <v>138</v>
      </c>
      <c r="E116">
        <v>27.413955151611599</v>
      </c>
      <c r="F116">
        <v>27.679936960869199</v>
      </c>
      <c r="G116">
        <v>0.32600084066940599</v>
      </c>
      <c r="H116">
        <v>249943.272487996</v>
      </c>
      <c r="I116">
        <v>124971.636243998</v>
      </c>
      <c r="J116">
        <v>1249716.36243998</v>
      </c>
      <c r="K116" s="12">
        <v>74982981.746398807</v>
      </c>
      <c r="L116">
        <v>0.2491999999999997</v>
      </c>
      <c r="M116">
        <v>374674963.19040543</v>
      </c>
      <c r="N116" s="12">
        <f t="shared" si="2"/>
        <v>224660591.59040543</v>
      </c>
    </row>
    <row r="117" spans="1:15">
      <c r="A117" t="s">
        <v>56</v>
      </c>
      <c r="B117" t="s">
        <v>57</v>
      </c>
      <c r="C117" s="12" t="s">
        <v>105</v>
      </c>
      <c r="D117" s="12" t="s">
        <v>143</v>
      </c>
      <c r="E117">
        <v>27.0157675211079</v>
      </c>
      <c r="F117">
        <v>26.9631846732686</v>
      </c>
      <c r="G117">
        <v>0.12213978266584199</v>
      </c>
      <c r="H117">
        <v>316538.52409924398</v>
      </c>
      <c r="I117">
        <v>158269.26204962199</v>
      </c>
      <c r="J117">
        <v>1582692.62049622</v>
      </c>
      <c r="K117" s="12">
        <v>94961557.229773194</v>
      </c>
      <c r="L117">
        <v>0.23913043478260843</v>
      </c>
      <c r="M117">
        <v>470679022.79104966</v>
      </c>
      <c r="N117" s="12">
        <f t="shared" si="2"/>
        <v>320664651.1910497</v>
      </c>
      <c r="O117">
        <f>AVERAGE(N117:N119)</f>
        <v>336438821.58886832</v>
      </c>
    </row>
    <row r="118" spans="1:15">
      <c r="A118" t="s">
        <v>56</v>
      </c>
      <c r="B118" t="s">
        <v>57</v>
      </c>
      <c r="C118" s="12" t="s">
        <v>105</v>
      </c>
      <c r="D118" s="12" t="s">
        <v>143</v>
      </c>
      <c r="E118">
        <v>27.050226428932401</v>
      </c>
      <c r="F118">
        <v>26.9631846732686</v>
      </c>
      <c r="G118">
        <v>0.12213978266584199</v>
      </c>
      <c r="H118">
        <v>310133.671825825</v>
      </c>
      <c r="I118">
        <v>155066.8359129125</v>
      </c>
      <c r="J118">
        <v>1550668.359129125</v>
      </c>
      <c r="K118" s="12">
        <v>93040101.547747508</v>
      </c>
      <c r="L118">
        <v>0.23913043478260843</v>
      </c>
      <c r="M118">
        <v>461155285.93231362</v>
      </c>
      <c r="N118" s="12">
        <f t="shared" si="2"/>
        <v>311140914.33231366</v>
      </c>
    </row>
    <row r="119" spans="1:15">
      <c r="A119" t="s">
        <v>56</v>
      </c>
      <c r="B119" t="s">
        <v>57</v>
      </c>
      <c r="C119" s="12" t="s">
        <v>105</v>
      </c>
      <c r="D119" s="12" t="s">
        <v>143</v>
      </c>
      <c r="E119">
        <v>26.823560069765499</v>
      </c>
      <c r="F119">
        <v>26.9631846732686</v>
      </c>
      <c r="G119">
        <v>0.12213978266584199</v>
      </c>
      <c r="H119">
        <v>354768.45699984097</v>
      </c>
      <c r="I119">
        <v>177384.22849992049</v>
      </c>
      <c r="J119">
        <v>1773842.2849992048</v>
      </c>
      <c r="K119" s="12">
        <v>106430537.09995228</v>
      </c>
      <c r="L119">
        <v>0.23913043478260843</v>
      </c>
      <c r="M119">
        <v>527525270.84324163</v>
      </c>
      <c r="N119" s="12">
        <f t="shared" si="2"/>
        <v>377510899.24324167</v>
      </c>
    </row>
    <row r="120" spans="1:15">
      <c r="A120" t="s">
        <v>58</v>
      </c>
      <c r="B120" t="s">
        <v>81</v>
      </c>
      <c r="C120" s="12" t="s">
        <v>105</v>
      </c>
      <c r="D120" s="12" t="s">
        <v>137</v>
      </c>
      <c r="E120">
        <v>26.969059993147098</v>
      </c>
      <c r="F120">
        <v>27.184033592816998</v>
      </c>
      <c r="G120">
        <v>0.19217353150483199</v>
      </c>
      <c r="H120">
        <v>325431.68768163997</v>
      </c>
      <c r="I120">
        <v>162715.84384081999</v>
      </c>
      <c r="J120">
        <v>1627158.4384081999</v>
      </c>
      <c r="K120" s="12">
        <v>97629506.304491997</v>
      </c>
      <c r="L120">
        <v>0.24518021793797148</v>
      </c>
      <c r="M120">
        <v>486265319.74961561</v>
      </c>
      <c r="N120" s="12">
        <f t="shared" si="2"/>
        <v>336250948.14961565</v>
      </c>
      <c r="O120">
        <f>AVERAGE(N120:N122)</f>
        <v>279916884.70968956</v>
      </c>
    </row>
    <row r="121" spans="1:15">
      <c r="A121" t="s">
        <v>58</v>
      </c>
      <c r="B121" t="s">
        <v>81</v>
      </c>
      <c r="C121" s="12" t="s">
        <v>105</v>
      </c>
      <c r="D121" s="12" t="s">
        <v>137</v>
      </c>
      <c r="E121">
        <v>27.3391694198694</v>
      </c>
      <c r="F121">
        <v>27.184033592816998</v>
      </c>
      <c r="G121">
        <v>0.19217353150483199</v>
      </c>
      <c r="H121">
        <v>261281.40797085801</v>
      </c>
      <c r="I121">
        <v>130640.70398542901</v>
      </c>
      <c r="J121">
        <v>1306407.03985429</v>
      </c>
      <c r="K121" s="12">
        <v>78384422.391257405</v>
      </c>
      <c r="L121">
        <v>0.24518021793797148</v>
      </c>
      <c r="M121">
        <v>390410928.62435162</v>
      </c>
      <c r="N121" s="12">
        <f t="shared" si="2"/>
        <v>240396557.02435163</v>
      </c>
    </row>
    <row r="122" spans="1:15">
      <c r="A122" t="s">
        <v>58</v>
      </c>
      <c r="B122" t="s">
        <v>81</v>
      </c>
      <c r="C122" s="12" t="s">
        <v>105</v>
      </c>
      <c r="D122" s="12" t="s">
        <v>137</v>
      </c>
      <c r="E122">
        <v>27.243871365434501</v>
      </c>
      <c r="F122">
        <v>27.184033592816998</v>
      </c>
      <c r="G122">
        <v>0.19217353150483199</v>
      </c>
      <c r="H122">
        <v>276477.73029408499</v>
      </c>
      <c r="I122">
        <v>138238.8651470425</v>
      </c>
      <c r="J122">
        <v>1382388.6514704251</v>
      </c>
      <c r="K122" s="12">
        <v>82943319.088225499</v>
      </c>
      <c r="L122">
        <v>0.24518021793797148</v>
      </c>
      <c r="M122">
        <v>413117520.55510134</v>
      </c>
      <c r="N122" s="12">
        <f t="shared" si="2"/>
        <v>263103148.95510134</v>
      </c>
    </row>
    <row r="123" spans="1:15">
      <c r="A123" t="s">
        <v>26</v>
      </c>
      <c r="B123" t="s">
        <v>102</v>
      </c>
      <c r="C123" s="12" t="s">
        <v>105</v>
      </c>
      <c r="D123" s="12" t="s">
        <v>138</v>
      </c>
      <c r="E123">
        <v>27.609758122685299</v>
      </c>
      <c r="F123">
        <v>27.947854724424001</v>
      </c>
      <c r="G123">
        <v>0.30750230840749498</v>
      </c>
      <c r="H123">
        <v>222534.17278791501</v>
      </c>
      <c r="I123">
        <v>111267.08639395751</v>
      </c>
      <c r="J123">
        <v>1112670.8639395752</v>
      </c>
      <c r="K123" s="12">
        <v>66760251.836374506</v>
      </c>
      <c r="L123">
        <v>0.26128364389233921</v>
      </c>
      <c r="M123">
        <v>336814454.8134107</v>
      </c>
      <c r="N123" s="12">
        <f t="shared" si="2"/>
        <v>186800083.21341071</v>
      </c>
      <c r="O123">
        <f>AVERAGE(N123:N125)</f>
        <v>128720119.75549369</v>
      </c>
    </row>
    <row r="124" spans="1:15">
      <c r="A124" t="s">
        <v>26</v>
      </c>
      <c r="B124" t="s">
        <v>102</v>
      </c>
      <c r="C124" s="12" t="s">
        <v>105</v>
      </c>
      <c r="D124" s="12" t="s">
        <v>138</v>
      </c>
      <c r="E124">
        <v>28.022957905167601</v>
      </c>
      <c r="F124">
        <v>27.947854724424001</v>
      </c>
      <c r="G124">
        <v>0.30750230840749498</v>
      </c>
      <c r="H124">
        <v>174158.23226263901</v>
      </c>
      <c r="I124">
        <v>87079.116131319504</v>
      </c>
      <c r="J124">
        <v>870791.16131319501</v>
      </c>
      <c r="K124" s="12">
        <v>52247469.678791702</v>
      </c>
      <c r="L124">
        <v>0.26128364389233921</v>
      </c>
      <c r="M124">
        <v>263595515.76248363</v>
      </c>
      <c r="N124" s="12">
        <f t="shared" si="2"/>
        <v>113581144.16248363</v>
      </c>
    </row>
    <row r="125" spans="1:15">
      <c r="A125" t="s">
        <v>26</v>
      </c>
      <c r="B125" t="s">
        <v>102</v>
      </c>
      <c r="C125" s="12" t="s">
        <v>105</v>
      </c>
      <c r="D125" s="12" t="s">
        <v>138</v>
      </c>
      <c r="E125">
        <v>28.210848145419298</v>
      </c>
      <c r="F125">
        <v>27.947854724424001</v>
      </c>
      <c r="G125">
        <v>0.30750230840749498</v>
      </c>
      <c r="H125">
        <v>155789.37156100001</v>
      </c>
      <c r="I125">
        <v>77894.685780500004</v>
      </c>
      <c r="J125">
        <v>778946.85780500004</v>
      </c>
      <c r="K125" s="12">
        <v>46736811.4683</v>
      </c>
      <c r="L125">
        <v>0.26128364389233921</v>
      </c>
      <c r="M125">
        <v>235793503.49058676</v>
      </c>
      <c r="N125" s="12">
        <f t="shared" si="2"/>
        <v>85779131.890586764</v>
      </c>
    </row>
    <row r="126" spans="1:15">
      <c r="A126" t="s">
        <v>59</v>
      </c>
      <c r="B126" t="s">
        <v>60</v>
      </c>
      <c r="C126" s="12" t="s">
        <v>105</v>
      </c>
      <c r="D126" s="12" t="s">
        <v>143</v>
      </c>
      <c r="E126">
        <v>27.460319497600999</v>
      </c>
      <c r="F126">
        <v>27.862407195155601</v>
      </c>
      <c r="G126">
        <v>0.36189644880273297</v>
      </c>
      <c r="H126">
        <v>243162.500306086</v>
      </c>
      <c r="I126">
        <v>121581.250153043</v>
      </c>
      <c r="J126">
        <v>1215812.50153043</v>
      </c>
      <c r="K126" s="12">
        <v>72948750.091825798</v>
      </c>
      <c r="L126">
        <v>0.24158004158004134</v>
      </c>
      <c r="M126">
        <v>362286848.6888845</v>
      </c>
      <c r="N126" s="12">
        <f t="shared" si="2"/>
        <v>212272477.0888845</v>
      </c>
      <c r="O126">
        <f>AVERAGE(N126:N128)</f>
        <v>139915934.53647029</v>
      </c>
    </row>
    <row r="127" spans="1:15">
      <c r="A127" t="s">
        <v>59</v>
      </c>
      <c r="B127" t="s">
        <v>60</v>
      </c>
      <c r="C127" s="12" t="s">
        <v>105</v>
      </c>
      <c r="D127" s="12" t="s">
        <v>143</v>
      </c>
      <c r="E127">
        <v>28.162006369828902</v>
      </c>
      <c r="F127">
        <v>27.862407195155601</v>
      </c>
      <c r="G127">
        <v>0.36189644880273297</v>
      </c>
      <c r="H127">
        <v>160369.190581242</v>
      </c>
      <c r="I127">
        <v>80184.595290621</v>
      </c>
      <c r="J127">
        <v>801845.95290620998</v>
      </c>
      <c r="K127" s="12">
        <v>48110757.174372599</v>
      </c>
      <c r="L127">
        <v>0.24158004158004134</v>
      </c>
      <c r="M127">
        <v>238933423.57201922</v>
      </c>
      <c r="N127" s="12">
        <f t="shared" si="2"/>
        <v>88919051.972019225</v>
      </c>
    </row>
    <row r="128" spans="1:15">
      <c r="A128" t="s">
        <v>59</v>
      </c>
      <c r="B128" t="s">
        <v>60</v>
      </c>
      <c r="C128" s="12" t="s">
        <v>105</v>
      </c>
      <c r="D128" s="12" t="s">
        <v>143</v>
      </c>
      <c r="E128">
        <v>27.9648957180368</v>
      </c>
      <c r="F128">
        <v>27.862407195155601</v>
      </c>
      <c r="G128">
        <v>0.36189644880273297</v>
      </c>
      <c r="H128">
        <v>180261.33176690101</v>
      </c>
      <c r="I128">
        <v>90130.665883450507</v>
      </c>
      <c r="J128">
        <v>901306.65883450513</v>
      </c>
      <c r="K128" s="12">
        <v>54078399.530070305</v>
      </c>
      <c r="L128">
        <v>0.24158004158004134</v>
      </c>
      <c r="M128">
        <v>268570646.14850712</v>
      </c>
      <c r="N128" s="12">
        <f t="shared" si="2"/>
        <v>118556274.54850712</v>
      </c>
    </row>
    <row r="129" spans="1:15">
      <c r="A129" t="s">
        <v>61</v>
      </c>
      <c r="B129" t="s">
        <v>78</v>
      </c>
      <c r="C129" s="12" t="s">
        <v>105</v>
      </c>
      <c r="D129" s="12" t="s">
        <v>142</v>
      </c>
      <c r="E129">
        <v>27.9180655351641</v>
      </c>
      <c r="F129">
        <v>27.8538764307851</v>
      </c>
      <c r="G129">
        <v>0.24750379362758701</v>
      </c>
      <c r="H129">
        <v>185339.266647843</v>
      </c>
      <c r="I129">
        <v>92669.633323921502</v>
      </c>
      <c r="J129">
        <v>926696.33323921496</v>
      </c>
      <c r="K129" s="12">
        <v>55601779.994352899</v>
      </c>
      <c r="L129">
        <v>0.2475991649269311</v>
      </c>
      <c r="M129">
        <v>277474937.15762252</v>
      </c>
      <c r="N129" s="12">
        <f t="shared" si="2"/>
        <v>127460565.55762252</v>
      </c>
      <c r="O129">
        <f>AVERAGE(N129:N131)</f>
        <v>140341780.55546099</v>
      </c>
    </row>
    <row r="130" spans="1:15">
      <c r="A130" t="s">
        <v>61</v>
      </c>
      <c r="B130" t="s">
        <v>78</v>
      </c>
      <c r="C130" s="12" t="s">
        <v>105</v>
      </c>
      <c r="D130" s="12" t="s">
        <v>142</v>
      </c>
      <c r="E130">
        <v>27.580601558048201</v>
      </c>
      <c r="F130">
        <v>27.8538764307851</v>
      </c>
      <c r="G130">
        <v>0.24750379362758701</v>
      </c>
      <c r="H130">
        <v>226416.629140084</v>
      </c>
      <c r="I130">
        <v>113208.314570042</v>
      </c>
      <c r="J130">
        <v>1132083.14570042</v>
      </c>
      <c r="K130" s="12">
        <v>67924988.742025197</v>
      </c>
      <c r="L130">
        <v>0.2475991649269311</v>
      </c>
      <c r="M130">
        <v>338972636.92888737</v>
      </c>
      <c r="N130" s="12">
        <f t="shared" si="2"/>
        <v>188958265.32888737</v>
      </c>
    </row>
    <row r="131" spans="1:15">
      <c r="A131" t="s">
        <v>61</v>
      </c>
      <c r="B131" t="s">
        <v>78</v>
      </c>
      <c r="C131" s="12" t="s">
        <v>105</v>
      </c>
      <c r="D131" s="12" t="s">
        <v>142</v>
      </c>
      <c r="E131">
        <v>28.062962199142898</v>
      </c>
      <c r="F131">
        <v>27.8538764307851</v>
      </c>
      <c r="G131">
        <v>0.24750379362758701</v>
      </c>
      <c r="H131">
        <v>170073.91044728801</v>
      </c>
      <c r="I131">
        <v>85036.955223644007</v>
      </c>
      <c r="J131">
        <v>850369.55223644013</v>
      </c>
      <c r="K131" s="12">
        <v>51022173.134186409</v>
      </c>
      <c r="L131">
        <v>0.2475991649269311</v>
      </c>
      <c r="M131">
        <v>254620882.37987307</v>
      </c>
      <c r="N131" s="12">
        <f t="shared" si="2"/>
        <v>104606510.77987307</v>
      </c>
    </row>
    <row r="132" spans="1:15">
      <c r="A132" t="s">
        <v>28</v>
      </c>
      <c r="B132" t="s">
        <v>62</v>
      </c>
      <c r="C132" s="12" t="s">
        <v>105</v>
      </c>
      <c r="D132" s="12" t="s">
        <v>139</v>
      </c>
      <c r="E132">
        <v>26.6537457034357</v>
      </c>
      <c r="F132">
        <v>26.230367152082898</v>
      </c>
      <c r="G132">
        <v>0.48808065061182199</v>
      </c>
      <c r="H132">
        <v>392368.64278153802</v>
      </c>
      <c r="I132">
        <v>196184.32139076901</v>
      </c>
      <c r="J132">
        <v>1961843.21390769</v>
      </c>
      <c r="K132" s="12">
        <v>117710592.83446141</v>
      </c>
      <c r="L132">
        <v>0.24363788068418882</v>
      </c>
      <c r="M132">
        <v>585557408.8269161</v>
      </c>
      <c r="N132" s="12">
        <f t="shared" si="2"/>
        <v>435543037.22691607</v>
      </c>
      <c r="O132">
        <f>AVERAGE(N132:N134)</f>
        <v>624565159.69687629</v>
      </c>
    </row>
    <row r="133" spans="1:15">
      <c r="A133" t="s">
        <v>28</v>
      </c>
      <c r="B133" t="s">
        <v>62</v>
      </c>
      <c r="C133" s="12" t="s">
        <v>105</v>
      </c>
      <c r="D133" s="12" t="s">
        <v>139</v>
      </c>
      <c r="E133">
        <v>26.340835715349499</v>
      </c>
      <c r="F133">
        <v>26.230367152082898</v>
      </c>
      <c r="G133">
        <v>0.48808065061182199</v>
      </c>
      <c r="H133">
        <v>472399.38721791602</v>
      </c>
      <c r="I133">
        <v>236199.69360895801</v>
      </c>
      <c r="J133">
        <v>2361996.9360895799</v>
      </c>
      <c r="K133" s="12">
        <v>141719816.16537479</v>
      </c>
      <c r="L133">
        <v>0.24363788068418882</v>
      </c>
      <c r="M133">
        <v>704992527.30743814</v>
      </c>
      <c r="N133" s="12">
        <f t="shared" si="2"/>
        <v>554978155.70743811</v>
      </c>
    </row>
    <row r="134" spans="1:15">
      <c r="A134" t="s">
        <v>28</v>
      </c>
      <c r="B134" t="s">
        <v>62</v>
      </c>
      <c r="C134" s="12" t="s">
        <v>105</v>
      </c>
      <c r="D134" s="12" t="s">
        <v>139</v>
      </c>
      <c r="E134">
        <v>25.6965200374635</v>
      </c>
      <c r="F134">
        <v>26.230367152082898</v>
      </c>
      <c r="G134">
        <v>0.48808065061182199</v>
      </c>
      <c r="H134">
        <v>692316.11669512198</v>
      </c>
      <c r="I134">
        <v>346158.05834756099</v>
      </c>
      <c r="J134">
        <v>3461580.5834756098</v>
      </c>
      <c r="K134" s="12">
        <v>207694835.00853658</v>
      </c>
      <c r="L134">
        <v>0.24363788068418882</v>
      </c>
      <c r="M134">
        <v>1033188657.7562747</v>
      </c>
      <c r="N134" s="12">
        <f t="shared" si="2"/>
        <v>883174286.15627468</v>
      </c>
    </row>
    <row r="135" spans="1:15">
      <c r="A135" t="s">
        <v>63</v>
      </c>
      <c r="B135" t="s">
        <v>64</v>
      </c>
      <c r="C135" s="12" t="s">
        <v>105</v>
      </c>
      <c r="D135" s="12" t="s">
        <v>143</v>
      </c>
      <c r="E135">
        <v>27.460557715959499</v>
      </c>
      <c r="F135">
        <v>27.300263375520299</v>
      </c>
      <c r="G135">
        <v>0.141434818950152</v>
      </c>
      <c r="H135">
        <v>243128.140283327</v>
      </c>
      <c r="I135">
        <v>121564.0701416635</v>
      </c>
      <c r="J135">
        <v>1215640.701416635</v>
      </c>
      <c r="K135" s="12">
        <v>72938442.084998101</v>
      </c>
      <c r="L135">
        <v>0.24858299595141695</v>
      </c>
      <c r="M135">
        <v>364278794.15406334</v>
      </c>
      <c r="N135" s="12">
        <f t="shared" si="2"/>
        <v>214264422.55406335</v>
      </c>
      <c r="O135">
        <f>AVERAGE(N135:N137)</f>
        <v>251531572.5235084</v>
      </c>
    </row>
    <row r="136" spans="1:15">
      <c r="A136" t="s">
        <v>63</v>
      </c>
      <c r="B136" t="s">
        <v>64</v>
      </c>
      <c r="C136" s="12" t="s">
        <v>105</v>
      </c>
      <c r="D136" s="12" t="s">
        <v>143</v>
      </c>
      <c r="E136">
        <v>27.247192049310598</v>
      </c>
      <c r="F136">
        <v>27.300263375520299</v>
      </c>
      <c r="G136">
        <v>0.141434818950152</v>
      </c>
      <c r="H136">
        <v>275933.63833758398</v>
      </c>
      <c r="I136">
        <v>137966.81916879199</v>
      </c>
      <c r="J136">
        <v>1379668.1916879199</v>
      </c>
      <c r="K136" s="12">
        <v>82780091.501275197</v>
      </c>
      <c r="L136">
        <v>0.24858299595141695</v>
      </c>
      <c r="M136">
        <v>413431258.60717845</v>
      </c>
      <c r="N136" s="12">
        <f t="shared" si="2"/>
        <v>263416887.00717846</v>
      </c>
    </row>
    <row r="137" spans="1:15">
      <c r="A137" t="s">
        <v>63</v>
      </c>
      <c r="B137" t="s">
        <v>64</v>
      </c>
      <c r="C137" s="12" t="s">
        <v>105</v>
      </c>
      <c r="D137" s="12" t="s">
        <v>143</v>
      </c>
      <c r="E137">
        <v>27.193040361290901</v>
      </c>
      <c r="F137">
        <v>27.300263375520299</v>
      </c>
      <c r="G137">
        <v>0.141434818950152</v>
      </c>
      <c r="H137">
        <v>284941.53038125002</v>
      </c>
      <c r="I137">
        <v>142470.76519062501</v>
      </c>
      <c r="J137">
        <v>1424707.65190625</v>
      </c>
      <c r="K137" s="12">
        <v>85482459.114374995</v>
      </c>
      <c r="L137">
        <v>0.24858299595141695</v>
      </c>
      <c r="M137">
        <v>426927779.60928333</v>
      </c>
      <c r="N137" s="12">
        <f t="shared" si="2"/>
        <v>276913408.0092833</v>
      </c>
    </row>
    <row r="138" spans="1:15">
      <c r="A138" t="s">
        <v>65</v>
      </c>
      <c r="B138" t="s">
        <v>72</v>
      </c>
      <c r="C138" s="12" t="s">
        <v>105</v>
      </c>
      <c r="D138" s="12" t="s">
        <v>142</v>
      </c>
      <c r="E138">
        <v>28.0147715460167</v>
      </c>
      <c r="F138">
        <v>28.054056595377599</v>
      </c>
      <c r="G138">
        <v>0.13088538922408699</v>
      </c>
      <c r="H138">
        <v>175006.049135607</v>
      </c>
      <c r="I138">
        <v>87503.024567803499</v>
      </c>
      <c r="J138">
        <v>875030.24567803496</v>
      </c>
      <c r="K138" s="12">
        <v>52501814.740682095</v>
      </c>
      <c r="L138">
        <v>0.25010386373078536</v>
      </c>
      <c r="M138">
        <v>262530885.84081835</v>
      </c>
      <c r="N138" s="12">
        <f t="shared" si="2"/>
        <v>112516514.24081835</v>
      </c>
      <c r="O138">
        <f>AVERAGE(N138:N140)</f>
        <v>106979297.89396839</v>
      </c>
    </row>
    <row r="139" spans="1:15">
      <c r="A139" t="s">
        <v>65</v>
      </c>
      <c r="B139" t="s">
        <v>72</v>
      </c>
      <c r="C139" s="12" t="s">
        <v>105</v>
      </c>
      <c r="D139" s="12" t="s">
        <v>142</v>
      </c>
      <c r="E139">
        <v>27.947312812315101</v>
      </c>
      <c r="F139">
        <v>28.054056595377599</v>
      </c>
      <c r="G139">
        <v>0.13088538922408699</v>
      </c>
      <c r="H139">
        <v>182151.378031228</v>
      </c>
      <c r="I139">
        <v>91075.689015614</v>
      </c>
      <c r="J139">
        <v>910756.89015613997</v>
      </c>
      <c r="K139" s="12">
        <v>54645413.409368396</v>
      </c>
      <c r="L139">
        <v>0.25010386373078536</v>
      </c>
      <c r="M139">
        <v>273249769.75286996</v>
      </c>
      <c r="N139" s="12">
        <f t="shared" si="2"/>
        <v>123235398.15286997</v>
      </c>
    </row>
    <row r="140" spans="1:15">
      <c r="A140" t="s">
        <v>65</v>
      </c>
      <c r="B140" t="s">
        <v>72</v>
      </c>
      <c r="C140" s="12" t="s">
        <v>105</v>
      </c>
      <c r="D140" s="12" t="s">
        <v>142</v>
      </c>
      <c r="E140">
        <v>28.2000854278009</v>
      </c>
      <c r="F140">
        <v>28.054056595377599</v>
      </c>
      <c r="G140">
        <v>0.13088538922408699</v>
      </c>
      <c r="H140">
        <v>156787.20765535001</v>
      </c>
      <c r="I140">
        <v>78393.603827675004</v>
      </c>
      <c r="J140">
        <v>783936.03827675001</v>
      </c>
      <c r="K140" s="12">
        <v>47036162.296604998</v>
      </c>
      <c r="L140">
        <v>0.25010386373078536</v>
      </c>
      <c r="M140">
        <v>235200352.88821679</v>
      </c>
      <c r="N140" s="12">
        <f t="shared" si="2"/>
        <v>85185981.288216799</v>
      </c>
    </row>
    <row r="141" spans="1:15">
      <c r="A141" t="s">
        <v>30</v>
      </c>
      <c r="B141" t="s">
        <v>66</v>
      </c>
      <c r="C141" s="12" t="s">
        <v>105</v>
      </c>
      <c r="D141" s="12" t="s">
        <v>139</v>
      </c>
      <c r="E141">
        <v>27.183106395504399</v>
      </c>
      <c r="F141">
        <v>26.770095680585101</v>
      </c>
      <c r="G141">
        <v>0.373888973896572</v>
      </c>
      <c r="H141">
        <v>286625.64244056499</v>
      </c>
      <c r="I141">
        <v>143312.82122028249</v>
      </c>
      <c r="J141">
        <v>1433128.2122028249</v>
      </c>
      <c r="K141" s="12">
        <v>85987692.732169494</v>
      </c>
      <c r="L141">
        <v>0.23252097483020367</v>
      </c>
      <c r="M141">
        <v>423926539.47861427</v>
      </c>
      <c r="N141" s="12">
        <f t="shared" si="2"/>
        <v>273912167.87861431</v>
      </c>
      <c r="O141">
        <f>AVERAGE(N141:N143)</f>
        <v>400282845.00954753</v>
      </c>
    </row>
    <row r="142" spans="1:15">
      <c r="A142" t="s">
        <v>30</v>
      </c>
      <c r="B142" t="s">
        <v>66</v>
      </c>
      <c r="C142" s="12" t="s">
        <v>105</v>
      </c>
      <c r="D142" s="12" t="s">
        <v>139</v>
      </c>
      <c r="E142">
        <v>26.454688638919901</v>
      </c>
      <c r="F142">
        <v>26.770095680585101</v>
      </c>
      <c r="G142">
        <v>0.373888973896572</v>
      </c>
      <c r="H142">
        <v>441547.453913673</v>
      </c>
      <c r="I142">
        <v>220773.7269568365</v>
      </c>
      <c r="J142">
        <v>2207737.2695683651</v>
      </c>
      <c r="K142" s="12">
        <v>132464236.1741019</v>
      </c>
      <c r="L142">
        <v>0.23252097483020367</v>
      </c>
      <c r="M142">
        <v>653059797.99776959</v>
      </c>
      <c r="N142" s="12">
        <f t="shared" si="2"/>
        <v>503045426.39776957</v>
      </c>
    </row>
    <row r="143" spans="1:15">
      <c r="A143" t="s">
        <v>30</v>
      </c>
      <c r="B143" t="s">
        <v>66</v>
      </c>
      <c r="C143" s="12" t="s">
        <v>105</v>
      </c>
      <c r="D143" s="12" t="s">
        <v>139</v>
      </c>
      <c r="E143">
        <v>26.672492007331002</v>
      </c>
      <c r="F143">
        <v>26.770095680585101</v>
      </c>
      <c r="G143">
        <v>0.373888973896572</v>
      </c>
      <c r="H143">
        <v>388029.44268441497</v>
      </c>
      <c r="I143">
        <v>194014.72134220749</v>
      </c>
      <c r="J143">
        <v>1940147.2134220749</v>
      </c>
      <c r="K143" s="12">
        <v>116408832.80532449</v>
      </c>
      <c r="L143">
        <v>0.23252097483020367</v>
      </c>
      <c r="M143">
        <v>573905312.35225892</v>
      </c>
      <c r="N143" s="12">
        <f t="shared" ref="N143:N149" si="3">M143-150014371.6</f>
        <v>423890940.7522589</v>
      </c>
    </row>
    <row r="144" spans="1:15">
      <c r="A144" t="s">
        <v>67</v>
      </c>
      <c r="B144" t="s">
        <v>68</v>
      </c>
      <c r="C144" s="12" t="s">
        <v>105</v>
      </c>
      <c r="D144" s="12" t="s">
        <v>140</v>
      </c>
      <c r="E144">
        <v>28.424817382964999</v>
      </c>
      <c r="F144">
        <v>28.405697462361299</v>
      </c>
      <c r="G144">
        <v>4.6346098469788703E-2</v>
      </c>
      <c r="H144">
        <v>137218.57601151001</v>
      </c>
      <c r="I144">
        <v>68609.288005755006</v>
      </c>
      <c r="J144">
        <v>686092.88005755004</v>
      </c>
      <c r="K144" s="12">
        <v>41165572.803452998</v>
      </c>
      <c r="L144">
        <v>0.24221867517956913</v>
      </c>
      <c r="M144">
        <v>204546573.24365395</v>
      </c>
      <c r="N144" s="12">
        <f t="shared" si="3"/>
        <v>54532201.643653959</v>
      </c>
      <c r="O144">
        <f>AVERAGE(N144:N146)</f>
        <v>56917796.327878028</v>
      </c>
    </row>
    <row r="145" spans="1:15">
      <c r="A145" t="s">
        <v>67</v>
      </c>
      <c r="B145" t="s">
        <v>68</v>
      </c>
      <c r="C145" s="12" t="s">
        <v>105</v>
      </c>
      <c r="D145" s="12" t="s">
        <v>140</v>
      </c>
      <c r="E145">
        <v>28.439424709412801</v>
      </c>
      <c r="F145">
        <v>28.405697462361299</v>
      </c>
      <c r="G145">
        <v>4.6346098469788703E-2</v>
      </c>
      <c r="H145">
        <v>136034.67427123099</v>
      </c>
      <c r="I145">
        <v>68017.337135615497</v>
      </c>
      <c r="J145">
        <v>680173.37135615502</v>
      </c>
      <c r="K145" s="12">
        <v>40810402.281369299</v>
      </c>
      <c r="L145">
        <v>0.24221867517956913</v>
      </c>
      <c r="M145">
        <v>202781775.42203134</v>
      </c>
      <c r="N145" s="12">
        <f t="shared" si="3"/>
        <v>52767403.822031349</v>
      </c>
    </row>
    <row r="146" spans="1:15">
      <c r="A146" t="s">
        <v>67</v>
      </c>
      <c r="B146" t="s">
        <v>68</v>
      </c>
      <c r="C146" s="12" t="s">
        <v>105</v>
      </c>
      <c r="D146" s="12" t="s">
        <v>140</v>
      </c>
      <c r="E146">
        <v>28.352850294706101</v>
      </c>
      <c r="F146">
        <v>28.405697462361299</v>
      </c>
      <c r="G146">
        <v>4.6346098469788703E-2</v>
      </c>
      <c r="H146">
        <v>143203.554107929</v>
      </c>
      <c r="I146">
        <v>71601.777053964499</v>
      </c>
      <c r="J146">
        <v>716017.77053964499</v>
      </c>
      <c r="K146" s="12">
        <v>42961066.232378699</v>
      </c>
      <c r="L146">
        <v>0.24221867517956913</v>
      </c>
      <c r="M146">
        <v>213468155.11794877</v>
      </c>
      <c r="N146" s="12">
        <f t="shared" si="3"/>
        <v>63453783.517948776</v>
      </c>
    </row>
    <row r="147" spans="1:15">
      <c r="A147" t="s">
        <v>69</v>
      </c>
      <c r="B147" t="s">
        <v>70</v>
      </c>
      <c r="C147" s="12" t="s">
        <v>105</v>
      </c>
      <c r="D147" s="12" t="s">
        <v>142</v>
      </c>
      <c r="E147">
        <v>28.431988714358901</v>
      </c>
      <c r="F147">
        <v>28.558945102732601</v>
      </c>
      <c r="G147">
        <v>0.35805749460476399</v>
      </c>
      <c r="H147">
        <v>136636.06846940701</v>
      </c>
      <c r="I147">
        <v>68318.034234703504</v>
      </c>
      <c r="J147">
        <v>683180.34234703507</v>
      </c>
      <c r="K147" s="12">
        <v>40990820.540822104</v>
      </c>
      <c r="L147">
        <v>0.24702013974517054</v>
      </c>
      <c r="M147">
        <v>204465515.03634074</v>
      </c>
      <c r="N147" s="12">
        <f t="shared" si="3"/>
        <v>54451143.436340749</v>
      </c>
      <c r="O147">
        <f>AVERAGE(N147:N149)</f>
        <v>42386228.441927075</v>
      </c>
    </row>
    <row r="148" spans="1:15">
      <c r="A148" t="s">
        <v>69</v>
      </c>
      <c r="B148" t="s">
        <v>70</v>
      </c>
      <c r="C148" s="12" t="s">
        <v>105</v>
      </c>
      <c r="D148" s="12" t="s">
        <v>142</v>
      </c>
      <c r="E148">
        <v>28.963182340865401</v>
      </c>
      <c r="F148">
        <v>28.558945102732601</v>
      </c>
      <c r="G148">
        <v>0.35805749460476399</v>
      </c>
      <c r="H148">
        <v>99704.299609330104</v>
      </c>
      <c r="I148">
        <v>49852.149804665052</v>
      </c>
      <c r="J148">
        <v>498521.49804665055</v>
      </c>
      <c r="K148" s="12">
        <v>29911289.882799033</v>
      </c>
      <c r="L148">
        <v>0.24702013974517054</v>
      </c>
      <c r="M148">
        <v>149199923.55842543</v>
      </c>
      <c r="N148" s="12">
        <f t="shared" si="3"/>
        <v>-814448.04157456756</v>
      </c>
    </row>
    <row r="149" spans="1:15">
      <c r="A149" t="s">
        <v>69</v>
      </c>
      <c r="B149" t="s">
        <v>70</v>
      </c>
      <c r="C149" s="12" t="s">
        <v>105</v>
      </c>
      <c r="D149" s="12" t="s">
        <v>142</v>
      </c>
      <c r="E149">
        <v>28.281664252973499</v>
      </c>
      <c r="F149">
        <v>28.558945102732601</v>
      </c>
      <c r="G149">
        <v>0.35805749460476399</v>
      </c>
      <c r="H149">
        <v>149380.34706794101</v>
      </c>
      <c r="I149">
        <v>74690.173533970505</v>
      </c>
      <c r="J149">
        <v>746901.73533970502</v>
      </c>
      <c r="K149" s="12">
        <v>44814104.120382302</v>
      </c>
      <c r="L149">
        <v>0.24702013974517054</v>
      </c>
      <c r="M149">
        <v>223536361.53101504</v>
      </c>
      <c r="N149" s="12">
        <f t="shared" si="3"/>
        <v>73521989.931015044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721F9-4F83-4C99-BC34-FCACC708D78A}">
  <dimension ref="A1:Y73"/>
  <sheetViews>
    <sheetView workbookViewId="0">
      <pane xSplit="2" topLeftCell="R1" activePane="topRight" state="frozen"/>
      <selection pane="topRight" activeCell="R89" sqref="R89"/>
    </sheetView>
  </sheetViews>
  <sheetFormatPr defaultRowHeight="15"/>
  <cols>
    <col min="2" max="2" width="10.28515625" bestFit="1" customWidth="1"/>
    <col min="10" max="10" width="12" bestFit="1" customWidth="1"/>
    <col min="11" max="11" width="17.28515625" bestFit="1" customWidth="1"/>
    <col min="12" max="12" width="28" bestFit="1" customWidth="1"/>
    <col min="13" max="17" width="28" style="12" customWidth="1"/>
    <col min="18" max="21" width="28" style="15" customWidth="1"/>
    <col min="22" max="22" width="28" style="17" customWidth="1"/>
    <col min="23" max="23" width="31" style="15" bestFit="1" customWidth="1"/>
    <col min="24" max="25" width="12.7109375" style="15" bestFit="1" customWidth="1"/>
  </cols>
  <sheetData>
    <row r="1" spans="1:25">
      <c r="A1" t="s">
        <v>2</v>
      </c>
      <c r="B1" t="s">
        <v>3</v>
      </c>
      <c r="C1" t="s">
        <v>135</v>
      </c>
      <c r="D1" t="s">
        <v>133</v>
      </c>
      <c r="E1" t="s">
        <v>5</v>
      </c>
      <c r="F1" t="s">
        <v>6</v>
      </c>
      <c r="G1" t="s">
        <v>7</v>
      </c>
      <c r="H1" t="s">
        <v>8</v>
      </c>
      <c r="I1" t="s">
        <v>123</v>
      </c>
      <c r="J1" t="s">
        <v>125</v>
      </c>
      <c r="K1" t="s">
        <v>124</v>
      </c>
      <c r="L1" t="s">
        <v>126</v>
      </c>
      <c r="M1" s="12" t="s">
        <v>152</v>
      </c>
      <c r="N1" s="12" t="s">
        <v>175</v>
      </c>
      <c r="O1" s="12" t="s">
        <v>156</v>
      </c>
      <c r="P1" s="12" t="s">
        <v>176</v>
      </c>
      <c r="Q1" s="12" t="s">
        <v>174</v>
      </c>
      <c r="R1" s="15" t="s">
        <v>167</v>
      </c>
      <c r="S1" s="15" t="s">
        <v>134</v>
      </c>
      <c r="T1" s="15" t="s">
        <v>171</v>
      </c>
      <c r="U1" s="15" t="s">
        <v>170</v>
      </c>
      <c r="W1" s="15" t="s">
        <v>132</v>
      </c>
      <c r="X1" s="15" t="s">
        <v>134</v>
      </c>
      <c r="Y1" s="15" t="s">
        <v>144</v>
      </c>
    </row>
    <row r="2" spans="1:25" s="3" customFormat="1">
      <c r="A2" s="3" t="s">
        <v>22</v>
      </c>
      <c r="B2" s="3" t="s">
        <v>47</v>
      </c>
      <c r="C2" s="3" t="s">
        <v>141</v>
      </c>
      <c r="D2" s="3" t="s">
        <v>131</v>
      </c>
      <c r="E2" s="3">
        <v>20.111428994357599</v>
      </c>
      <c r="F2" s="3">
        <v>20.130420346931999</v>
      </c>
      <c r="G2" s="3">
        <v>4.5470727713465602E-2</v>
      </c>
      <c r="H2" s="3">
        <v>1547869.6027545801</v>
      </c>
      <c r="I2" s="3">
        <v>15478696.0275458</v>
      </c>
      <c r="J2" s="3">
        <v>928721761.65274799</v>
      </c>
      <c r="K2" s="3">
        <v>0.15715344699777628</v>
      </c>
      <c r="L2" s="3">
        <v>4298694351.1932983</v>
      </c>
      <c r="M2" s="3">
        <f>LOG(L2,10)</f>
        <v>9.6333365667012849</v>
      </c>
      <c r="N2" s="3">
        <f>AVERAGE(M2:M4)</f>
        <v>9.6285371820975723</v>
      </c>
      <c r="O2" s="3">
        <v>9.5814939856360173</v>
      </c>
      <c r="P2" s="3">
        <f>AVERAGE(O2:O4)</f>
        <v>9.5814939856360173</v>
      </c>
      <c r="Q2" s="13">
        <f>TTEST(N2:N10,P2:P10,2,1)</f>
        <v>3.9021409071713725E-2</v>
      </c>
      <c r="R2" s="15">
        <f>M2-O2</f>
        <v>5.1842581065267623E-2</v>
      </c>
      <c r="S2" s="15">
        <f>AVERAGE(R2:R4)</f>
        <v>4.704319646155556E-2</v>
      </c>
      <c r="T2" s="15">
        <f>AVERAGE(S2,S5,S8)</f>
        <v>3.583810888577707E-2</v>
      </c>
      <c r="U2" s="15">
        <f>_xlfn.STDEV.S(S2,S5,S8)/SQRT(COUNT(S2,S5,S8))</f>
        <v>7.2946468982567269E-3</v>
      </c>
      <c r="V2" s="17"/>
      <c r="W2" s="15">
        <v>483699241.19329834</v>
      </c>
      <c r="X2" s="15">
        <v>437443596.30208302</v>
      </c>
      <c r="Y2" s="15">
        <f>AVERAGE(X2,X5,X8)</f>
        <v>332416023.84867215</v>
      </c>
    </row>
    <row r="3" spans="1:25">
      <c r="A3" t="s">
        <v>22</v>
      </c>
      <c r="B3" t="s">
        <v>47</v>
      </c>
      <c r="C3" t="s">
        <v>141</v>
      </c>
      <c r="D3" t="s">
        <v>131</v>
      </c>
      <c r="E3">
        <v>20.097524001866802</v>
      </c>
      <c r="F3">
        <v>20.130420346931999</v>
      </c>
      <c r="G3">
        <v>4.5470727713465602E-2</v>
      </c>
      <c r="H3">
        <v>1560444.62192118</v>
      </c>
      <c r="I3">
        <v>15604446.2192118</v>
      </c>
      <c r="J3">
        <v>936266773.15270805</v>
      </c>
      <c r="K3">
        <v>0.15715344699777628</v>
      </c>
      <c r="L3">
        <v>4333617295.4525652</v>
      </c>
      <c r="M3" s="3">
        <f t="shared" ref="M3:M66" si="0">LOG(L3,10)</f>
        <v>9.6368505558504722</v>
      </c>
      <c r="N3" s="3"/>
      <c r="O3" s="12">
        <v>9.5814939856360173</v>
      </c>
      <c r="R3" s="15">
        <f t="shared" ref="R3:R66" si="1">M3-O3</f>
        <v>5.5356570214454948E-2</v>
      </c>
      <c r="W3" s="15">
        <v>518622185.45256519</v>
      </c>
    </row>
    <row r="4" spans="1:25">
      <c r="A4" t="s">
        <v>22</v>
      </c>
      <c r="B4" t="s">
        <v>47</v>
      </c>
      <c r="C4" t="s">
        <v>141</v>
      </c>
      <c r="D4" t="s">
        <v>131</v>
      </c>
      <c r="E4">
        <v>20.182308044571499</v>
      </c>
      <c r="F4">
        <v>20.130420346931999</v>
      </c>
      <c r="G4">
        <v>4.5470727713465602E-2</v>
      </c>
      <c r="H4">
        <v>1485327.5232434501</v>
      </c>
      <c r="I4">
        <v>14853275.2324345</v>
      </c>
      <c r="J4">
        <v>891196513.94606996</v>
      </c>
      <c r="K4">
        <v>0.15715344699777628</v>
      </c>
      <c r="L4">
        <v>4125004472.2603865</v>
      </c>
      <c r="M4" s="3">
        <f t="shared" si="0"/>
        <v>9.6154244237409614</v>
      </c>
      <c r="N4" s="3"/>
      <c r="O4" s="12">
        <v>9.5814939856360173</v>
      </c>
      <c r="R4" s="15">
        <f t="shared" si="1"/>
        <v>3.3930438104944116E-2</v>
      </c>
      <c r="W4" s="15">
        <v>310009362.26038647</v>
      </c>
    </row>
    <row r="5" spans="1:25">
      <c r="A5" t="s">
        <v>50</v>
      </c>
      <c r="B5" t="s">
        <v>51</v>
      </c>
      <c r="C5" t="s">
        <v>141</v>
      </c>
      <c r="D5" t="s">
        <v>131</v>
      </c>
      <c r="E5">
        <v>20.092483281213401</v>
      </c>
      <c r="F5">
        <v>20.163430881170601</v>
      </c>
      <c r="G5">
        <v>0.109651244554164</v>
      </c>
      <c r="H5">
        <v>1565028.3983164199</v>
      </c>
      <c r="I5">
        <v>15650283.983164199</v>
      </c>
      <c r="J5">
        <v>939017038.98985195</v>
      </c>
      <c r="K5">
        <v>0.15615727002967367</v>
      </c>
      <c r="L5">
        <v>4342605505.239419</v>
      </c>
      <c r="M5" s="3">
        <f t="shared" si="0"/>
        <v>9.6377503785956282</v>
      </c>
      <c r="N5" s="3">
        <f>AVERAGE(M5:M7)</f>
        <v>9.6198209121413019</v>
      </c>
      <c r="O5" s="12">
        <v>9.5814939856360173</v>
      </c>
      <c r="P5" s="12">
        <f>AVERAGE(O5:O7)</f>
        <v>9.5814939856360173</v>
      </c>
      <c r="R5" s="15">
        <f t="shared" si="1"/>
        <v>5.6256392959610935E-2</v>
      </c>
      <c r="S5" s="15">
        <f>AVERAGE(R5:R7)</f>
        <v>3.8326926505283389E-2</v>
      </c>
      <c r="W5" s="15">
        <v>527610395.23941898</v>
      </c>
      <c r="X5" s="15">
        <v>357568894.84284288</v>
      </c>
    </row>
    <row r="6" spans="1:25">
      <c r="A6" t="s">
        <v>50</v>
      </c>
      <c r="B6" t="s">
        <v>51</v>
      </c>
      <c r="C6" t="s">
        <v>141</v>
      </c>
      <c r="D6" t="s">
        <v>131</v>
      </c>
      <c r="E6">
        <v>20.289724414563899</v>
      </c>
      <c r="F6">
        <v>20.163430881170601</v>
      </c>
      <c r="G6">
        <v>0.109651244554164</v>
      </c>
      <c r="H6">
        <v>1395328.88866897</v>
      </c>
      <c r="I6">
        <v>13953288.8866897</v>
      </c>
      <c r="J6">
        <v>837197333.20138204</v>
      </c>
      <c r="K6">
        <v>0.15615727002967367</v>
      </c>
      <c r="L6">
        <v>3871727132.9209313</v>
      </c>
      <c r="M6" s="3">
        <f t="shared" si="0"/>
        <v>9.5879047420137944</v>
      </c>
      <c r="N6" s="3"/>
      <c r="O6" s="12">
        <v>9.5814939856360173</v>
      </c>
      <c r="R6" s="15">
        <f t="shared" si="1"/>
        <v>6.4107563777771048E-3</v>
      </c>
      <c r="W6" s="15">
        <v>56732022.920931339</v>
      </c>
    </row>
    <row r="7" spans="1:25">
      <c r="A7" t="s">
        <v>50</v>
      </c>
      <c r="B7" t="s">
        <v>51</v>
      </c>
      <c r="C7" t="s">
        <v>141</v>
      </c>
      <c r="D7" t="s">
        <v>131</v>
      </c>
      <c r="E7">
        <v>20.1080849477346</v>
      </c>
      <c r="F7">
        <v>20.163430881170601</v>
      </c>
      <c r="G7">
        <v>0.109651244554164</v>
      </c>
      <c r="H7">
        <v>1550884.51484983</v>
      </c>
      <c r="I7">
        <v>15508845.1484983</v>
      </c>
      <c r="J7">
        <v>930530708.90989804</v>
      </c>
      <c r="K7">
        <v>0.15615727002967367</v>
      </c>
      <c r="L7">
        <v>4303359376.3681784</v>
      </c>
      <c r="M7" s="3">
        <f t="shared" si="0"/>
        <v>9.6338076158144794</v>
      </c>
      <c r="N7" s="3"/>
      <c r="O7" s="12">
        <v>9.5814939856360173</v>
      </c>
      <c r="R7" s="15">
        <f t="shared" si="1"/>
        <v>5.2313630178462134E-2</v>
      </c>
      <c r="W7" s="15">
        <v>488364266.36817837</v>
      </c>
    </row>
    <row r="8" spans="1:25">
      <c r="A8" t="s">
        <v>53</v>
      </c>
      <c r="B8" t="s">
        <v>54</v>
      </c>
      <c r="C8" t="s">
        <v>141</v>
      </c>
      <c r="D8" t="s">
        <v>131</v>
      </c>
      <c r="E8">
        <v>20.17724802531</v>
      </c>
      <c r="F8">
        <v>20.224945819315199</v>
      </c>
      <c r="G8">
        <v>7.7065688231650206E-2</v>
      </c>
      <c r="H8">
        <v>1489707.3735855401</v>
      </c>
      <c r="I8">
        <v>14897073.735855401</v>
      </c>
      <c r="J8">
        <v>893824424.15132403</v>
      </c>
      <c r="K8">
        <v>0.15446265938069229</v>
      </c>
      <c r="L8">
        <v>4127547686.9006138</v>
      </c>
      <c r="M8" s="3">
        <f t="shared" si="0"/>
        <v>9.6156920995091877</v>
      </c>
      <c r="N8" s="3">
        <f>AVERAGE(M8:M10)</f>
        <v>9.6036381893265101</v>
      </c>
      <c r="O8" s="12">
        <v>9.5814939856360173</v>
      </c>
      <c r="P8" s="12">
        <f>AVERAGE(O8:O10)</f>
        <v>9.5814939856360173</v>
      </c>
      <c r="R8" s="15">
        <f t="shared" si="1"/>
        <v>3.4198113873170399E-2</v>
      </c>
      <c r="S8" s="15">
        <f>AVERAGE(R8:R10)</f>
        <v>2.2144203690492265E-2</v>
      </c>
      <c r="W8" s="15">
        <v>312552576.90061378</v>
      </c>
      <c r="X8" s="15">
        <v>202235580.40109062</v>
      </c>
    </row>
    <row r="9" spans="1:25">
      <c r="A9" t="s">
        <v>53</v>
      </c>
      <c r="B9" t="s">
        <v>54</v>
      </c>
      <c r="C9" t="s">
        <v>141</v>
      </c>
      <c r="D9" t="s">
        <v>131</v>
      </c>
      <c r="E9">
        <v>20.183734662229998</v>
      </c>
      <c r="F9">
        <v>20.224945819315199</v>
      </c>
      <c r="G9">
        <v>7.7065688231650206E-2</v>
      </c>
      <c r="H9">
        <v>1484095.0005641901</v>
      </c>
      <c r="I9">
        <v>14840950.0056419</v>
      </c>
      <c r="J9">
        <v>890457000.33851397</v>
      </c>
      <c r="K9">
        <v>0.15446265938069229</v>
      </c>
      <c r="L9">
        <v>4111997426.6998196</v>
      </c>
      <c r="M9" s="3">
        <f t="shared" si="0"/>
        <v>9.6140528342045286</v>
      </c>
      <c r="N9" s="3"/>
      <c r="O9" s="12">
        <v>9.5814939856360173</v>
      </c>
      <c r="R9" s="15">
        <f t="shared" si="1"/>
        <v>3.2558848568511323E-2</v>
      </c>
      <c r="W9" s="15">
        <v>297002316.69981956</v>
      </c>
    </row>
    <row r="10" spans="1:25">
      <c r="A10" t="s">
        <v>53</v>
      </c>
      <c r="B10" t="s">
        <v>54</v>
      </c>
      <c r="C10" t="s">
        <v>141</v>
      </c>
      <c r="D10" t="s">
        <v>131</v>
      </c>
      <c r="E10">
        <v>20.313854770405499</v>
      </c>
      <c r="F10">
        <v>20.224945819315199</v>
      </c>
      <c r="G10">
        <v>7.7065688231650206E-2</v>
      </c>
      <c r="H10">
        <v>1375873.48777477</v>
      </c>
      <c r="I10">
        <v>13758734.8777477</v>
      </c>
      <c r="J10">
        <v>825524092.66486192</v>
      </c>
      <c r="K10">
        <v>0.15446265938069229</v>
      </c>
      <c r="L10">
        <v>3812146957.6028385</v>
      </c>
      <c r="M10" s="3">
        <f t="shared" si="0"/>
        <v>9.5811696342658124</v>
      </c>
      <c r="N10" s="3"/>
      <c r="O10" s="12">
        <v>9.5814939856360173</v>
      </c>
      <c r="R10" s="15">
        <f t="shared" si="1"/>
        <v>-3.2435137020492277E-4</v>
      </c>
      <c r="W10" s="15">
        <v>-2848152.3971614838</v>
      </c>
    </row>
    <row r="11" spans="1:25" s="3" customFormat="1">
      <c r="A11" s="3" t="s">
        <v>14</v>
      </c>
      <c r="B11" s="3" t="s">
        <v>44</v>
      </c>
      <c r="C11" s="3" t="s">
        <v>139</v>
      </c>
      <c r="D11" s="3" t="s">
        <v>131</v>
      </c>
      <c r="E11" s="3">
        <v>20.968108128932599</v>
      </c>
      <c r="F11" s="3">
        <v>20.960868892228699</v>
      </c>
      <c r="G11" s="3">
        <v>3.80798331017215E-2</v>
      </c>
      <c r="H11" s="3">
        <v>940241.42974884796</v>
      </c>
      <c r="I11" s="3">
        <v>9402414.2974884789</v>
      </c>
      <c r="J11" s="3">
        <v>564144857.84930873</v>
      </c>
      <c r="K11" s="3">
        <v>0.14391273750879657</v>
      </c>
      <c r="L11" s="3">
        <v>2581329954.7756543</v>
      </c>
      <c r="M11" s="3">
        <f t="shared" si="0"/>
        <v>9.4118435211574099</v>
      </c>
      <c r="N11" s="3">
        <f>AVERAGE(M11:M13)</f>
        <v>9.4136729791195712</v>
      </c>
      <c r="O11" s="3">
        <v>9.5814939856360173</v>
      </c>
      <c r="P11" s="3">
        <f>AVERAGE(O11:O13)</f>
        <v>9.5814939856360173</v>
      </c>
      <c r="Q11" s="3">
        <f>TTEST(N11:N19,P11:P19,2,1)</f>
        <v>0.41491474901935121</v>
      </c>
      <c r="R11" s="15">
        <f t="shared" si="1"/>
        <v>-0.16965046447860743</v>
      </c>
      <c r="S11" s="15">
        <f>AVERAGE(R11:R13)</f>
        <v>-0.16782100651644605</v>
      </c>
      <c r="T11" s="15">
        <f>AVERAGE(S11,S14,S17)</f>
        <v>-5.8057350584556348E-2</v>
      </c>
      <c r="U11" s="15">
        <f>_xlfn.STDEV.S(S11,S14,S17)/SQRT(COUNT(S11,S14,S17))</f>
        <v>5.6902168045747353E-2</v>
      </c>
      <c r="V11" s="17"/>
      <c r="W11" s="15">
        <v>-1233665155.2243457</v>
      </c>
      <c r="X11" s="15">
        <v>-1222343273.4796827</v>
      </c>
      <c r="Y11" s="15">
        <f>AVERAGE(X11,X14,X17)</f>
        <v>-419187861.0986684</v>
      </c>
    </row>
    <row r="12" spans="1:25">
      <c r="A12" t="s">
        <v>14</v>
      </c>
      <c r="B12" t="s">
        <v>44</v>
      </c>
      <c r="C12" t="s">
        <v>139</v>
      </c>
      <c r="D12" t="s">
        <v>131</v>
      </c>
      <c r="E12">
        <v>20.919689071827101</v>
      </c>
      <c r="F12">
        <v>20.960868892228699</v>
      </c>
      <c r="G12">
        <v>3.80798331017215E-2</v>
      </c>
      <c r="H12">
        <v>967109.31680472905</v>
      </c>
      <c r="I12">
        <v>9671093.1680472903</v>
      </c>
      <c r="J12">
        <v>580265590.08283746</v>
      </c>
      <c r="K12">
        <v>0.14391273750879657</v>
      </c>
      <c r="L12">
        <v>2655092798.5352631</v>
      </c>
      <c r="M12" s="3">
        <f t="shared" si="0"/>
        <v>9.4240797047724723</v>
      </c>
      <c r="N12" s="3"/>
      <c r="O12" s="12">
        <v>9.5814939856360173</v>
      </c>
      <c r="R12" s="15">
        <f t="shared" si="1"/>
        <v>-0.15741428086354503</v>
      </c>
      <c r="W12" s="15">
        <v>-1159902311.4647369</v>
      </c>
    </row>
    <row r="13" spans="1:25">
      <c r="A13" t="s">
        <v>14</v>
      </c>
      <c r="B13" t="s">
        <v>44</v>
      </c>
      <c r="C13" t="s">
        <v>139</v>
      </c>
      <c r="D13" t="s">
        <v>131</v>
      </c>
      <c r="E13">
        <v>20.994809475926399</v>
      </c>
      <c r="F13">
        <v>20.960868892228699</v>
      </c>
      <c r="G13">
        <v>3.80798331017215E-2</v>
      </c>
      <c r="H13">
        <v>925745.42362126999</v>
      </c>
      <c r="I13">
        <v>9257454.2362127006</v>
      </c>
      <c r="J13">
        <v>555447254.17276204</v>
      </c>
      <c r="K13">
        <v>0.14391273750879657</v>
      </c>
      <c r="L13">
        <v>2541532756.2500343</v>
      </c>
      <c r="M13" s="3">
        <f t="shared" si="0"/>
        <v>9.4050957114288316</v>
      </c>
      <c r="N13" s="3"/>
      <c r="O13" s="12">
        <v>9.5814939856360173</v>
      </c>
      <c r="R13" s="15">
        <f t="shared" si="1"/>
        <v>-0.17639827420718568</v>
      </c>
      <c r="W13" s="15">
        <v>-1273462353.7499657</v>
      </c>
    </row>
    <row r="14" spans="1:25">
      <c r="A14" t="s">
        <v>28</v>
      </c>
      <c r="B14" t="s">
        <v>62</v>
      </c>
      <c r="C14" t="s">
        <v>139</v>
      </c>
      <c r="D14" t="s">
        <v>131</v>
      </c>
      <c r="E14">
        <v>20.474156813374101</v>
      </c>
      <c r="F14">
        <v>20.417007231165499</v>
      </c>
      <c r="G14">
        <v>5.74891933152945E-2</v>
      </c>
      <c r="H14">
        <v>1253337.1089403301</v>
      </c>
      <c r="I14">
        <v>12533371.089403301</v>
      </c>
      <c r="J14">
        <v>752002265.36419809</v>
      </c>
      <c r="K14">
        <v>0.14701078079059138</v>
      </c>
      <c r="L14">
        <v>3450218822.2067294</v>
      </c>
      <c r="M14" s="3">
        <f t="shared" si="0"/>
        <v>9.5378466400771007</v>
      </c>
      <c r="N14" s="3">
        <f>AVERAGE(M14:M16)</f>
        <v>9.55228915141935</v>
      </c>
      <c r="O14" s="12">
        <v>9.5814939856360173</v>
      </c>
      <c r="P14" s="12">
        <f>AVERAGE(O14:O16)</f>
        <v>9.5814939856360173</v>
      </c>
      <c r="R14" s="15">
        <f t="shared" si="1"/>
        <v>-4.3647345558916584E-2</v>
      </c>
      <c r="S14" s="15">
        <f>AVERAGE(R14:R16)</f>
        <v>-2.9204834216667901E-2</v>
      </c>
      <c r="W14" s="15">
        <v>-364776287.79327059</v>
      </c>
      <c r="X14" s="15">
        <v>-246778814.85401201</v>
      </c>
    </row>
    <row r="15" spans="1:25">
      <c r="A15" t="s">
        <v>28</v>
      </c>
      <c r="B15" t="s">
        <v>62</v>
      </c>
      <c r="C15" t="s">
        <v>139</v>
      </c>
      <c r="D15" t="s">
        <v>131</v>
      </c>
      <c r="E15">
        <v>20.417680538940999</v>
      </c>
      <c r="F15">
        <v>20.417007231165499</v>
      </c>
      <c r="G15">
        <v>5.74891933152945E-2</v>
      </c>
      <c r="H15">
        <v>1295210.1985021499</v>
      </c>
      <c r="I15">
        <v>12952101.985021498</v>
      </c>
      <c r="J15">
        <v>777126119.10128987</v>
      </c>
      <c r="K15">
        <v>0.14701078079059138</v>
      </c>
      <c r="L15">
        <v>3565488146.5725303</v>
      </c>
      <c r="M15" s="3">
        <f t="shared" si="0"/>
        <v>9.5521189969788693</v>
      </c>
      <c r="N15" s="3"/>
      <c r="O15" s="12">
        <v>9.5814939856360173</v>
      </c>
      <c r="R15" s="15">
        <f t="shared" si="1"/>
        <v>-2.9374988657147938E-2</v>
      </c>
      <c r="W15" s="15">
        <v>-249506963.42746973</v>
      </c>
    </row>
    <row r="16" spans="1:25">
      <c r="A16" t="s">
        <v>28</v>
      </c>
      <c r="B16" t="s">
        <v>62</v>
      </c>
      <c r="C16" t="s">
        <v>139</v>
      </c>
      <c r="D16" t="s">
        <v>131</v>
      </c>
      <c r="E16">
        <v>20.3591843411815</v>
      </c>
      <c r="F16">
        <v>20.417007231165499</v>
      </c>
      <c r="G16">
        <v>5.74891933152945E-2</v>
      </c>
      <c r="H16">
        <v>1340056.3950076301</v>
      </c>
      <c r="I16">
        <v>13400563.950076301</v>
      </c>
      <c r="J16">
        <v>804033837.00457799</v>
      </c>
      <c r="K16">
        <v>0.14701078079059138</v>
      </c>
      <c r="L16">
        <v>3688941916.6587043</v>
      </c>
      <c r="M16" s="3">
        <f t="shared" si="0"/>
        <v>9.5669018172020781</v>
      </c>
      <c r="N16" s="3"/>
      <c r="O16" s="12">
        <v>9.5814939856360173</v>
      </c>
      <c r="R16" s="15">
        <f t="shared" si="1"/>
        <v>-1.4592168433939179E-2</v>
      </c>
      <c r="W16" s="15">
        <v>-126053193.34129572</v>
      </c>
    </row>
    <row r="17" spans="1:25">
      <c r="A17" t="s">
        <v>30</v>
      </c>
      <c r="B17" t="s">
        <v>66</v>
      </c>
      <c r="C17" t="s">
        <v>139</v>
      </c>
      <c r="D17" t="s">
        <v>131</v>
      </c>
      <c r="E17">
        <v>20.323981512454701</v>
      </c>
      <c r="F17">
        <v>20.1980384187131</v>
      </c>
      <c r="G17">
        <v>0.10995956756334201</v>
      </c>
      <c r="H17">
        <v>1367789.7049299299</v>
      </c>
      <c r="I17">
        <v>13677897.0492993</v>
      </c>
      <c r="J17">
        <v>820673822.95795798</v>
      </c>
      <c r="K17">
        <v>0.13838612368024131</v>
      </c>
      <c r="L17">
        <v>3736974768.4918175</v>
      </c>
      <c r="M17" s="3">
        <f t="shared" si="0"/>
        <v>9.5725201655665852</v>
      </c>
      <c r="N17" s="3">
        <f>AVERAGE(M17:M19)</f>
        <v>9.6043477746154622</v>
      </c>
      <c r="O17" s="12">
        <v>9.5814939856360173</v>
      </c>
      <c r="P17" s="12">
        <f>AVERAGE(O17:O19)</f>
        <v>9.5814939856360173</v>
      </c>
      <c r="R17" s="15">
        <f t="shared" si="1"/>
        <v>-8.9738200694320369E-3</v>
      </c>
      <c r="S17" s="15">
        <f>AVERAGE(R17:R19)</f>
        <v>2.28537889794449E-2</v>
      </c>
      <c r="W17" s="15">
        <v>-78020341.508182526</v>
      </c>
      <c r="X17" s="15">
        <v>211558505.03768936</v>
      </c>
    </row>
    <row r="18" spans="1:25">
      <c r="A18" t="s">
        <v>30</v>
      </c>
      <c r="B18" t="s">
        <v>66</v>
      </c>
      <c r="C18" t="s">
        <v>139</v>
      </c>
      <c r="D18" t="s">
        <v>131</v>
      </c>
      <c r="E18">
        <v>20.1211076686842</v>
      </c>
      <c r="F18">
        <v>20.1980384187131</v>
      </c>
      <c r="G18">
        <v>0.10995956756334201</v>
      </c>
      <c r="H18">
        <v>1539176.5323053801</v>
      </c>
      <c r="I18">
        <v>15391765.323053801</v>
      </c>
      <c r="J18">
        <v>923505919.38322806</v>
      </c>
      <c r="K18">
        <v>0.13838612368024131</v>
      </c>
      <c r="L18">
        <v>4205225295.0497217</v>
      </c>
      <c r="M18" s="3">
        <f t="shared" si="0"/>
        <v>9.6237892680948907</v>
      </c>
      <c r="N18" s="3"/>
      <c r="O18" s="12">
        <v>9.5814939856360173</v>
      </c>
      <c r="R18" s="15">
        <f t="shared" si="1"/>
        <v>4.2295282458873373E-2</v>
      </c>
      <c r="W18" s="15">
        <v>390230185.04972172</v>
      </c>
    </row>
    <row r="19" spans="1:25">
      <c r="A19" t="s">
        <v>30</v>
      </c>
      <c r="B19" t="s">
        <v>66</v>
      </c>
      <c r="C19" t="s">
        <v>139</v>
      </c>
      <c r="D19" t="s">
        <v>131</v>
      </c>
      <c r="E19">
        <v>20.1490260750003</v>
      </c>
      <c r="F19">
        <v>20.1980384187131</v>
      </c>
      <c r="G19">
        <v>0.10995956756334201</v>
      </c>
      <c r="H19">
        <v>1514373.6878557601</v>
      </c>
      <c r="I19">
        <v>15143736.8785576</v>
      </c>
      <c r="J19">
        <v>908624212.71345603</v>
      </c>
      <c r="K19">
        <v>0.13838612368024131</v>
      </c>
      <c r="L19">
        <v>4137460781.5715289</v>
      </c>
      <c r="M19" s="3">
        <f t="shared" si="0"/>
        <v>9.6167338901849106</v>
      </c>
      <c r="N19" s="3"/>
      <c r="O19" s="12">
        <v>9.5814939856360173</v>
      </c>
      <c r="R19" s="15">
        <f t="shared" si="1"/>
        <v>3.5239904548893364E-2</v>
      </c>
      <c r="W19" s="15">
        <v>322465671.57152891</v>
      </c>
    </row>
    <row r="20" spans="1:25" s="3" customFormat="1">
      <c r="A20" s="3" t="s">
        <v>45</v>
      </c>
      <c r="B20" s="3" t="s">
        <v>46</v>
      </c>
      <c r="C20" s="3" t="s">
        <v>140</v>
      </c>
      <c r="D20" s="3" t="s">
        <v>131</v>
      </c>
      <c r="E20" s="3">
        <v>25.8769158796641</v>
      </c>
      <c r="F20" s="3">
        <v>25.964983792487399</v>
      </c>
      <c r="G20" s="3">
        <v>8.6103483287835195E-2</v>
      </c>
      <c r="H20" s="3">
        <v>54039.824011894103</v>
      </c>
      <c r="I20" s="3">
        <v>540398.24011894106</v>
      </c>
      <c r="J20" s="3">
        <v>32423894.407136463</v>
      </c>
      <c r="K20" s="3">
        <v>0.14762269938650335</v>
      </c>
      <c r="L20" s="3">
        <v>148841588.89656356</v>
      </c>
      <c r="M20" s="3">
        <f t="shared" si="0"/>
        <v>8.1727242975046064</v>
      </c>
      <c r="N20" s="3">
        <f>AVERAGE(M20:M22)</f>
        <v>8.1504682847625247</v>
      </c>
      <c r="O20" s="3">
        <v>9.5814939856360173</v>
      </c>
      <c r="P20" s="3">
        <f>AVERAGE(O20:O22)</f>
        <v>9.5814939856360173</v>
      </c>
      <c r="Q20" s="13">
        <f>TTEST(N20:N28,P20:P28,2,1)</f>
        <v>2.5675554415855509E-2</v>
      </c>
      <c r="R20" s="15">
        <f t="shared" si="1"/>
        <v>-1.4087696881314109</v>
      </c>
      <c r="S20" s="15">
        <f>AVERAGE(R20:R22)</f>
        <v>-1.4310257008734932</v>
      </c>
      <c r="T20" s="15">
        <f>AVERAGE(S20,S23,S26)</f>
        <v>-1.2082867159577841</v>
      </c>
      <c r="U20" s="15">
        <f>_xlfn.STDEV.S(S20,S23,S26)/SQRT(COUNT(S20,S23,S26))</f>
        <v>0.19743337995350119</v>
      </c>
      <c r="V20" s="17"/>
      <c r="W20" s="15">
        <v>-3666153521.1034365</v>
      </c>
      <c r="X20" s="15">
        <v>-3673470473.9131126</v>
      </c>
      <c r="Y20" s="15">
        <f>AVERAGE(X20,X23,X26)</f>
        <v>-3258450954.9759727</v>
      </c>
    </row>
    <row r="21" spans="1:25">
      <c r="A21" t="s">
        <v>45</v>
      </c>
      <c r="B21" t="s">
        <v>46</v>
      </c>
      <c r="C21" t="s">
        <v>140</v>
      </c>
      <c r="D21" t="s">
        <v>131</v>
      </c>
      <c r="E21">
        <v>25.9690572448668</v>
      </c>
      <c r="F21">
        <v>25.964983792487399</v>
      </c>
      <c r="G21">
        <v>8.6103483287835195E-2</v>
      </c>
      <c r="H21">
        <v>51218.693241507499</v>
      </c>
      <c r="I21">
        <v>512186.93241507502</v>
      </c>
      <c r="J21">
        <v>30731215.944904502</v>
      </c>
      <c r="K21">
        <v>0.14762269938650335</v>
      </c>
      <c r="L21">
        <v>141071363.99248341</v>
      </c>
      <c r="M21" s="3">
        <f t="shared" si="0"/>
        <v>8.1494388654751244</v>
      </c>
      <c r="N21" s="3"/>
      <c r="O21" s="12">
        <v>9.5814939856360173</v>
      </c>
      <c r="R21" s="15">
        <f t="shared" si="1"/>
        <v>-1.4320551201608929</v>
      </c>
      <c r="W21" s="15">
        <v>-3673923746.0075164</v>
      </c>
    </row>
    <row r="22" spans="1:25">
      <c r="A22" t="s">
        <v>45</v>
      </c>
      <c r="B22" t="s">
        <v>46</v>
      </c>
      <c r="C22" t="s">
        <v>140</v>
      </c>
      <c r="D22" t="s">
        <v>131</v>
      </c>
      <c r="E22">
        <v>26.0489782529312</v>
      </c>
      <c r="F22">
        <v>25.964983792487399</v>
      </c>
      <c r="G22">
        <v>8.6103483287835195E-2</v>
      </c>
      <c r="H22">
        <v>48891.270131580903</v>
      </c>
      <c r="I22">
        <v>488912.70131580904</v>
      </c>
      <c r="J22">
        <v>29334762.078948542</v>
      </c>
      <c r="K22">
        <v>0.14762269938650335</v>
      </c>
      <c r="L22">
        <v>134660955.37161502</v>
      </c>
      <c r="M22" s="3">
        <f t="shared" si="0"/>
        <v>8.1292416913078416</v>
      </c>
      <c r="N22" s="3"/>
      <c r="O22" s="12">
        <v>9.5814939856360173</v>
      </c>
      <c r="R22" s="15">
        <f t="shared" si="1"/>
        <v>-1.4522522943281757</v>
      </c>
      <c r="W22" s="15">
        <v>-3680334154.6283851</v>
      </c>
    </row>
    <row r="23" spans="1:25">
      <c r="A23" t="s">
        <v>48</v>
      </c>
      <c r="B23" t="s">
        <v>49</v>
      </c>
      <c r="C23" t="s">
        <v>140</v>
      </c>
      <c r="D23" t="s">
        <v>131</v>
      </c>
      <c r="E23">
        <v>26.462868557105399</v>
      </c>
      <c r="F23">
        <v>25.770510126745801</v>
      </c>
      <c r="G23">
        <v>0.97715541219794</v>
      </c>
      <c r="H23">
        <v>38426.900855234198</v>
      </c>
      <c r="I23">
        <v>384269.00855234195</v>
      </c>
      <c r="J23">
        <v>23056140.513140518</v>
      </c>
      <c r="K23">
        <v>0.15450483991064778</v>
      </c>
      <c r="L23">
        <v>106473703.24832278</v>
      </c>
      <c r="M23" s="3">
        <f t="shared" si="0"/>
        <v>8.0272423594710514</v>
      </c>
      <c r="N23" s="3">
        <f>AVERAGE(M23:M25)</f>
        <v>8.2022111710867716</v>
      </c>
      <c r="O23" s="12">
        <v>9.5814939856360173</v>
      </c>
      <c r="P23" s="12">
        <f>AVERAGE(O23:O25)</f>
        <v>9.5814939856360173</v>
      </c>
      <c r="R23" s="15">
        <f t="shared" si="1"/>
        <v>-1.5542516261649659</v>
      </c>
      <c r="S23" s="15">
        <f>AVERAGE(R23:R25)</f>
        <v>-1.3792828145492464</v>
      </c>
      <c r="W23" s="15">
        <v>-3708521406.751677</v>
      </c>
      <c r="X23" s="15">
        <v>-3636291795.9865379</v>
      </c>
    </row>
    <row r="24" spans="1:25">
      <c r="A24" t="s">
        <v>48</v>
      </c>
      <c r="B24" t="s">
        <v>49</v>
      </c>
      <c r="C24" t="s">
        <v>140</v>
      </c>
      <c r="D24" t="s">
        <v>131</v>
      </c>
      <c r="E24">
        <v>26.195895913701399</v>
      </c>
      <c r="F24">
        <v>25.770510126745801</v>
      </c>
      <c r="G24">
        <v>0.97715541219794</v>
      </c>
      <c r="H24">
        <v>44885.197420047603</v>
      </c>
      <c r="I24">
        <v>448851.97420047602</v>
      </c>
      <c r="J24">
        <v>26931118.452028561</v>
      </c>
      <c r="K24">
        <v>0.15450483991064778</v>
      </c>
      <c r="L24">
        <v>124368426.38829572</v>
      </c>
      <c r="M24" s="3">
        <f t="shared" si="0"/>
        <v>8.094710139311676</v>
      </c>
      <c r="N24" s="3"/>
      <c r="O24" s="12">
        <v>9.5814939856360173</v>
      </c>
      <c r="R24" s="15">
        <f t="shared" si="1"/>
        <v>-1.4867838463243412</v>
      </c>
      <c r="W24" s="15">
        <v>-3690626683.6117043</v>
      </c>
    </row>
    <row r="25" spans="1:25">
      <c r="A25" t="s">
        <v>48</v>
      </c>
      <c r="B25" t="s">
        <v>49</v>
      </c>
      <c r="C25" t="s">
        <v>140</v>
      </c>
      <c r="D25" t="s">
        <v>131</v>
      </c>
      <c r="E25">
        <v>24.652765909430599</v>
      </c>
      <c r="F25">
        <v>25.770510126745801</v>
      </c>
      <c r="G25">
        <v>0.97715541219794</v>
      </c>
      <c r="H25">
        <v>110172.705594502</v>
      </c>
      <c r="I25">
        <v>1101727.0559450199</v>
      </c>
      <c r="J25">
        <v>66103623.356701195</v>
      </c>
      <c r="K25">
        <v>0.15450483991064778</v>
      </c>
      <c r="L25">
        <v>305267812.4037683</v>
      </c>
      <c r="M25" s="3">
        <f t="shared" si="0"/>
        <v>8.4846810144775855</v>
      </c>
      <c r="N25" s="3"/>
      <c r="O25" s="12">
        <v>9.5814939856360173</v>
      </c>
      <c r="R25" s="15">
        <f t="shared" si="1"/>
        <v>-1.0968129711584318</v>
      </c>
      <c r="W25" s="15">
        <v>-3509727297.5962315</v>
      </c>
    </row>
    <row r="26" spans="1:25">
      <c r="A26" t="s">
        <v>67</v>
      </c>
      <c r="B26" t="s">
        <v>68</v>
      </c>
      <c r="C26" t="s">
        <v>140</v>
      </c>
      <c r="D26" t="s">
        <v>131</v>
      </c>
      <c r="E26">
        <v>21.467398474301</v>
      </c>
      <c r="F26">
        <v>23.5432212687491</v>
      </c>
      <c r="G26">
        <v>3.6586760922785699</v>
      </c>
      <c r="H26">
        <v>703172.08242287801</v>
      </c>
      <c r="I26">
        <v>7031720.8242287803</v>
      </c>
      <c r="J26">
        <v>421903249.45372683</v>
      </c>
      <c r="K26">
        <v>0.15946969696969709</v>
      </c>
      <c r="L26">
        <v>1956736131.1785729</v>
      </c>
      <c r="M26" s="3">
        <f t="shared" si="0"/>
        <v>9.2915322643399012</v>
      </c>
      <c r="N26" s="3">
        <f>AVERAGE(M26:M28)</f>
        <v>8.7669423531854047</v>
      </c>
      <c r="O26" s="12">
        <v>9.5814939856360173</v>
      </c>
      <c r="P26" s="12">
        <f>AVERAGE(O26:O28)</f>
        <v>9.5814939856360173</v>
      </c>
      <c r="R26" s="15">
        <f t="shared" si="1"/>
        <v>-0.28996172129611608</v>
      </c>
      <c r="S26" s="15">
        <f>AVERAGE(R26:R28)</f>
        <v>-0.81455163245061313</v>
      </c>
      <c r="W26" s="15">
        <v>-1858258978.8214271</v>
      </c>
      <c r="X26" s="15">
        <v>-2465590595.0282674</v>
      </c>
    </row>
    <row r="27" spans="1:25">
      <c r="A27" t="s">
        <v>67</v>
      </c>
      <c r="B27" t="s">
        <v>68</v>
      </c>
      <c r="C27" t="s">
        <v>140</v>
      </c>
      <c r="D27" t="s">
        <v>131</v>
      </c>
      <c r="E27">
        <v>21.3945780151398</v>
      </c>
      <c r="F27">
        <v>23.5432212687491</v>
      </c>
      <c r="G27">
        <v>3.6586760922785699</v>
      </c>
      <c r="H27">
        <v>733608.55035941198</v>
      </c>
      <c r="I27">
        <v>7336085.50359412</v>
      </c>
      <c r="J27">
        <v>440165130.21564722</v>
      </c>
      <c r="K27">
        <v>0.15946969696969709</v>
      </c>
      <c r="L27">
        <v>2041432520.5910552</v>
      </c>
      <c r="M27" s="3">
        <f t="shared" si="0"/>
        <v>9.3099350289225988</v>
      </c>
      <c r="N27" s="3"/>
      <c r="O27" s="12">
        <v>9.5814939856360173</v>
      </c>
      <c r="R27" s="15">
        <f t="shared" si="1"/>
        <v>-0.27155895671341845</v>
      </c>
      <c r="W27" s="15">
        <v>-1773562589.4089448</v>
      </c>
    </row>
    <row r="28" spans="1:25">
      <c r="A28" t="s">
        <v>67</v>
      </c>
      <c r="B28" t="s">
        <v>68</v>
      </c>
      <c r="C28" t="s">
        <v>140</v>
      </c>
      <c r="D28" t="s">
        <v>131</v>
      </c>
      <c r="E28">
        <v>27.767687316806601</v>
      </c>
      <c r="F28">
        <v>23.5432212687491</v>
      </c>
      <c r="G28">
        <v>3.6586760922785699</v>
      </c>
      <c r="H28">
        <v>17984.117105562502</v>
      </c>
      <c r="I28">
        <v>179841.17105562502</v>
      </c>
      <c r="J28">
        <v>10790470.2633375</v>
      </c>
      <c r="K28">
        <v>0.15946969696969709</v>
      </c>
      <c r="L28">
        <v>50044893.145569839</v>
      </c>
      <c r="M28" s="3">
        <f t="shared" si="0"/>
        <v>7.6993597662937123</v>
      </c>
      <c r="N28" s="3"/>
      <c r="O28" s="12">
        <v>9.5814939856360173</v>
      </c>
      <c r="R28" s="15">
        <f t="shared" si="1"/>
        <v>-1.882134219342305</v>
      </c>
      <c r="W28" s="15">
        <v>-3764950216.8544302</v>
      </c>
    </row>
    <row r="29" spans="1:25" s="3" customFormat="1">
      <c r="A29" s="3" t="s">
        <v>56</v>
      </c>
      <c r="B29" s="3" t="s">
        <v>57</v>
      </c>
      <c r="C29" s="3" t="s">
        <v>143</v>
      </c>
      <c r="D29" s="3" t="s">
        <v>131</v>
      </c>
      <c r="E29" s="3">
        <v>21.1590796873434</v>
      </c>
      <c r="F29" s="3">
        <v>21.212089549672999</v>
      </c>
      <c r="G29" s="3">
        <v>4.8954026648786397E-2</v>
      </c>
      <c r="H29" s="3">
        <v>841352.82562938798</v>
      </c>
      <c r="I29" s="3">
        <v>8413528.2562938798</v>
      </c>
      <c r="J29" s="3">
        <v>504811695.3776328</v>
      </c>
      <c r="K29" s="3">
        <v>0.15034333212865933</v>
      </c>
      <c r="L29" s="3">
        <v>2322827071.0328956</v>
      </c>
      <c r="M29" s="3">
        <f t="shared" si="0"/>
        <v>9.3660168788094058</v>
      </c>
      <c r="N29" s="3">
        <f>AVERAGE(M29:M31)</f>
        <v>9.3526205334931447</v>
      </c>
      <c r="O29" s="3">
        <v>9.5814939856360173</v>
      </c>
      <c r="P29" s="3">
        <f>AVERAGE(O29:O31)</f>
        <v>9.5814939856360173</v>
      </c>
      <c r="Q29" s="3">
        <f>TTEST(N29:N37,P29:P37,2,1)</f>
        <v>6.7239272835289299E-2</v>
      </c>
      <c r="R29" s="15">
        <f t="shared" si="1"/>
        <v>-0.21547710682661148</v>
      </c>
      <c r="S29" s="15">
        <f>AVERAGE(R29:R31)</f>
        <v>-0.22887345214287316</v>
      </c>
      <c r="T29" s="15">
        <f>AVERAGE(S29,S32,S35)</f>
        <v>-0.17009404554821098</v>
      </c>
      <c r="U29" s="15">
        <f>_xlfn.STDEV.S(S29,S32,S35)/SQRT(COUNT(S29,S32,S35))</f>
        <v>4.6484098273962361E-2</v>
      </c>
      <c r="V29" s="17"/>
      <c r="W29" s="15">
        <v>-1492168038.9671044</v>
      </c>
      <c r="X29" s="15">
        <v>-1562113815.5529175</v>
      </c>
      <c r="Y29" s="15">
        <f>AVERAGE(X29,X32,X35)</f>
        <v>-1205087928.9206374</v>
      </c>
    </row>
    <row r="30" spans="1:25">
      <c r="A30" t="s">
        <v>56</v>
      </c>
      <c r="B30" t="s">
        <v>57</v>
      </c>
      <c r="C30" t="s">
        <v>143</v>
      </c>
      <c r="D30" t="s">
        <v>131</v>
      </c>
      <c r="E30">
        <v>21.221595580962301</v>
      </c>
      <c r="F30">
        <v>21.212089549672999</v>
      </c>
      <c r="G30">
        <v>4.8954026648786397E-2</v>
      </c>
      <c r="H30">
        <v>811296.31458158605</v>
      </c>
      <c r="I30">
        <v>8112963.1458158605</v>
      </c>
      <c r="J30">
        <v>486777788.74895161</v>
      </c>
      <c r="K30">
        <v>0.15034333212865933</v>
      </c>
      <c r="L30">
        <v>2239846334.0627584</v>
      </c>
      <c r="M30" s="3">
        <f t="shared" si="0"/>
        <v>9.3502182243351495</v>
      </c>
      <c r="N30" s="3"/>
      <c r="O30" s="12">
        <v>9.5814939856360173</v>
      </c>
      <c r="R30" s="15">
        <f t="shared" si="1"/>
        <v>-0.2312757613008678</v>
      </c>
      <c r="W30" s="15">
        <v>-1575148775.9372416</v>
      </c>
    </row>
    <row r="31" spans="1:25">
      <c r="A31" t="s">
        <v>56</v>
      </c>
      <c r="B31" t="s">
        <v>57</v>
      </c>
      <c r="C31" t="s">
        <v>143</v>
      </c>
      <c r="D31" t="s">
        <v>131</v>
      </c>
      <c r="E31">
        <v>21.2555933807134</v>
      </c>
      <c r="F31">
        <v>21.212089549672999</v>
      </c>
      <c r="G31">
        <v>4.8954026648786397E-2</v>
      </c>
      <c r="H31">
        <v>795404.01001486497</v>
      </c>
      <c r="I31">
        <v>7954040.1001486499</v>
      </c>
      <c r="J31">
        <v>477242406.008919</v>
      </c>
      <c r="K31">
        <v>0.15034333212865933</v>
      </c>
      <c r="L31">
        <v>2195970478.2455935</v>
      </c>
      <c r="M31" s="3">
        <f t="shared" si="0"/>
        <v>9.341626497334877</v>
      </c>
      <c r="N31" s="3"/>
      <c r="O31" s="12">
        <v>9.5814939856360173</v>
      </c>
      <c r="R31" s="15">
        <f t="shared" si="1"/>
        <v>-0.23986748830114024</v>
      </c>
      <c r="W31" s="15">
        <v>-1619024631.7544065</v>
      </c>
    </row>
    <row r="32" spans="1:25">
      <c r="A32" t="s">
        <v>59</v>
      </c>
      <c r="B32" t="s">
        <v>60</v>
      </c>
      <c r="C32" t="s">
        <v>143</v>
      </c>
      <c r="D32" t="s">
        <v>131</v>
      </c>
      <c r="E32">
        <v>20.644260766877199</v>
      </c>
      <c r="F32">
        <v>20.632733785564898</v>
      </c>
      <c r="G32">
        <v>3.5851288600343902E-2</v>
      </c>
      <c r="H32">
        <v>1135220.4678907699</v>
      </c>
      <c r="I32">
        <v>11352204.6789077</v>
      </c>
      <c r="J32">
        <v>681132280.73446202</v>
      </c>
      <c r="K32">
        <v>0.16135084427767341</v>
      </c>
      <c r="L32">
        <v>3164134197.1829791</v>
      </c>
      <c r="M32" s="3">
        <f t="shared" si="0"/>
        <v>9.5002548945033034</v>
      </c>
      <c r="N32" s="3">
        <f>AVERAGE(M32:M34)</f>
        <v>9.5031679264435454</v>
      </c>
      <c r="O32" s="12">
        <v>9.5814939856360173</v>
      </c>
      <c r="P32" s="12">
        <f>AVERAGE(O32:O34)</f>
        <v>9.5814939856360173</v>
      </c>
      <c r="R32" s="15">
        <f t="shared" si="1"/>
        <v>-8.1239091132713881E-2</v>
      </c>
      <c r="S32" s="15">
        <f>AVERAGE(R32:R34)</f>
        <v>-7.832605919247311E-2</v>
      </c>
      <c r="W32" s="15">
        <v>-650860912.81702089</v>
      </c>
      <c r="X32" s="15">
        <v>-629102614.67045116</v>
      </c>
    </row>
    <row r="33" spans="1:25">
      <c r="A33" t="s">
        <v>59</v>
      </c>
      <c r="B33" t="s">
        <v>60</v>
      </c>
      <c r="C33" t="s">
        <v>143</v>
      </c>
      <c r="D33" t="s">
        <v>131</v>
      </c>
      <c r="E33">
        <v>20.592536860275001</v>
      </c>
      <c r="F33">
        <v>20.632733785564898</v>
      </c>
      <c r="G33">
        <v>3.5851288600343902E-2</v>
      </c>
      <c r="H33">
        <v>1169907.64463436</v>
      </c>
      <c r="I33">
        <v>11699076.446343601</v>
      </c>
      <c r="J33">
        <v>701944586.78061604</v>
      </c>
      <c r="K33">
        <v>0.16135084427767341</v>
      </c>
      <c r="L33">
        <v>3260815753.9752445</v>
      </c>
      <c r="M33" s="3">
        <f t="shared" si="0"/>
        <v>9.5133262605378111</v>
      </c>
      <c r="N33" s="3"/>
      <c r="O33" s="12">
        <v>9.5814939856360173</v>
      </c>
      <c r="R33" s="15">
        <f t="shared" si="1"/>
        <v>-6.8167725098206233E-2</v>
      </c>
      <c r="W33" s="15">
        <v>-554179356.02475548</v>
      </c>
    </row>
    <row r="34" spans="1:25">
      <c r="A34" t="s">
        <v>59</v>
      </c>
      <c r="B34" t="s">
        <v>60</v>
      </c>
      <c r="C34" t="s">
        <v>143</v>
      </c>
      <c r="D34" t="s">
        <v>131</v>
      </c>
      <c r="E34">
        <v>20.661403729542499</v>
      </c>
      <c r="F34">
        <v>20.632733785564898</v>
      </c>
      <c r="G34">
        <v>3.5851288600343902E-2</v>
      </c>
      <c r="H34">
        <v>1123952.4610020299</v>
      </c>
      <c r="I34">
        <v>11239524.610020299</v>
      </c>
      <c r="J34">
        <v>674371476.60121787</v>
      </c>
      <c r="K34">
        <v>0.16135084427767341</v>
      </c>
      <c r="L34">
        <v>3132727534.8304229</v>
      </c>
      <c r="M34" s="3">
        <f t="shared" si="0"/>
        <v>9.4959226242895181</v>
      </c>
      <c r="N34" s="3"/>
      <c r="O34" s="12">
        <v>9.5814939856360173</v>
      </c>
      <c r="R34" s="15">
        <f t="shared" si="1"/>
        <v>-8.5571361346499231E-2</v>
      </c>
      <c r="W34" s="15">
        <v>-682267575.16957712</v>
      </c>
    </row>
    <row r="35" spans="1:25">
      <c r="A35" t="s">
        <v>63</v>
      </c>
      <c r="B35" t="s">
        <v>64</v>
      </c>
      <c r="C35" t="s">
        <v>143</v>
      </c>
      <c r="D35" t="s">
        <v>131</v>
      </c>
      <c r="E35">
        <v>21.041958831375901</v>
      </c>
      <c r="F35">
        <v>21.1060229467566</v>
      </c>
      <c r="G35">
        <v>5.6762477291675897E-2</v>
      </c>
      <c r="H35">
        <v>900691.90981160698</v>
      </c>
      <c r="I35">
        <v>9006919.09811607</v>
      </c>
      <c r="J35">
        <v>540415145.8869642</v>
      </c>
      <c r="K35">
        <v>0.14766138384228861</v>
      </c>
      <c r="L35">
        <v>2480854376.7118626</v>
      </c>
      <c r="M35" s="3">
        <f t="shared" si="0"/>
        <v>9.3946012724356116</v>
      </c>
      <c r="N35" s="3">
        <f>AVERAGE(M35:M37)</f>
        <v>9.3784113603267301</v>
      </c>
      <c r="O35" s="12">
        <v>9.5814939856360173</v>
      </c>
      <c r="P35" s="12">
        <f>AVERAGE(O35:O37)</f>
        <v>9.5814939856360173</v>
      </c>
      <c r="R35" s="15">
        <f t="shared" si="1"/>
        <v>-0.18689271320040568</v>
      </c>
      <c r="S35" s="15">
        <f>AVERAGE(R35:R37)</f>
        <v>-0.20308262530928664</v>
      </c>
      <c r="W35" s="15">
        <v>-1334140733.2881374</v>
      </c>
      <c r="X35" s="15">
        <v>-1424047356.5385437</v>
      </c>
    </row>
    <row r="36" spans="1:25">
      <c r="A36" t="s">
        <v>63</v>
      </c>
      <c r="B36" t="s">
        <v>64</v>
      </c>
      <c r="C36" t="s">
        <v>143</v>
      </c>
      <c r="D36" t="s">
        <v>131</v>
      </c>
      <c r="E36">
        <v>21.126062478913902</v>
      </c>
      <c r="F36">
        <v>21.1060229467566</v>
      </c>
      <c r="G36">
        <v>5.6762477291675897E-2</v>
      </c>
      <c r="H36">
        <v>857673.665109611</v>
      </c>
      <c r="I36">
        <v>8576736.6510961093</v>
      </c>
      <c r="J36">
        <v>514604199.06576657</v>
      </c>
      <c r="K36">
        <v>0.14766138384228861</v>
      </c>
      <c r="L36">
        <v>2362365468.923481</v>
      </c>
      <c r="M36" s="3">
        <f t="shared" si="0"/>
        <v>9.3733470858510302</v>
      </c>
      <c r="N36" s="3"/>
      <c r="O36" s="12">
        <v>9.5814939856360173</v>
      </c>
      <c r="R36" s="15">
        <f t="shared" si="1"/>
        <v>-0.20814689978498713</v>
      </c>
      <c r="W36" s="15">
        <v>-1452629641.076519</v>
      </c>
    </row>
    <row r="37" spans="1:25">
      <c r="A37" t="s">
        <v>63</v>
      </c>
      <c r="B37" t="s">
        <v>64</v>
      </c>
      <c r="C37" t="s">
        <v>143</v>
      </c>
      <c r="D37" t="s">
        <v>131</v>
      </c>
      <c r="E37">
        <v>21.150047529979901</v>
      </c>
      <c r="F37">
        <v>21.1060229467566</v>
      </c>
      <c r="G37">
        <v>5.6762477291675897E-2</v>
      </c>
      <c r="H37">
        <v>845786.42836473102</v>
      </c>
      <c r="I37">
        <v>8457864.28364731</v>
      </c>
      <c r="J37">
        <v>507471857.01883858</v>
      </c>
      <c r="K37">
        <v>0.14766138384228861</v>
      </c>
      <c r="L37">
        <v>2329623414.7490253</v>
      </c>
      <c r="M37" s="3">
        <f t="shared" si="0"/>
        <v>9.3672857226935502</v>
      </c>
      <c r="N37" s="3"/>
      <c r="O37" s="12">
        <v>9.5814939856360173</v>
      </c>
      <c r="R37" s="15">
        <f t="shared" si="1"/>
        <v>-0.21420826294246709</v>
      </c>
      <c r="W37" s="15">
        <v>-1485371695.2509747</v>
      </c>
    </row>
    <row r="38" spans="1:25" s="3" customFormat="1">
      <c r="A38" s="3" t="s">
        <v>61</v>
      </c>
      <c r="B38" s="3" t="s">
        <v>78</v>
      </c>
      <c r="C38" s="3" t="s">
        <v>142</v>
      </c>
      <c r="D38" s="3" t="s">
        <v>131</v>
      </c>
      <c r="E38" s="3">
        <v>22.1699750757322</v>
      </c>
      <c r="F38" s="3">
        <v>21.889911567821201</v>
      </c>
      <c r="G38" s="3">
        <v>0.292975506097225</v>
      </c>
      <c r="H38" s="3">
        <v>467208.28045406798</v>
      </c>
      <c r="I38" s="3">
        <v>4672082.8045406798</v>
      </c>
      <c r="J38" s="3">
        <v>280324968.27244079</v>
      </c>
      <c r="K38" s="3">
        <v>0.15765422696115752</v>
      </c>
      <c r="L38" s="3">
        <v>1298077537.7733741</v>
      </c>
      <c r="M38" s="3">
        <f t="shared" si="0"/>
        <v>9.1133006348536938</v>
      </c>
      <c r="N38" s="3">
        <f>AVERAGE(M38:M40)</f>
        <v>9.1840766621357801</v>
      </c>
      <c r="O38" s="3">
        <v>9.5814939856360173</v>
      </c>
      <c r="P38" s="3">
        <f>AVERAGE(O38:O40)</f>
        <v>9.5814939856360173</v>
      </c>
      <c r="Q38" s="13">
        <f>TTEST(N38:N46,P38:P46,2,1)</f>
        <v>1.9839191830124749E-2</v>
      </c>
      <c r="R38" s="15">
        <f t="shared" si="1"/>
        <v>-0.46819335078232349</v>
      </c>
      <c r="S38" s="15">
        <f>AVERAGE(R38:R40)</f>
        <v>-0.39741732350023656</v>
      </c>
      <c r="T38" s="15">
        <f>AVERAGE(S38,S41,S44)</f>
        <v>-0.3128387099620345</v>
      </c>
      <c r="U38" s="15">
        <f>_xlfn.STDEV.S(S38,S41,S44)/SQRT(COUNT(S38,S41,S44))</f>
        <v>4.4732211946070875E-2</v>
      </c>
      <c r="V38" s="17"/>
      <c r="W38" s="15">
        <v>-2516917572.2266259</v>
      </c>
      <c r="X38" s="15">
        <v>-2272217674.7179427</v>
      </c>
      <c r="Y38" s="15">
        <f>AVERAGE(X38,X41,X44)</f>
        <v>-1933342005.649873</v>
      </c>
    </row>
    <row r="39" spans="1:25">
      <c r="A39" t="s">
        <v>61</v>
      </c>
      <c r="B39" t="s">
        <v>78</v>
      </c>
      <c r="C39" t="s">
        <v>142</v>
      </c>
      <c r="D39" t="s">
        <v>131</v>
      </c>
      <c r="E39">
        <v>21.914220833776699</v>
      </c>
      <c r="F39">
        <v>21.889911567821201</v>
      </c>
      <c r="G39">
        <v>0.292975506097225</v>
      </c>
      <c r="H39">
        <v>542179.710953217</v>
      </c>
      <c r="I39">
        <v>5421797.10953217</v>
      </c>
      <c r="J39">
        <v>325307826.57193017</v>
      </c>
      <c r="K39">
        <v>0.15765422696115752</v>
      </c>
      <c r="L39">
        <v>1506375921.9781687</v>
      </c>
      <c r="M39" s="3">
        <f t="shared" si="0"/>
        <v>9.1779333652696344</v>
      </c>
      <c r="N39" s="3"/>
      <c r="O39" s="12">
        <v>9.5814939856360173</v>
      </c>
      <c r="R39" s="15">
        <f t="shared" si="1"/>
        <v>-0.40356062036638285</v>
      </c>
      <c r="W39" s="15">
        <v>-2308619188.0218315</v>
      </c>
    </row>
    <row r="40" spans="1:25">
      <c r="A40" t="s">
        <v>61</v>
      </c>
      <c r="B40" t="s">
        <v>78</v>
      </c>
      <c r="C40" t="s">
        <v>142</v>
      </c>
      <c r="D40" t="s">
        <v>131</v>
      </c>
      <c r="E40">
        <v>21.5855387939548</v>
      </c>
      <c r="F40">
        <v>21.889911567821201</v>
      </c>
      <c r="G40">
        <v>0.292975506097225</v>
      </c>
      <c r="H40">
        <v>656456.39389316004</v>
      </c>
      <c r="I40">
        <v>6564563.9389316002</v>
      </c>
      <c r="J40">
        <v>393873836.33589602</v>
      </c>
      <c r="K40">
        <v>0.15765422696115752</v>
      </c>
      <c r="L40">
        <v>1823878846.094629</v>
      </c>
      <c r="M40" s="3">
        <f t="shared" si="0"/>
        <v>9.2609959862840139</v>
      </c>
      <c r="N40" s="3"/>
      <c r="O40" s="12">
        <v>9.5814939856360173</v>
      </c>
      <c r="R40" s="15">
        <f t="shared" si="1"/>
        <v>-0.3204979993520034</v>
      </c>
      <c r="W40" s="15">
        <v>-1991116263.905371</v>
      </c>
    </row>
    <row r="41" spans="1:25">
      <c r="A41" t="s">
        <v>65</v>
      </c>
      <c r="B41" t="s">
        <v>72</v>
      </c>
      <c r="C41" t="s">
        <v>142</v>
      </c>
      <c r="D41" t="s">
        <v>131</v>
      </c>
      <c r="E41">
        <v>21.2830635034328</v>
      </c>
      <c r="F41">
        <v>21.291015418047301</v>
      </c>
      <c r="G41">
        <v>2.3365822898589898E-2</v>
      </c>
      <c r="H41">
        <v>782790.75139913603</v>
      </c>
      <c r="I41">
        <v>7827907.5139913606</v>
      </c>
      <c r="J41">
        <v>469674450.83948165</v>
      </c>
      <c r="K41">
        <v>0.15971439308530658</v>
      </c>
      <c r="L41">
        <v>2178752882.8119364</v>
      </c>
      <c r="M41" s="3">
        <f t="shared" si="0"/>
        <v>9.3382079747541873</v>
      </c>
      <c r="N41" s="3">
        <f>AVERAGE(M41:M43)</f>
        <v>9.3361984129590905</v>
      </c>
      <c r="O41" s="12">
        <v>9.5814939856360173</v>
      </c>
      <c r="P41" s="12">
        <f>AVERAGE(O41:O43)</f>
        <v>9.5814939856360173</v>
      </c>
      <c r="R41" s="15">
        <f t="shared" si="1"/>
        <v>-0.24328601088182999</v>
      </c>
      <c r="S41" s="15">
        <f>AVERAGE(R41:R43)</f>
        <v>-0.24529557267692623</v>
      </c>
      <c r="W41" s="15">
        <v>-1636242227.1880636</v>
      </c>
      <c r="X41" s="15">
        <v>-1646167069.0292332</v>
      </c>
    </row>
    <row r="42" spans="1:25">
      <c r="A42" t="s">
        <v>65</v>
      </c>
      <c r="B42" t="s">
        <v>72</v>
      </c>
      <c r="C42" t="s">
        <v>142</v>
      </c>
      <c r="D42" t="s">
        <v>131</v>
      </c>
      <c r="E42">
        <v>21.2726634338865</v>
      </c>
      <c r="F42">
        <v>21.291015418047301</v>
      </c>
      <c r="G42">
        <v>2.3365822898589898E-2</v>
      </c>
      <c r="H42">
        <v>787542.37532953802</v>
      </c>
      <c r="I42">
        <v>7875423.7532953806</v>
      </c>
      <c r="J42">
        <v>472525425.19772285</v>
      </c>
      <c r="K42">
        <v>0.15971439308530658</v>
      </c>
      <c r="L42">
        <v>2191978146.8022146</v>
      </c>
      <c r="M42" s="3">
        <f t="shared" si="0"/>
        <v>9.340836220081254</v>
      </c>
      <c r="N42" s="3"/>
      <c r="O42" s="12">
        <v>9.5814939856360173</v>
      </c>
      <c r="R42" s="15">
        <f t="shared" si="1"/>
        <v>-0.24065776555476326</v>
      </c>
      <c r="W42" s="15">
        <v>-1623016963.1977854</v>
      </c>
    </row>
    <row r="43" spans="1:25">
      <c r="A43" t="s">
        <v>65</v>
      </c>
      <c r="B43" t="s">
        <v>72</v>
      </c>
      <c r="C43" t="s">
        <v>142</v>
      </c>
      <c r="D43" t="s">
        <v>131</v>
      </c>
      <c r="E43">
        <v>21.317319316822601</v>
      </c>
      <c r="F43">
        <v>21.291015418047301</v>
      </c>
      <c r="G43">
        <v>2.3365822898589898E-2</v>
      </c>
      <c r="H43">
        <v>767341.62093140697</v>
      </c>
      <c r="I43">
        <v>7673416.2093140697</v>
      </c>
      <c r="J43">
        <v>460404972.55884421</v>
      </c>
      <c r="K43">
        <v>0.15971439308530658</v>
      </c>
      <c r="L43">
        <v>2135753093.2981491</v>
      </c>
      <c r="M43" s="3">
        <f t="shared" si="0"/>
        <v>9.3295510440418319</v>
      </c>
      <c r="N43" s="3"/>
      <c r="O43" s="12">
        <v>9.5814939856360173</v>
      </c>
      <c r="R43" s="15">
        <f t="shared" si="1"/>
        <v>-0.2519429415941854</v>
      </c>
      <c r="W43" s="15">
        <v>-1679242016.7018509</v>
      </c>
    </row>
    <row r="44" spans="1:25">
      <c r="A44" t="s">
        <v>69</v>
      </c>
      <c r="B44" t="s">
        <v>70</v>
      </c>
      <c r="C44" t="s">
        <v>142</v>
      </c>
      <c r="D44" t="s">
        <v>131</v>
      </c>
      <c r="E44">
        <v>21.6141429999096</v>
      </c>
      <c r="F44">
        <v>21.4891159662806</v>
      </c>
      <c r="G44">
        <v>0.11300077935089101</v>
      </c>
      <c r="H44">
        <v>645620.32409193099</v>
      </c>
      <c r="I44">
        <v>6456203.2409193097</v>
      </c>
      <c r="J44">
        <v>387372194.45515859</v>
      </c>
      <c r="K44">
        <v>0.15852713178294603</v>
      </c>
      <c r="L44">
        <v>1795124789.4984019</v>
      </c>
      <c r="M44" s="3">
        <f t="shared" si="0"/>
        <v>9.2540946442830254</v>
      </c>
      <c r="N44" s="3">
        <f>AVERAGE(M44:M46)</f>
        <v>9.2856907519270759</v>
      </c>
      <c r="O44" s="12">
        <v>9.5814939856360173</v>
      </c>
      <c r="P44" s="12">
        <f>AVERAGE(O44:O46)</f>
        <v>9.5814939856360173</v>
      </c>
      <c r="R44" s="15">
        <f t="shared" si="1"/>
        <v>-0.32739934135299187</v>
      </c>
      <c r="S44" s="15">
        <f>AVERAGE(R44:R46)</f>
        <v>-0.29580323370894074</v>
      </c>
      <c r="W44" s="15">
        <v>-2019870320.5015981</v>
      </c>
      <c r="X44" s="15">
        <v>-1881641273.2024434</v>
      </c>
    </row>
    <row r="45" spans="1:25">
      <c r="A45" t="s">
        <v>69</v>
      </c>
      <c r="B45" t="s">
        <v>70</v>
      </c>
      <c r="C45" t="s">
        <v>142</v>
      </c>
      <c r="D45" t="s">
        <v>131</v>
      </c>
      <c r="E45">
        <v>21.394270471791401</v>
      </c>
      <c r="F45">
        <v>21.4891159662806</v>
      </c>
      <c r="G45">
        <v>0.11300077935089101</v>
      </c>
      <c r="H45">
        <v>733739.84739777504</v>
      </c>
      <c r="I45">
        <v>7337398.4739777502</v>
      </c>
      <c r="J45">
        <v>440243908.43866503</v>
      </c>
      <c r="K45">
        <v>0.15852713178294603</v>
      </c>
      <c r="L45">
        <v>2040138050.1134419</v>
      </c>
      <c r="M45" s="3">
        <f t="shared" si="0"/>
        <v>9.3096595558445152</v>
      </c>
      <c r="N45" s="3"/>
      <c r="O45" s="12">
        <v>9.5814939856360173</v>
      </c>
      <c r="R45" s="15">
        <f t="shared" si="1"/>
        <v>-0.27183442979150207</v>
      </c>
      <c r="W45" s="15">
        <v>-1774857059.8865581</v>
      </c>
    </row>
    <row r="46" spans="1:25">
      <c r="A46" t="s">
        <v>69</v>
      </c>
      <c r="B46" t="s">
        <v>70</v>
      </c>
      <c r="C46" t="s">
        <v>142</v>
      </c>
      <c r="D46" t="s">
        <v>131</v>
      </c>
      <c r="E46">
        <v>21.458934427140701</v>
      </c>
      <c r="F46">
        <v>21.4891159662806</v>
      </c>
      <c r="G46">
        <v>0.11300077935089101</v>
      </c>
      <c r="H46">
        <v>706643.884606687</v>
      </c>
      <c r="I46">
        <v>7066438.8460668698</v>
      </c>
      <c r="J46">
        <v>423986330.76401222</v>
      </c>
      <c r="K46">
        <v>0.15852713178294603</v>
      </c>
      <c r="L46">
        <v>1964798670.7808259</v>
      </c>
      <c r="M46" s="3">
        <f t="shared" si="0"/>
        <v>9.293318055653689</v>
      </c>
      <c r="N46" s="3"/>
      <c r="O46" s="12">
        <v>9.5814939856360173</v>
      </c>
      <c r="R46" s="15">
        <f t="shared" si="1"/>
        <v>-0.28817592998232833</v>
      </c>
      <c r="W46" s="15">
        <v>-1850196439.2191741</v>
      </c>
    </row>
    <row r="47" spans="1:25" s="3" customFormat="1">
      <c r="A47" s="3" t="s">
        <v>52</v>
      </c>
      <c r="B47" s="3" t="s">
        <v>85</v>
      </c>
      <c r="C47" s="3" t="s">
        <v>137</v>
      </c>
      <c r="D47" s="3" t="s">
        <v>131</v>
      </c>
      <c r="E47" s="3">
        <v>21.8242334089433</v>
      </c>
      <c r="F47" s="3">
        <v>21.829292991257599</v>
      </c>
      <c r="G47" s="3">
        <v>1.5488517944427399E-2</v>
      </c>
      <c r="H47" s="3">
        <v>571326.49193254404</v>
      </c>
      <c r="I47" s="3">
        <v>5713264.9193254402</v>
      </c>
      <c r="J47" s="3">
        <v>342795895.15952641</v>
      </c>
      <c r="K47" s="3">
        <v>0.14554857776135949</v>
      </c>
      <c r="L47" s="3">
        <v>1570757400.6497102</v>
      </c>
      <c r="M47" s="3">
        <f t="shared" si="0"/>
        <v>9.1961091145784959</v>
      </c>
      <c r="N47" s="3">
        <f>AVERAGE(M47:M49)</f>
        <v>9.1948304862467065</v>
      </c>
      <c r="O47" s="3">
        <v>9.5814939856360173</v>
      </c>
      <c r="P47" s="3">
        <f>AVERAGE(O47:O49)</f>
        <v>9.5814939856360173</v>
      </c>
      <c r="Q47" s="3">
        <f>TTEST(N47:N55,P47:P55,2,1)</f>
        <v>0.13674803029637916</v>
      </c>
      <c r="R47" s="15">
        <f t="shared" si="1"/>
        <v>-0.38538487105752139</v>
      </c>
      <c r="S47" s="15">
        <f>AVERAGE(R47:R49)</f>
        <v>-0.38666349938931138</v>
      </c>
      <c r="T47" s="15">
        <f>AVERAGE(S47,S50,S53)</f>
        <v>-0.33172191071449159</v>
      </c>
      <c r="U47" s="15">
        <f>_xlfn.STDEV.S(S47,S50,S53)/SQRT(COUNT(S47,S50,S53))</f>
        <v>0.13715698085647762</v>
      </c>
      <c r="V47" s="17"/>
      <c r="W47" s="15">
        <v>-2244237709.3502898</v>
      </c>
      <c r="X47" s="15">
        <v>-2248813104.8131928</v>
      </c>
      <c r="Y47" s="15">
        <f>AVERAGE(X47,X50,X53)</f>
        <v>-1807878770.8391116</v>
      </c>
    </row>
    <row r="48" spans="1:25">
      <c r="A48" t="s">
        <v>52</v>
      </c>
      <c r="B48" t="s">
        <v>85</v>
      </c>
      <c r="C48" t="s">
        <v>137</v>
      </c>
      <c r="D48" t="s">
        <v>131</v>
      </c>
      <c r="E48">
        <v>21.846678577856899</v>
      </c>
      <c r="F48">
        <v>21.829292991257599</v>
      </c>
      <c r="G48">
        <v>1.5488517944427399E-2</v>
      </c>
      <c r="H48">
        <v>563913.05551878398</v>
      </c>
      <c r="I48">
        <v>5639130.55518784</v>
      </c>
      <c r="J48">
        <v>338347833.31127042</v>
      </c>
      <c r="K48">
        <v>0.14554857776135949</v>
      </c>
      <c r="L48">
        <v>1550375516.9534533</v>
      </c>
      <c r="M48" s="3">
        <f t="shared" si="0"/>
        <v>9.1904369015178542</v>
      </c>
      <c r="N48" s="3"/>
      <c r="O48" s="12">
        <v>9.5814939856360173</v>
      </c>
      <c r="R48" s="15">
        <f t="shared" si="1"/>
        <v>-0.39105708411816309</v>
      </c>
      <c r="W48" s="15">
        <v>-2264619593.0465469</v>
      </c>
    </row>
    <row r="49" spans="1:25">
      <c r="A49" t="s">
        <v>52</v>
      </c>
      <c r="B49" t="s">
        <v>85</v>
      </c>
      <c r="C49" t="s">
        <v>137</v>
      </c>
      <c r="D49" t="s">
        <v>131</v>
      </c>
      <c r="E49">
        <v>21.816966986972702</v>
      </c>
      <c r="F49">
        <v>21.829292991257599</v>
      </c>
      <c r="G49">
        <v>1.5488517944427399E-2</v>
      </c>
      <c r="H49">
        <v>573747.34711521806</v>
      </c>
      <c r="I49">
        <v>5737473.4711521808</v>
      </c>
      <c r="J49">
        <v>344248408.26913083</v>
      </c>
      <c r="K49">
        <v>0.14554857776135949</v>
      </c>
      <c r="L49">
        <v>1577413097.9572585</v>
      </c>
      <c r="M49" s="3">
        <f t="shared" si="0"/>
        <v>9.1979454426437677</v>
      </c>
      <c r="N49" s="3"/>
      <c r="O49" s="12">
        <v>9.5814939856360173</v>
      </c>
      <c r="R49" s="15">
        <f t="shared" si="1"/>
        <v>-0.38354854299224961</v>
      </c>
      <c r="W49" s="15">
        <v>-2237582012.0427418</v>
      </c>
    </row>
    <row r="50" spans="1:25">
      <c r="A50" t="s">
        <v>55</v>
      </c>
      <c r="B50" t="s">
        <v>81</v>
      </c>
      <c r="C50" t="s">
        <v>137</v>
      </c>
      <c r="D50" t="s">
        <v>131</v>
      </c>
      <c r="E50">
        <v>22.2106146779591</v>
      </c>
      <c r="F50">
        <v>22.4018834509565</v>
      </c>
      <c r="G50">
        <v>0.83177100414355898</v>
      </c>
      <c r="H50">
        <v>456289.34388560703</v>
      </c>
      <c r="I50">
        <v>4562893.4388560699</v>
      </c>
      <c r="J50">
        <v>273773606.33136421</v>
      </c>
      <c r="K50">
        <v>0.13078089461713407</v>
      </c>
      <c r="L50">
        <v>1238311853.9597564</v>
      </c>
      <c r="M50" s="3">
        <f t="shared" si="0"/>
        <v>9.0928300303047997</v>
      </c>
      <c r="N50" s="3">
        <f>AVERAGE(M50:M52)</f>
        <v>9.0444936940328819</v>
      </c>
      <c r="O50" s="12">
        <v>9.5814939856360173</v>
      </c>
      <c r="P50" s="12">
        <f>AVERAGE(O50:O52)</f>
        <v>9.5814939856360173</v>
      </c>
      <c r="R50" s="15">
        <f t="shared" si="1"/>
        <v>-0.48866395533121754</v>
      </c>
      <c r="S50" s="15">
        <f>AVERAGE(R50:R52)</f>
        <v>-0.53700029160313412</v>
      </c>
      <c r="W50" s="15">
        <v>-2576683256.0402436</v>
      </c>
      <c r="X50" s="15">
        <v>-2623548136.781342</v>
      </c>
    </row>
    <row r="51" spans="1:25">
      <c r="A51" t="s">
        <v>55</v>
      </c>
      <c r="B51" t="s">
        <v>81</v>
      </c>
      <c r="C51" t="s">
        <v>137</v>
      </c>
      <c r="D51" t="s">
        <v>131</v>
      </c>
      <c r="E51">
        <v>23.3126283794623</v>
      </c>
      <c r="F51">
        <v>22.4018834509565</v>
      </c>
      <c r="G51">
        <v>0.83177100414355898</v>
      </c>
      <c r="H51">
        <v>240295.594064409</v>
      </c>
      <c r="I51">
        <v>2402955.9406440901</v>
      </c>
      <c r="J51">
        <v>144177356.43864539</v>
      </c>
      <c r="K51">
        <v>0.13078089461713407</v>
      </c>
      <c r="L51">
        <v>652132000.38889933</v>
      </c>
      <c r="M51" s="3">
        <f t="shared" si="0"/>
        <v>8.8143355117414739</v>
      </c>
      <c r="N51" s="3"/>
      <c r="O51" s="12">
        <v>9.5814939856360173</v>
      </c>
      <c r="R51" s="15">
        <f t="shared" si="1"/>
        <v>-0.76715847389454339</v>
      </c>
      <c r="W51" s="15">
        <v>-3162863109.6111007</v>
      </c>
    </row>
    <row r="52" spans="1:25">
      <c r="A52" t="s">
        <v>55</v>
      </c>
      <c r="B52" t="s">
        <v>81</v>
      </c>
      <c r="C52" t="s">
        <v>137</v>
      </c>
      <c r="D52" t="s">
        <v>131</v>
      </c>
      <c r="E52">
        <v>21.682407295448201</v>
      </c>
      <c r="F52">
        <v>22.4018834509565</v>
      </c>
      <c r="G52">
        <v>0.83177100414355898</v>
      </c>
      <c r="H52">
        <v>620477.21229756204</v>
      </c>
      <c r="I52">
        <v>6204772.1229756204</v>
      </c>
      <c r="J52">
        <v>372286327.37853724</v>
      </c>
      <c r="K52">
        <v>0.13078089461713407</v>
      </c>
      <c r="L52">
        <v>1683897065.3073182</v>
      </c>
      <c r="M52" s="3">
        <f t="shared" si="0"/>
        <v>9.2263155400523758</v>
      </c>
      <c r="N52" s="3"/>
      <c r="O52" s="12">
        <v>9.5814939856360173</v>
      </c>
      <c r="R52" s="15">
        <f t="shared" si="1"/>
        <v>-0.35517844558364153</v>
      </c>
      <c r="W52" s="15">
        <v>-2131098044.6926818</v>
      </c>
    </row>
    <row r="53" spans="1:25">
      <c r="A53" t="s">
        <v>58</v>
      </c>
      <c r="B53" t="s">
        <v>83</v>
      </c>
      <c r="C53" t="s">
        <v>137</v>
      </c>
      <c r="D53" t="s">
        <v>131</v>
      </c>
      <c r="E53">
        <v>20.289267004439701</v>
      </c>
      <c r="F53">
        <v>20.575297952444199</v>
      </c>
      <c r="G53">
        <v>0.27486509437138201</v>
      </c>
      <c r="H53">
        <v>1395700.32595999</v>
      </c>
      <c r="I53">
        <v>13957003.2595999</v>
      </c>
      <c r="J53">
        <v>837420195.57599401</v>
      </c>
      <c r="K53">
        <v>0.1409660107334523</v>
      </c>
      <c r="L53">
        <v>3821871919.4158769</v>
      </c>
      <c r="M53" s="3">
        <f t="shared" si="0"/>
        <v>9.5822761286575133</v>
      </c>
      <c r="N53" s="3">
        <f>AVERAGE(M53:M55)</f>
        <v>9.5099920444849886</v>
      </c>
      <c r="O53" s="12">
        <v>9.5814939856360173</v>
      </c>
      <c r="P53" s="12">
        <f>AVERAGE(O53:O55)</f>
        <v>9.5814939856360173</v>
      </c>
      <c r="R53" s="15">
        <f t="shared" si="1"/>
        <v>7.8214302149604009E-4</v>
      </c>
      <c r="S53" s="15">
        <f>AVERAGE(R53:R55)</f>
        <v>-7.15019411510293E-2</v>
      </c>
      <c r="W53" s="15">
        <v>6876809.4158768654</v>
      </c>
      <c r="X53" s="15">
        <v>-551275070.92279994</v>
      </c>
    </row>
    <row r="54" spans="1:25">
      <c r="A54" t="s">
        <v>58</v>
      </c>
      <c r="B54" t="s">
        <v>83</v>
      </c>
      <c r="C54" t="s">
        <v>137</v>
      </c>
      <c r="D54" t="s">
        <v>131</v>
      </c>
      <c r="E54">
        <v>20.599189362162601</v>
      </c>
      <c r="F54">
        <v>20.575297952444199</v>
      </c>
      <c r="G54">
        <v>0.27486509437138201</v>
      </c>
      <c r="H54">
        <v>1165387.6115699599</v>
      </c>
      <c r="I54">
        <v>11653876.115699599</v>
      </c>
      <c r="J54">
        <v>699232566.94197595</v>
      </c>
      <c r="K54">
        <v>0.1409660107334523</v>
      </c>
      <c r="L54">
        <v>3191202369.9147916</v>
      </c>
      <c r="M54" s="3">
        <f t="shared" si="0"/>
        <v>9.5039543458263918</v>
      </c>
      <c r="N54" s="3"/>
      <c r="O54" s="12">
        <v>9.5814939856360173</v>
      </c>
      <c r="R54" s="15">
        <f t="shared" si="1"/>
        <v>-7.7539639809625527E-2</v>
      </c>
      <c r="W54" s="15">
        <v>-623792740.08520842</v>
      </c>
    </row>
    <row r="55" spans="1:25">
      <c r="A55" t="s">
        <v>58</v>
      </c>
      <c r="B55" t="s">
        <v>83</v>
      </c>
      <c r="C55" t="s">
        <v>137</v>
      </c>
      <c r="D55" t="s">
        <v>131</v>
      </c>
      <c r="E55">
        <v>20.837437490730402</v>
      </c>
      <c r="F55">
        <v>20.575297952444199</v>
      </c>
      <c r="G55">
        <v>0.27486509437138201</v>
      </c>
      <c r="H55">
        <v>1014522.56310535</v>
      </c>
      <c r="I55">
        <v>10145225.6310535</v>
      </c>
      <c r="J55">
        <v>608713537.86320996</v>
      </c>
      <c r="K55">
        <v>0.1409660107334523</v>
      </c>
      <c r="L55">
        <v>2778085827.9009318</v>
      </c>
      <c r="M55" s="3">
        <f t="shared" si="0"/>
        <v>9.4437456589710589</v>
      </c>
      <c r="N55" s="3"/>
      <c r="O55" s="12">
        <v>9.5814939856360173</v>
      </c>
      <c r="R55" s="15">
        <f t="shared" si="1"/>
        <v>-0.1377483266649584</v>
      </c>
      <c r="W55" s="15">
        <v>-1036909282.0990682</v>
      </c>
    </row>
    <row r="56" spans="1:25" s="3" customFormat="1">
      <c r="A56" s="3" t="s">
        <v>20</v>
      </c>
      <c r="B56" s="3" t="s">
        <v>95</v>
      </c>
      <c r="C56" s="3" t="s">
        <v>138</v>
      </c>
      <c r="D56" s="3" t="s">
        <v>131</v>
      </c>
      <c r="E56" s="3">
        <v>21.264784010665199</v>
      </c>
      <c r="F56" s="3">
        <v>21.136426909214499</v>
      </c>
      <c r="G56" s="3">
        <v>0.13167145351051901</v>
      </c>
      <c r="H56" s="3">
        <v>791161.55135927501</v>
      </c>
      <c r="I56" s="3">
        <v>7911615.5135927498</v>
      </c>
      <c r="J56" s="3">
        <v>474696930.81556499</v>
      </c>
      <c r="K56" s="3">
        <v>0.15062454077883913</v>
      </c>
      <c r="L56" s="3">
        <v>2184791752.1151357</v>
      </c>
      <c r="M56" s="3">
        <f t="shared" si="0"/>
        <v>9.3394100476142619</v>
      </c>
      <c r="N56" s="3">
        <f>AVERAGE(M56:M58)</f>
        <v>9.371847710706783</v>
      </c>
      <c r="O56" s="3">
        <v>9.5814939856360173</v>
      </c>
      <c r="P56" s="3">
        <f>AVERAGE(O56:O58)</f>
        <v>9.5814939856360173</v>
      </c>
      <c r="Q56" s="3">
        <f>TTEST(N56:N64,P56:P64,2,1)</f>
        <v>0.21463389308735314</v>
      </c>
      <c r="R56" s="15">
        <f t="shared" si="1"/>
        <v>-0.24208393802175543</v>
      </c>
      <c r="S56" s="15">
        <f>AVERAGE(R56:R58)</f>
        <v>-0.20964627492923307</v>
      </c>
      <c r="T56" s="15">
        <f>AVERAGE(S56,S59,S62)</f>
        <v>-9.9857289615836578E-2</v>
      </c>
      <c r="U56" s="15">
        <f>_xlfn.STDEV.S(S56,S59,S62)/SQRT(COUNT(S56,S59,S62))</f>
        <v>5.5655157437387789E-2</v>
      </c>
      <c r="V56" s="17"/>
      <c r="W56" s="15">
        <v>-1630203357.8848643</v>
      </c>
      <c r="X56" s="15">
        <v>-1456153879.1585224</v>
      </c>
      <c r="Y56" s="15">
        <f>AVERAGE(X56,X59,X62)</f>
        <v>-731594703.74611151</v>
      </c>
    </row>
    <row r="57" spans="1:25">
      <c r="A57" t="s">
        <v>20</v>
      </c>
      <c r="B57" t="s">
        <v>95</v>
      </c>
      <c r="C57" t="s">
        <v>138</v>
      </c>
      <c r="D57" t="s">
        <v>131</v>
      </c>
      <c r="E57">
        <v>21.142822521962401</v>
      </c>
      <c r="F57">
        <v>21.136426909214499</v>
      </c>
      <c r="G57">
        <v>0.13167145351051901</v>
      </c>
      <c r="H57">
        <v>849349.77147867403</v>
      </c>
      <c r="I57">
        <v>8493497.71478674</v>
      </c>
      <c r="J57">
        <v>509609862.88720441</v>
      </c>
      <c r="K57">
        <v>0.15062454077883913</v>
      </c>
      <c r="L57">
        <v>2345478457.8438272</v>
      </c>
      <c r="M57" s="3">
        <f t="shared" si="0"/>
        <v>9.370231448503592</v>
      </c>
      <c r="N57" s="3"/>
      <c r="O57" s="12">
        <v>9.5814939856360173</v>
      </c>
      <c r="R57" s="15">
        <f t="shared" si="1"/>
        <v>-0.21126253713242527</v>
      </c>
      <c r="W57" s="15">
        <v>-1469516652.1561728</v>
      </c>
    </row>
    <row r="58" spans="1:25">
      <c r="A58" t="s">
        <v>20</v>
      </c>
      <c r="B58" t="s">
        <v>95</v>
      </c>
      <c r="C58" t="s">
        <v>138</v>
      </c>
      <c r="D58" t="s">
        <v>131</v>
      </c>
      <c r="E58">
        <v>21.001674195015902</v>
      </c>
      <c r="F58">
        <v>21.136426909214499</v>
      </c>
      <c r="G58">
        <v>0.13167145351051901</v>
      </c>
      <c r="H58">
        <v>922054.86105034198</v>
      </c>
      <c r="I58">
        <v>9220548.6105034202</v>
      </c>
      <c r="J58">
        <v>553232916.63020515</v>
      </c>
      <c r="K58">
        <v>0.15062454077883913</v>
      </c>
      <c r="L58">
        <v>2546253482.5654707</v>
      </c>
      <c r="M58" s="3">
        <f t="shared" si="0"/>
        <v>9.4059016360024987</v>
      </c>
      <c r="N58" s="3"/>
      <c r="O58" s="12">
        <v>9.5814939856360173</v>
      </c>
      <c r="R58" s="15">
        <f t="shared" si="1"/>
        <v>-0.17559234963351855</v>
      </c>
      <c r="W58" s="15">
        <v>-1268741627.4345293</v>
      </c>
    </row>
    <row r="59" spans="1:25">
      <c r="A59" t="s">
        <v>24</v>
      </c>
      <c r="B59" t="s">
        <v>99</v>
      </c>
      <c r="C59" t="s">
        <v>138</v>
      </c>
      <c r="D59" t="s">
        <v>131</v>
      </c>
      <c r="E59">
        <v>20.523765700359501</v>
      </c>
      <c r="F59">
        <v>20.420537285646098</v>
      </c>
      <c r="G59">
        <v>9.9642330609515495E-2</v>
      </c>
      <c r="H59">
        <v>1217673.98589124</v>
      </c>
      <c r="I59">
        <v>12176739.858912399</v>
      </c>
      <c r="J59">
        <v>730604391.53474391</v>
      </c>
      <c r="K59">
        <v>0.14970059880239536</v>
      </c>
      <c r="L59">
        <v>3359905225.7406192</v>
      </c>
      <c r="M59" s="3">
        <f t="shared" si="0"/>
        <v>9.5263270272355633</v>
      </c>
      <c r="N59" s="3">
        <f>AVERAGE(M59:M61)</f>
        <v>9.5524143141889546</v>
      </c>
      <c r="O59" s="12">
        <v>9.5814939856360173</v>
      </c>
      <c r="P59" s="12">
        <f>AVERAGE(O59:O61)</f>
        <v>9.5814939856360173</v>
      </c>
      <c r="R59" s="15">
        <f t="shared" si="1"/>
        <v>-5.5166958400453936E-2</v>
      </c>
      <c r="S59" s="15">
        <f>AVERAGE(R59:R61)</f>
        <v>-2.9079671447062101E-2</v>
      </c>
      <c r="W59" s="15">
        <v>-455089884.25938082</v>
      </c>
      <c r="X59" s="15">
        <v>-243091048.86256075</v>
      </c>
    </row>
    <row r="60" spans="1:25">
      <c r="A60" t="s">
        <v>24</v>
      </c>
      <c r="B60" t="s">
        <v>99</v>
      </c>
      <c r="C60" t="s">
        <v>138</v>
      </c>
      <c r="D60" t="s">
        <v>131</v>
      </c>
      <c r="E60">
        <v>20.4129289284243</v>
      </c>
      <c r="F60">
        <v>20.420537285646098</v>
      </c>
      <c r="G60">
        <v>9.9642330609515495E-2</v>
      </c>
      <c r="H60">
        <v>1298796.3363093401</v>
      </c>
      <c r="I60">
        <v>12987963.3630934</v>
      </c>
      <c r="J60">
        <v>779277801.785604</v>
      </c>
      <c r="K60">
        <v>0.14970059880239536</v>
      </c>
      <c r="L60">
        <v>3583744621.3852935</v>
      </c>
      <c r="M60" s="3">
        <f t="shared" si="0"/>
        <v>9.5543370541500234</v>
      </c>
      <c r="N60" s="3"/>
      <c r="O60" s="12">
        <v>9.5814939856360173</v>
      </c>
      <c r="R60" s="15">
        <f t="shared" si="1"/>
        <v>-2.7156931485993852E-2</v>
      </c>
      <c r="W60" s="15">
        <v>-231250488.61470652</v>
      </c>
    </row>
    <row r="61" spans="1:25">
      <c r="A61" t="s">
        <v>24</v>
      </c>
      <c r="B61" t="s">
        <v>99</v>
      </c>
      <c r="C61" t="s">
        <v>138</v>
      </c>
      <c r="D61" t="s">
        <v>131</v>
      </c>
      <c r="E61">
        <v>20.324917228154298</v>
      </c>
      <c r="F61">
        <v>20.420537285646098</v>
      </c>
      <c r="G61">
        <v>9.9642330609515495E-2</v>
      </c>
      <c r="H61">
        <v>1367045.16093713</v>
      </c>
      <c r="I61">
        <v>13670451.609371301</v>
      </c>
      <c r="J61">
        <v>820227096.56227803</v>
      </c>
      <c r="K61">
        <v>0.14970059880239536</v>
      </c>
      <c r="L61">
        <v>3772062336.2864051</v>
      </c>
      <c r="M61" s="3">
        <f t="shared" si="0"/>
        <v>9.5765788611812788</v>
      </c>
      <c r="N61" s="3"/>
      <c r="O61" s="12">
        <v>9.5814939856360173</v>
      </c>
      <c r="R61" s="15">
        <f t="shared" si="1"/>
        <v>-4.9151244547385176E-3</v>
      </c>
      <c r="W61" s="15">
        <v>-42932773.713594913</v>
      </c>
    </row>
    <row r="62" spans="1:25">
      <c r="A62" t="s">
        <v>26</v>
      </c>
      <c r="B62" t="s">
        <v>102</v>
      </c>
      <c r="C62" t="s">
        <v>138</v>
      </c>
      <c r="D62" t="s">
        <v>131</v>
      </c>
      <c r="E62">
        <v>20.6654065327726</v>
      </c>
      <c r="F62">
        <v>20.565256931795702</v>
      </c>
      <c r="G62">
        <v>9.2675616553679493E-2</v>
      </c>
      <c r="H62">
        <v>1121337.5805053599</v>
      </c>
      <c r="I62">
        <v>11213375.805053599</v>
      </c>
      <c r="J62">
        <v>672802548.30321598</v>
      </c>
      <c r="K62">
        <v>0.1624953305939483</v>
      </c>
      <c r="L62">
        <v>3128519283.2567916</v>
      </c>
      <c r="M62" s="3">
        <f t="shared" si="0"/>
        <v>9.4953388361830324</v>
      </c>
      <c r="N62" s="3">
        <f>AVERAGE(M62:M64)</f>
        <v>9.5206480631648027</v>
      </c>
      <c r="O62" s="12">
        <v>9.5814939856360173</v>
      </c>
      <c r="P62" s="12">
        <f>AVERAGE(O62:O64)</f>
        <v>9.5814939856360173</v>
      </c>
      <c r="R62" s="15">
        <f t="shared" si="1"/>
        <v>-8.6155149452984858E-2</v>
      </c>
      <c r="S62" s="15">
        <f>AVERAGE(R62:R64)</f>
        <v>-6.0845922471214564E-2</v>
      </c>
      <c r="W62" s="15">
        <v>-686475826.74320841</v>
      </c>
      <c r="X62" s="15">
        <v>-495539183.21725178</v>
      </c>
    </row>
    <row r="63" spans="1:25">
      <c r="A63" t="s">
        <v>26</v>
      </c>
      <c r="B63" t="s">
        <v>102</v>
      </c>
      <c r="C63" t="s">
        <v>138</v>
      </c>
      <c r="D63" t="s">
        <v>131</v>
      </c>
      <c r="E63">
        <v>20.547836579269699</v>
      </c>
      <c r="F63">
        <v>20.565256931795702</v>
      </c>
      <c r="G63">
        <v>9.2675616553679493E-2</v>
      </c>
      <c r="H63">
        <v>1200737.2254073599</v>
      </c>
      <c r="I63">
        <v>12007372.254073599</v>
      </c>
      <c r="J63">
        <v>720442335.244416</v>
      </c>
      <c r="K63">
        <v>0.1624953305939483</v>
      </c>
      <c r="L63">
        <v>3350043402.7353339</v>
      </c>
      <c r="M63" s="3">
        <f t="shared" si="0"/>
        <v>9.5250504337372472</v>
      </c>
      <c r="N63" s="3"/>
      <c r="O63" s="12">
        <v>9.5814939856360173</v>
      </c>
      <c r="R63" s="15">
        <f t="shared" si="1"/>
        <v>-5.6443551898770039E-2</v>
      </c>
      <c r="W63" s="15">
        <v>-464951707.26466608</v>
      </c>
    </row>
    <row r="64" spans="1:25">
      <c r="A64" t="s">
        <v>26</v>
      </c>
      <c r="B64" t="s">
        <v>102</v>
      </c>
      <c r="C64" t="s">
        <v>138</v>
      </c>
      <c r="D64" t="s">
        <v>131</v>
      </c>
      <c r="E64">
        <v>20.482527683344799</v>
      </c>
      <c r="F64">
        <v>20.565256931795702</v>
      </c>
      <c r="G64">
        <v>9.2675616553679493E-2</v>
      </c>
      <c r="H64">
        <v>1247246.9791119499</v>
      </c>
      <c r="I64">
        <v>12472469.791119499</v>
      </c>
      <c r="J64">
        <v>748348187.46717</v>
      </c>
      <c r="K64">
        <v>0.1624953305939483</v>
      </c>
      <c r="L64">
        <v>3479805094.3561192</v>
      </c>
      <c r="M64" s="3">
        <f t="shared" si="0"/>
        <v>9.5415549195741285</v>
      </c>
      <c r="N64" s="3"/>
      <c r="O64" s="12">
        <v>9.5814939856360173</v>
      </c>
      <c r="R64" s="15">
        <f t="shared" si="1"/>
        <v>-3.9939066061888795E-2</v>
      </c>
      <c r="W64" s="15">
        <v>-335190015.64388084</v>
      </c>
    </row>
    <row r="65" spans="1:25" s="3" customFormat="1">
      <c r="A65" s="3" t="s">
        <v>12</v>
      </c>
      <c r="B65" s="3" t="s">
        <v>89</v>
      </c>
      <c r="C65" s="3" t="s">
        <v>136</v>
      </c>
      <c r="D65" s="3" t="s">
        <v>131</v>
      </c>
      <c r="E65" s="3">
        <v>21.897856998940998</v>
      </c>
      <c r="F65" s="3">
        <v>21.790953722694301</v>
      </c>
      <c r="G65" s="3">
        <v>9.2605098838664995E-2</v>
      </c>
      <c r="H65" s="3">
        <v>547367.03074746695</v>
      </c>
      <c r="I65" s="3">
        <v>5473670.3074746691</v>
      </c>
      <c r="J65" s="3">
        <v>328420218.44848013</v>
      </c>
      <c r="K65" s="3">
        <v>0.1376975169300228</v>
      </c>
      <c r="L65" s="3">
        <v>1494571468.153806</v>
      </c>
      <c r="M65" s="3">
        <f t="shared" si="0"/>
        <v>9.1745166871790573</v>
      </c>
      <c r="N65" s="3">
        <f>AVERAGE(M65:M67)</f>
        <v>9.2015326638502852</v>
      </c>
      <c r="O65" s="3">
        <v>9.5814939856360173</v>
      </c>
      <c r="P65" s="3">
        <f>AVERAGE(O65:O67)</f>
        <v>9.5814939856360173</v>
      </c>
      <c r="Q65" s="3">
        <f>TTEST(N65:N73,P65:P73,2,1)</f>
        <v>0.12072996074992903</v>
      </c>
      <c r="R65" s="15">
        <f t="shared" si="1"/>
        <v>-0.40697729845695996</v>
      </c>
      <c r="S65" s="15">
        <f>AVERAGE(R65:R67)</f>
        <v>-0.37996132178573266</v>
      </c>
      <c r="T65" s="15">
        <f>AVERAGE(S65,S68,S71)</f>
        <v>-0.29727304789797043</v>
      </c>
      <c r="U65" s="15">
        <f>_xlfn.STDEV.S(S65,S68,S71)/SQRT(COUNT(S65,S68,S71))</f>
        <v>0.11387290178459482</v>
      </c>
      <c r="V65" s="17"/>
      <c r="W65" s="15">
        <v>-2320423641.8461943</v>
      </c>
      <c r="X65" s="15">
        <v>-2222974893.8999143</v>
      </c>
      <c r="Y65" s="15">
        <f>AVERAGE(X65,X68,X71)</f>
        <v>-1743562285.6949873</v>
      </c>
    </row>
    <row r="66" spans="1:25">
      <c r="A66" t="s">
        <v>12</v>
      </c>
      <c r="B66" t="s">
        <v>89</v>
      </c>
      <c r="C66" t="s">
        <v>136</v>
      </c>
      <c r="D66" t="s">
        <v>131</v>
      </c>
      <c r="E66">
        <v>21.735387497920801</v>
      </c>
      <c r="F66">
        <v>21.790953722694301</v>
      </c>
      <c r="G66">
        <v>9.2605098838664995E-2</v>
      </c>
      <c r="H66">
        <v>601640.39309158304</v>
      </c>
      <c r="I66">
        <v>6016403.9309158307</v>
      </c>
      <c r="J66">
        <v>360984235.85494983</v>
      </c>
      <c r="K66">
        <v>0.1376975169300228</v>
      </c>
      <c r="L66">
        <v>1642763475.1322324</v>
      </c>
      <c r="M66" s="3">
        <f t="shared" si="0"/>
        <v>9.2155750382740997</v>
      </c>
      <c r="N66" s="3"/>
      <c r="O66" s="12">
        <v>9.5814939856360173</v>
      </c>
      <c r="R66" s="15">
        <f t="shared" si="1"/>
        <v>-0.36591894736191755</v>
      </c>
      <c r="W66" s="15">
        <v>-2172231634.8677673</v>
      </c>
    </row>
    <row r="67" spans="1:25">
      <c r="A67" t="s">
        <v>12</v>
      </c>
      <c r="B67" t="s">
        <v>89</v>
      </c>
      <c r="C67" t="s">
        <v>136</v>
      </c>
      <c r="D67" t="s">
        <v>131</v>
      </c>
      <c r="E67">
        <v>21.739616671221</v>
      </c>
      <c r="F67">
        <v>21.790953722694301</v>
      </c>
      <c r="G67">
        <v>9.2605098838664995E-2</v>
      </c>
      <c r="H67">
        <v>600161.61319551803</v>
      </c>
      <c r="I67">
        <v>6001616.1319551803</v>
      </c>
      <c r="J67">
        <v>360096967.91731083</v>
      </c>
      <c r="K67">
        <v>0.1376975169300228</v>
      </c>
      <c r="L67">
        <v>1638725705.0142183</v>
      </c>
      <c r="M67" s="3">
        <f t="shared" ref="M67:M73" si="2">LOG(L67,10)</f>
        <v>9.2145062660976969</v>
      </c>
      <c r="N67" s="3"/>
      <c r="O67" s="12">
        <v>9.5814939856360173</v>
      </c>
      <c r="R67" s="15">
        <f t="shared" ref="R67:R73" si="3">M67-O67</f>
        <v>-0.36698771953832043</v>
      </c>
      <c r="W67" s="15">
        <v>-2176269404.9857817</v>
      </c>
    </row>
    <row r="68" spans="1:25">
      <c r="A68" t="s">
        <v>16</v>
      </c>
      <c r="B68" t="s">
        <v>91</v>
      </c>
      <c r="C68" t="s">
        <v>136</v>
      </c>
      <c r="D68" t="s">
        <v>131</v>
      </c>
      <c r="E68">
        <v>22.108136078318999</v>
      </c>
      <c r="F68">
        <v>22.0376786405043</v>
      </c>
      <c r="G68">
        <v>7.0793546922959597E-2</v>
      </c>
      <c r="H68">
        <v>484326.379877378</v>
      </c>
      <c r="I68">
        <v>4843263.7987737805</v>
      </c>
      <c r="J68">
        <v>290595827.92642683</v>
      </c>
      <c r="K68">
        <v>0.14455198251639093</v>
      </c>
      <c r="L68">
        <v>1330408123.8567355</v>
      </c>
      <c r="M68" s="3">
        <f t="shared" si="2"/>
        <v>9.1239848881472554</v>
      </c>
      <c r="N68" s="3">
        <f>AVERAGE(M68:M70)</f>
        <v>9.1417904836644848</v>
      </c>
      <c r="O68" s="12">
        <v>9.5814939856360173</v>
      </c>
      <c r="P68" s="12">
        <f>AVERAGE(O68:O70)</f>
        <v>9.5814939856360173</v>
      </c>
      <c r="R68" s="15">
        <f t="shared" si="3"/>
        <v>-0.4575090974887619</v>
      </c>
      <c r="S68" s="15">
        <f>AVERAGE(R68:R70)</f>
        <v>-0.43970350197153313</v>
      </c>
      <c r="W68" s="15">
        <v>-2484586986.1432648</v>
      </c>
      <c r="X68" s="15">
        <v>-2428123811.7800689</v>
      </c>
    </row>
    <row r="69" spans="1:25">
      <c r="A69" t="s">
        <v>16</v>
      </c>
      <c r="B69" t="s">
        <v>91</v>
      </c>
      <c r="C69" t="s">
        <v>136</v>
      </c>
      <c r="D69" t="s">
        <v>131</v>
      </c>
      <c r="E69">
        <v>22.038346138366599</v>
      </c>
      <c r="F69">
        <v>22.0376786405043</v>
      </c>
      <c r="G69">
        <v>7.0793546922959597E-2</v>
      </c>
      <c r="H69">
        <v>504399.94877723698</v>
      </c>
      <c r="I69">
        <v>5043999.4877723698</v>
      </c>
      <c r="J69">
        <v>302639969.26634216</v>
      </c>
      <c r="K69">
        <v>0.14455198251639093</v>
      </c>
      <c r="L69">
        <v>1385548707.2499664</v>
      </c>
      <c r="M69" s="3">
        <f t="shared" si="2"/>
        <v>9.1416217974716059</v>
      </c>
      <c r="N69" s="3"/>
      <c r="O69" s="12">
        <v>9.5814939856360173</v>
      </c>
      <c r="R69" s="15">
        <f t="shared" si="3"/>
        <v>-0.43987218816441143</v>
      </c>
      <c r="W69" s="15">
        <v>-2429446402.7500334</v>
      </c>
    </row>
    <row r="70" spans="1:25">
      <c r="A70" t="s">
        <v>16</v>
      </c>
      <c r="B70" t="s">
        <v>91</v>
      </c>
      <c r="C70" t="s">
        <v>136</v>
      </c>
      <c r="D70" t="s">
        <v>131</v>
      </c>
      <c r="E70">
        <v>21.966553704827302</v>
      </c>
      <c r="F70">
        <v>22.0376786405043</v>
      </c>
      <c r="G70">
        <v>7.0793546922959597E-2</v>
      </c>
      <c r="H70">
        <v>525917.95946541999</v>
      </c>
      <c r="I70">
        <v>5259179.5946541997</v>
      </c>
      <c r="J70">
        <v>315550775.67925197</v>
      </c>
      <c r="K70">
        <v>0.14455198251639093</v>
      </c>
      <c r="L70">
        <v>1444657063.5530913</v>
      </c>
      <c r="M70" s="3">
        <f t="shared" si="2"/>
        <v>9.1597647653745913</v>
      </c>
      <c r="N70" s="3"/>
      <c r="O70" s="12">
        <v>9.5814939856360173</v>
      </c>
      <c r="R70" s="15">
        <f t="shared" si="3"/>
        <v>-0.42172922026142601</v>
      </c>
      <c r="W70" s="15">
        <v>-2370338046.446909</v>
      </c>
    </row>
    <row r="71" spans="1:25">
      <c r="A71" t="s">
        <v>18</v>
      </c>
      <c r="B71" t="s">
        <v>93</v>
      </c>
      <c r="C71" t="s">
        <v>136</v>
      </c>
      <c r="D71" t="s">
        <v>131</v>
      </c>
      <c r="E71">
        <v>20.6841580945574</v>
      </c>
      <c r="F71">
        <v>20.582173082822798</v>
      </c>
      <c r="G71">
        <v>0.109445976501236</v>
      </c>
      <c r="H71">
        <v>1109168.6634726201</v>
      </c>
      <c r="I71">
        <v>11091686.6347262</v>
      </c>
      <c r="J71">
        <v>665501198.08357203</v>
      </c>
      <c r="K71">
        <v>0.14382022471910089</v>
      </c>
      <c r="L71">
        <v>3044854919.7711291</v>
      </c>
      <c r="M71" s="3">
        <f t="shared" si="2"/>
        <v>9.4835666043436415</v>
      </c>
      <c r="N71" s="3">
        <f>AVERAGE(M71:M73)</f>
        <v>9.5093396656993718</v>
      </c>
      <c r="O71" s="12">
        <v>9.5814939856360173</v>
      </c>
      <c r="P71" s="12">
        <f>AVERAGE(O71:O73)</f>
        <v>9.5814939856360173</v>
      </c>
      <c r="R71" s="15">
        <f t="shared" si="3"/>
        <v>-9.792738129237577E-2</v>
      </c>
      <c r="S71" s="15">
        <f>AVERAGE(R71:R73)</f>
        <v>-7.215431993664545E-2</v>
      </c>
      <c r="W71" s="15">
        <v>-770140190.22887087</v>
      </c>
      <c r="X71" s="15">
        <v>-579588151.40497839</v>
      </c>
    </row>
    <row r="72" spans="1:25">
      <c r="A72" t="s">
        <v>18</v>
      </c>
      <c r="B72" t="s">
        <v>93</v>
      </c>
      <c r="C72" t="s">
        <v>136</v>
      </c>
      <c r="D72" t="s">
        <v>131</v>
      </c>
      <c r="E72">
        <v>20.595815821276499</v>
      </c>
      <c r="F72">
        <v>20.582173082822798</v>
      </c>
      <c r="G72">
        <v>0.109445976501236</v>
      </c>
      <c r="H72">
        <v>1167677.57244261</v>
      </c>
      <c r="I72">
        <v>11676775.7244261</v>
      </c>
      <c r="J72">
        <v>700606543.46556604</v>
      </c>
      <c r="K72">
        <v>0.14382022471910089</v>
      </c>
      <c r="L72">
        <v>3205471735.9458256</v>
      </c>
      <c r="M72" s="3">
        <f t="shared" si="2"/>
        <v>9.5058919518711669</v>
      </c>
      <c r="N72" s="3"/>
      <c r="O72" s="12">
        <v>9.5814939856360173</v>
      </c>
      <c r="R72" s="15">
        <f t="shared" si="3"/>
        <v>-7.5602033764850418E-2</v>
      </c>
      <c r="W72" s="15">
        <v>-609523374.05417442</v>
      </c>
    </row>
    <row r="73" spans="1:25">
      <c r="A73" t="s">
        <v>18</v>
      </c>
      <c r="B73" t="s">
        <v>93</v>
      </c>
      <c r="C73" t="s">
        <v>136</v>
      </c>
      <c r="D73" t="s">
        <v>131</v>
      </c>
      <c r="E73">
        <v>20.466545332634499</v>
      </c>
      <c r="F73">
        <v>20.582173082822798</v>
      </c>
      <c r="G73">
        <v>0.109445976501236</v>
      </c>
      <c r="H73">
        <v>1258900.5631387599</v>
      </c>
      <c r="I73">
        <v>12589005.631387599</v>
      </c>
      <c r="J73">
        <v>755340337.88325596</v>
      </c>
      <c r="K73">
        <v>0.14382022471910089</v>
      </c>
      <c r="L73">
        <v>3455894220.06811</v>
      </c>
      <c r="M73" s="3">
        <f t="shared" si="2"/>
        <v>9.5385604408833071</v>
      </c>
      <c r="N73" s="3"/>
      <c r="O73" s="12">
        <v>9.5814939856360173</v>
      </c>
      <c r="R73" s="15">
        <f t="shared" si="3"/>
        <v>-4.2933544752710162E-2</v>
      </c>
      <c r="W73" s="15">
        <v>-359100889.93189001</v>
      </c>
    </row>
  </sheetData>
  <sortState xmlns:xlrd2="http://schemas.microsoft.com/office/spreadsheetml/2017/richdata2" ref="A2:X74">
    <sortCondition ref="C2:C74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7A975-B7F7-4B49-8624-B70637975A18}">
  <dimension ref="A1:Y73"/>
  <sheetViews>
    <sheetView workbookViewId="0">
      <pane xSplit="2" topLeftCell="Q1" activePane="topRight" state="frozen"/>
      <selection pane="topRight" activeCell="C1" sqref="C1:C1048576"/>
    </sheetView>
  </sheetViews>
  <sheetFormatPr defaultRowHeight="15"/>
  <cols>
    <col min="2" max="2" width="10.28515625" bestFit="1" customWidth="1"/>
    <col min="11" max="11" width="17.28515625" bestFit="1" customWidth="1"/>
    <col min="12" max="12" width="28" bestFit="1" customWidth="1"/>
    <col min="13" max="18" width="28" style="12" customWidth="1"/>
    <col min="19" max="21" width="28" style="15" customWidth="1"/>
    <col min="22" max="22" width="28" style="17" customWidth="1"/>
    <col min="23" max="23" width="31" style="15" bestFit="1" customWidth="1"/>
    <col min="24" max="24" width="9.140625" style="15"/>
    <col min="25" max="25" width="12.7109375" style="15" bestFit="1" customWidth="1"/>
  </cols>
  <sheetData>
    <row r="1" spans="1:25">
      <c r="A1" t="s">
        <v>2</v>
      </c>
      <c r="B1" t="s">
        <v>3</v>
      </c>
      <c r="C1" t="s">
        <v>135</v>
      </c>
      <c r="D1" t="s">
        <v>133</v>
      </c>
      <c r="E1" t="s">
        <v>5</v>
      </c>
      <c r="F1" t="s">
        <v>6</v>
      </c>
      <c r="G1" t="s">
        <v>7</v>
      </c>
      <c r="H1" t="s">
        <v>8</v>
      </c>
      <c r="I1" t="s">
        <v>123</v>
      </c>
      <c r="J1" t="s">
        <v>125</v>
      </c>
      <c r="K1" t="s">
        <v>124</v>
      </c>
      <c r="L1" t="s">
        <v>126</v>
      </c>
      <c r="M1" s="12" t="s">
        <v>152</v>
      </c>
      <c r="N1" s="12" t="s">
        <v>175</v>
      </c>
      <c r="O1" s="12" t="s">
        <v>156</v>
      </c>
      <c r="P1" s="12" t="s">
        <v>176</v>
      </c>
      <c r="Q1" s="12" t="s">
        <v>174</v>
      </c>
      <c r="R1" s="12" t="s">
        <v>167</v>
      </c>
      <c r="S1" s="15" t="s">
        <v>134</v>
      </c>
      <c r="T1" s="15" t="s">
        <v>171</v>
      </c>
      <c r="U1" s="15" t="s">
        <v>170</v>
      </c>
      <c r="W1" s="15" t="s">
        <v>132</v>
      </c>
      <c r="X1" s="15" t="s">
        <v>134</v>
      </c>
      <c r="Y1" s="15" t="s">
        <v>144</v>
      </c>
    </row>
    <row r="2" spans="1:25" s="3" customFormat="1">
      <c r="A2" s="3" t="s">
        <v>22</v>
      </c>
      <c r="B2" s="3" t="s">
        <v>47</v>
      </c>
      <c r="C2" s="3" t="s">
        <v>141</v>
      </c>
      <c r="D2" s="3" t="s">
        <v>105</v>
      </c>
      <c r="E2" s="3">
        <v>22.5094212390064</v>
      </c>
      <c r="F2" s="3">
        <v>22.650583926482501</v>
      </c>
      <c r="G2" s="3">
        <v>0.12805825021065401</v>
      </c>
      <c r="H2" s="3">
        <v>586362.58993535605</v>
      </c>
      <c r="I2" s="3">
        <v>5863625.8993535601</v>
      </c>
      <c r="J2" s="3">
        <v>351817553.96121359</v>
      </c>
      <c r="K2" s="3">
        <v>0.25818483215913768</v>
      </c>
      <c r="L2" s="3">
        <v>1770606040.3253114</v>
      </c>
      <c r="M2" s="3">
        <f>LOG(L2,10)</f>
        <v>9.2481219414579137</v>
      </c>
      <c r="N2" s="3">
        <f>AVERAGE(M2:M4)</f>
        <v>9.2129893045724298</v>
      </c>
      <c r="O2" s="3">
        <v>9.3272014751851682</v>
      </c>
      <c r="P2" s="3">
        <f>AVERAGE(O2:O4)</f>
        <v>9.3272014751851682</v>
      </c>
      <c r="Q2" s="13">
        <f>TTEST(N2:N10,P2:P10,2,1)</f>
        <v>5.0782609681342704E-2</v>
      </c>
      <c r="R2" s="3">
        <f>M2-O2</f>
        <v>-7.9079533727254514E-2</v>
      </c>
      <c r="S2" s="15">
        <f>AVERAGE(R2:R4)</f>
        <v>-0.11421217061273954</v>
      </c>
      <c r="T2" s="15">
        <f>AVERAGE(S2,S5,S8)</f>
        <v>-0.21471957732532723</v>
      </c>
      <c r="U2" s="15">
        <f>_xlfn.STDEV.S(S2,S5,S8)/SQRT(COUNT(S2,S5,S8))</f>
        <v>5.0324400021280559E-2</v>
      </c>
      <c r="V2" s="17"/>
      <c r="W2" s="15">
        <v>-353623652.67468858</v>
      </c>
      <c r="X2" s="15">
        <v>-488259582.35009319</v>
      </c>
      <c r="Y2" s="15">
        <f>AVERAGE(X2,X5,X8)</f>
        <v>-801917074.28490448</v>
      </c>
    </row>
    <row r="3" spans="1:25">
      <c r="A3" t="s">
        <v>22</v>
      </c>
      <c r="B3" t="s">
        <v>47</v>
      </c>
      <c r="C3" t="s">
        <v>141</v>
      </c>
      <c r="D3" t="s">
        <v>105</v>
      </c>
      <c r="E3">
        <v>22.759293175951399</v>
      </c>
      <c r="F3">
        <v>22.650583926482501</v>
      </c>
      <c r="G3">
        <v>0.12805825021065401</v>
      </c>
      <c r="H3">
        <v>508133.71053260798</v>
      </c>
      <c r="I3">
        <v>5081337.1053260798</v>
      </c>
      <c r="J3">
        <v>304880226.31956476</v>
      </c>
      <c r="K3">
        <v>0.25818483215913768</v>
      </c>
      <c r="L3">
        <v>1534382705.5220859</v>
      </c>
      <c r="M3" s="3">
        <f t="shared" ref="M3:M66" si="0">LOG(L3,10)</f>
        <v>9.1859336947935759</v>
      </c>
      <c r="N3" s="3"/>
      <c r="O3" s="12">
        <v>9.3272014751851682</v>
      </c>
      <c r="R3" s="3">
        <f t="shared" ref="R3:R66" si="1">M3-O3</f>
        <v>-0.14126778039159227</v>
      </c>
      <c r="W3" s="15">
        <v>-589846987.47791409</v>
      </c>
    </row>
    <row r="4" spans="1:25">
      <c r="A4" t="s">
        <v>22</v>
      </c>
      <c r="B4" t="s">
        <v>47</v>
      </c>
      <c r="C4" t="s">
        <v>141</v>
      </c>
      <c r="D4" t="s">
        <v>105</v>
      </c>
      <c r="E4">
        <v>22.6830373644896</v>
      </c>
      <c r="F4">
        <v>22.650583926482501</v>
      </c>
      <c r="G4">
        <v>0.12805825021065401</v>
      </c>
      <c r="H4">
        <v>530831.38274935598</v>
      </c>
      <c r="I4">
        <v>5308313.8274935596</v>
      </c>
      <c r="J4">
        <v>318498829.64961356</v>
      </c>
      <c r="K4">
        <v>0.25818483215913768</v>
      </c>
      <c r="L4">
        <v>1602921586.1023231</v>
      </c>
      <c r="M4" s="3">
        <f t="shared" si="0"/>
        <v>9.2049122774657963</v>
      </c>
      <c r="N4" s="3"/>
      <c r="O4" s="12">
        <v>9.3272014751851682</v>
      </c>
      <c r="R4" s="3">
        <f t="shared" si="1"/>
        <v>-0.12228919771937186</v>
      </c>
      <c r="W4" s="15">
        <v>-521308106.89767694</v>
      </c>
    </row>
    <row r="5" spans="1:25">
      <c r="A5" t="s">
        <v>50</v>
      </c>
      <c r="B5" t="s">
        <v>51</v>
      </c>
      <c r="C5" t="s">
        <v>141</v>
      </c>
      <c r="D5" t="s">
        <v>105</v>
      </c>
      <c r="E5">
        <v>23.006745551727501</v>
      </c>
      <c r="F5">
        <v>23.229052521374701</v>
      </c>
      <c r="G5">
        <v>0.39549180275220203</v>
      </c>
      <c r="H5">
        <v>440952.63548658398</v>
      </c>
      <c r="I5">
        <v>4409526.3548658397</v>
      </c>
      <c r="J5">
        <v>264571581.29195037</v>
      </c>
      <c r="K5">
        <v>0.25190533493782596</v>
      </c>
      <c r="L5">
        <v>1324874296.3693175</v>
      </c>
      <c r="M5" s="3">
        <f t="shared" si="0"/>
        <v>9.1221746745121219</v>
      </c>
      <c r="N5" s="3">
        <f>AVERAGE(M5:M7)</f>
        <v>9.0668468100361981</v>
      </c>
      <c r="O5" s="12">
        <v>9.3272014751851682</v>
      </c>
      <c r="P5" s="12">
        <f>AVERAGE(O5:O7)</f>
        <v>9.3272014751851682</v>
      </c>
      <c r="Q5" s="3"/>
      <c r="R5" s="3">
        <f t="shared" si="1"/>
        <v>-0.20502680067304624</v>
      </c>
      <c r="S5" s="15">
        <f>AVERAGE(R5:R7)</f>
        <v>-0.2603546651489701</v>
      </c>
      <c r="W5" s="15">
        <v>-799355396.63068247</v>
      </c>
      <c r="X5" s="15">
        <v>-938648216.55948555</v>
      </c>
    </row>
    <row r="6" spans="1:25">
      <c r="A6" t="s">
        <v>50</v>
      </c>
      <c r="B6" t="s">
        <v>51</v>
      </c>
      <c r="C6" t="s">
        <v>141</v>
      </c>
      <c r="D6" t="s">
        <v>105</v>
      </c>
      <c r="E6">
        <v>22.994737520690801</v>
      </c>
      <c r="F6">
        <v>23.229052521374701</v>
      </c>
      <c r="G6">
        <v>0.39549180275220203</v>
      </c>
      <c r="H6">
        <v>443997.48197208397</v>
      </c>
      <c r="I6">
        <v>4439974.8197208401</v>
      </c>
      <c r="J6">
        <v>266398489.1832504</v>
      </c>
      <c r="K6">
        <v>0.25190533493782596</v>
      </c>
      <c r="L6">
        <v>1334022759.3115516</v>
      </c>
      <c r="M6" s="3">
        <f t="shared" si="0"/>
        <v>9.1251632389951496</v>
      </c>
      <c r="N6" s="3"/>
      <c r="O6" s="12">
        <v>9.3272014751851682</v>
      </c>
      <c r="R6" s="3">
        <f t="shared" si="1"/>
        <v>-0.20203823619001859</v>
      </c>
      <c r="W6" s="15">
        <v>-790206933.68844843</v>
      </c>
    </row>
    <row r="7" spans="1:25">
      <c r="A7" t="s">
        <v>50</v>
      </c>
      <c r="B7" t="s">
        <v>51</v>
      </c>
      <c r="C7" t="s">
        <v>141</v>
      </c>
      <c r="D7" t="s">
        <v>105</v>
      </c>
      <c r="E7">
        <v>23.6856744917059</v>
      </c>
      <c r="F7">
        <v>23.229052521374701</v>
      </c>
      <c r="G7">
        <v>0.39549180275220203</v>
      </c>
      <c r="H7">
        <v>298826.96551401803</v>
      </c>
      <c r="I7">
        <v>2988269.6551401801</v>
      </c>
      <c r="J7">
        <v>179296179.30841082</v>
      </c>
      <c r="K7">
        <v>0.25190533493782596</v>
      </c>
      <c r="L7">
        <v>897847373.64067411</v>
      </c>
      <c r="M7" s="3">
        <f t="shared" si="0"/>
        <v>8.9532025166013227</v>
      </c>
      <c r="N7" s="3"/>
      <c r="O7" s="12">
        <v>9.3272014751851682</v>
      </c>
      <c r="R7" s="3">
        <f t="shared" si="1"/>
        <v>-0.37399895858384546</v>
      </c>
      <c r="W7" s="15">
        <v>-1226382319.3593259</v>
      </c>
    </row>
    <row r="8" spans="1:25">
      <c r="A8" t="s">
        <v>53</v>
      </c>
      <c r="B8" t="s">
        <v>54</v>
      </c>
      <c r="C8" t="s">
        <v>141</v>
      </c>
      <c r="D8" t="s">
        <v>105</v>
      </c>
      <c r="E8">
        <v>23.194564759559199</v>
      </c>
      <c r="F8">
        <v>23.2647602824808</v>
      </c>
      <c r="G8">
        <v>0.16951805018542199</v>
      </c>
      <c r="H8">
        <v>395956.43803349399</v>
      </c>
      <c r="I8">
        <v>3959564.3803349398</v>
      </c>
      <c r="J8">
        <v>237573862.82009637</v>
      </c>
      <c r="K8">
        <v>0.25089605734767023</v>
      </c>
      <c r="L8">
        <v>1188720833.3220592</v>
      </c>
      <c r="M8" s="3">
        <f t="shared" si="0"/>
        <v>9.0750798741451053</v>
      </c>
      <c r="N8" s="3">
        <f>AVERAGE(M8:M10)</f>
        <v>9.0576095789708955</v>
      </c>
      <c r="O8" s="12">
        <v>9.3272014751851682</v>
      </c>
      <c r="P8" s="12">
        <f>AVERAGE(O8:O10)</f>
        <v>9.3272014751851682</v>
      </c>
      <c r="R8" s="3">
        <f t="shared" si="1"/>
        <v>-0.25212160104006287</v>
      </c>
      <c r="S8" s="15">
        <f>AVERAGE(R8:R10)</f>
        <v>-0.2695918962142721</v>
      </c>
      <c r="W8" s="15">
        <v>-935508859.67794085</v>
      </c>
      <c r="X8" s="15">
        <v>-978843423.94513464</v>
      </c>
    </row>
    <row r="9" spans="1:25">
      <c r="A9" t="s">
        <v>53</v>
      </c>
      <c r="B9" t="s">
        <v>54</v>
      </c>
      <c r="C9" t="s">
        <v>141</v>
      </c>
      <c r="D9" t="s">
        <v>105</v>
      </c>
      <c r="E9">
        <v>23.458100929279301</v>
      </c>
      <c r="F9">
        <v>23.2647602824808</v>
      </c>
      <c r="G9">
        <v>0.16951805018542199</v>
      </c>
      <c r="H9">
        <v>340453.96883535798</v>
      </c>
      <c r="I9">
        <v>3404539.68835358</v>
      </c>
      <c r="J9">
        <v>204272381.30121478</v>
      </c>
      <c r="K9">
        <v>0.25089605734767023</v>
      </c>
      <c r="L9">
        <v>1022094065.578838</v>
      </c>
      <c r="M9" s="3">
        <f t="shared" si="0"/>
        <v>9.0094908667203271</v>
      </c>
      <c r="N9" s="3"/>
      <c r="O9" s="12">
        <v>9.3272014751851682</v>
      </c>
      <c r="R9" s="3">
        <f t="shared" si="1"/>
        <v>-0.31771060846484112</v>
      </c>
      <c r="W9" s="15">
        <v>-1102135627.4211621</v>
      </c>
    </row>
    <row r="10" spans="1:25">
      <c r="A10" t="s">
        <v>53</v>
      </c>
      <c r="B10" t="s">
        <v>54</v>
      </c>
      <c r="C10" t="s">
        <v>141</v>
      </c>
      <c r="D10" t="s">
        <v>105</v>
      </c>
      <c r="E10">
        <v>23.141615158603901</v>
      </c>
      <c r="F10">
        <v>23.2647602824808</v>
      </c>
      <c r="G10">
        <v>0.16951805018542199</v>
      </c>
      <c r="H10">
        <v>408155.38491591701</v>
      </c>
      <c r="I10">
        <v>4081553.8491591699</v>
      </c>
      <c r="J10">
        <v>244893230.94955021</v>
      </c>
      <c r="K10">
        <v>0.25089605734767023</v>
      </c>
      <c r="L10">
        <v>1225343908.2636991</v>
      </c>
      <c r="M10" s="3">
        <f t="shared" si="0"/>
        <v>9.0882579960472558</v>
      </c>
      <c r="N10" s="3"/>
      <c r="O10" s="12">
        <v>9.3272014751851682</v>
      </c>
      <c r="R10" s="3">
        <f t="shared" si="1"/>
        <v>-0.23894347913791236</v>
      </c>
      <c r="W10" s="15">
        <v>-898885784.73630095</v>
      </c>
    </row>
    <row r="11" spans="1:25" s="3" customFormat="1">
      <c r="A11" s="3" t="s">
        <v>14</v>
      </c>
      <c r="B11" s="3" t="s">
        <v>44</v>
      </c>
      <c r="C11" s="3" t="s">
        <v>139</v>
      </c>
      <c r="D11" s="3" t="s">
        <v>105</v>
      </c>
      <c r="E11" s="3">
        <v>22.919398620586399</v>
      </c>
      <c r="F11" s="3">
        <v>22.801182858254101</v>
      </c>
      <c r="G11" s="3">
        <v>0.14464168474011199</v>
      </c>
      <c r="H11" s="3">
        <v>463586.615259599</v>
      </c>
      <c r="I11" s="3">
        <v>4635866.1525959903</v>
      </c>
      <c r="J11" s="3">
        <v>278151969.15575939</v>
      </c>
      <c r="K11" s="3">
        <v>0.24246079613992752</v>
      </c>
      <c r="L11" s="3">
        <v>1382371668.1806133</v>
      </c>
      <c r="M11" s="3">
        <f t="shared" si="0"/>
        <v>9.1406248243254211</v>
      </c>
      <c r="N11" s="3">
        <f>AVERAGE(M11:M13)</f>
        <v>9.1700464195530262</v>
      </c>
      <c r="O11" s="3">
        <v>9.3272014751851682</v>
      </c>
      <c r="P11" s="3">
        <f>AVERAGE(O11:O13)</f>
        <v>9.3272014751851682</v>
      </c>
      <c r="Q11" s="3">
        <f>TTEST(N11:N19,P11:P19,2,1)</f>
        <v>0.27807998032487957</v>
      </c>
      <c r="R11" s="3">
        <f t="shared" si="1"/>
        <v>-0.18657665085974706</v>
      </c>
      <c r="S11" s="15">
        <f>AVERAGE(R11:R13)</f>
        <v>-0.15715505563214135</v>
      </c>
      <c r="T11" s="15">
        <f>AVERAGE(S11,S14,S17)</f>
        <v>-0.10414803894133388</v>
      </c>
      <c r="U11" s="15">
        <f>_xlfn.STDEV.S(S11,S14,S17)/SQRT(COUNT(S11,S14,S17))</f>
        <v>7.0589216773597113E-2</v>
      </c>
      <c r="V11" s="17"/>
      <c r="W11" s="15">
        <v>-741858024.81938672</v>
      </c>
      <c r="X11" s="15">
        <v>-641535280.9330709</v>
      </c>
      <c r="Y11" s="15">
        <f>AVERAGE(X11,X14,X17)</f>
        <v>-402736416.96106535</v>
      </c>
    </row>
    <row r="12" spans="1:25">
      <c r="A12" t="s">
        <v>14</v>
      </c>
      <c r="B12" t="s">
        <v>44</v>
      </c>
      <c r="C12" t="s">
        <v>139</v>
      </c>
      <c r="D12" t="s">
        <v>105</v>
      </c>
      <c r="E12">
        <v>22.6398986974698</v>
      </c>
      <c r="F12">
        <v>22.801182858254101</v>
      </c>
      <c r="G12">
        <v>0.14464168474011199</v>
      </c>
      <c r="H12">
        <v>544117.83633194095</v>
      </c>
      <c r="I12">
        <v>5441178.36331941</v>
      </c>
      <c r="J12">
        <v>326470701.79916459</v>
      </c>
      <c r="K12">
        <v>0.24246079613992752</v>
      </c>
      <c r="L12">
        <v>1622508192.2950034</v>
      </c>
      <c r="M12" s="3">
        <f t="shared" si="0"/>
        <v>9.2101868982980033</v>
      </c>
      <c r="N12" s="3"/>
      <c r="O12" s="12">
        <v>9.3272014751851682</v>
      </c>
      <c r="R12" s="3">
        <f t="shared" si="1"/>
        <v>-0.11701457688716488</v>
      </c>
      <c r="W12" s="15">
        <v>-501721500.70499659</v>
      </c>
    </row>
    <row r="13" spans="1:25">
      <c r="A13" t="s">
        <v>14</v>
      </c>
      <c r="B13" t="s">
        <v>44</v>
      </c>
      <c r="C13" t="s">
        <v>139</v>
      </c>
      <c r="D13" t="s">
        <v>105</v>
      </c>
      <c r="E13">
        <v>22.844251256706102</v>
      </c>
      <c r="F13">
        <v>22.801182858254101</v>
      </c>
      <c r="G13">
        <v>0.14464168474011199</v>
      </c>
      <c r="H13">
        <v>483986.89258744603</v>
      </c>
      <c r="I13">
        <v>4839868.9258744605</v>
      </c>
      <c r="J13">
        <v>290392135.55246764</v>
      </c>
      <c r="K13">
        <v>0.24246079613992752</v>
      </c>
      <c r="L13">
        <v>1443203375.7251706</v>
      </c>
      <c r="M13" s="3">
        <f t="shared" si="0"/>
        <v>9.1593275360356561</v>
      </c>
      <c r="N13" s="3"/>
      <c r="O13" s="12">
        <v>9.3272014751851682</v>
      </c>
      <c r="R13" s="3">
        <f t="shared" si="1"/>
        <v>-0.1678739391495121</v>
      </c>
      <c r="W13" s="15">
        <v>-681026317.27482939</v>
      </c>
    </row>
    <row r="14" spans="1:25">
      <c r="A14" t="s">
        <v>28</v>
      </c>
      <c r="B14" t="s">
        <v>62</v>
      </c>
      <c r="C14" t="s">
        <v>139</v>
      </c>
      <c r="D14" t="s">
        <v>105</v>
      </c>
      <c r="E14">
        <v>22.127662767816801</v>
      </c>
      <c r="F14">
        <v>22.028047417535799</v>
      </c>
      <c r="G14">
        <v>8.6280095723050398E-2</v>
      </c>
      <c r="H14">
        <v>729757.36129279505</v>
      </c>
      <c r="I14">
        <v>7297573.6129279509</v>
      </c>
      <c r="J14">
        <v>437854416.77567708</v>
      </c>
      <c r="K14">
        <v>0.24363788068418882</v>
      </c>
      <c r="L14">
        <v>2178129355.7084584</v>
      </c>
      <c r="M14" s="3">
        <f t="shared" si="0"/>
        <v>9.3380836682582196</v>
      </c>
      <c r="N14" s="3">
        <f>AVERAGE(M14:M16)</f>
        <v>9.362875984076366</v>
      </c>
      <c r="O14" s="12">
        <v>9.3272014751851682</v>
      </c>
      <c r="P14" s="12">
        <f>AVERAGE(O14:O16)</f>
        <v>9.3272014751851682</v>
      </c>
      <c r="R14" s="3">
        <f t="shared" si="1"/>
        <v>1.0882193073051383E-2</v>
      </c>
      <c r="S14" s="15">
        <f>AVERAGE(R14:R16)</f>
        <v>3.5674508891196645E-2</v>
      </c>
      <c r="W14" s="15">
        <v>53899662.708458424</v>
      </c>
      <c r="X14" s="15">
        <v>183720667.50418743</v>
      </c>
    </row>
    <row r="15" spans="1:25">
      <c r="A15" t="s">
        <v>28</v>
      </c>
      <c r="B15" t="s">
        <v>62</v>
      </c>
      <c r="C15" t="s">
        <v>139</v>
      </c>
      <c r="D15" t="s">
        <v>105</v>
      </c>
      <c r="E15">
        <v>21.976882757033799</v>
      </c>
      <c r="F15">
        <v>22.028047417535799</v>
      </c>
      <c r="G15">
        <v>8.6280095723050398E-2</v>
      </c>
      <c r="H15">
        <v>795618.15650518797</v>
      </c>
      <c r="I15">
        <v>7956181.5650518797</v>
      </c>
      <c r="J15">
        <v>477370893.90311277</v>
      </c>
      <c r="K15">
        <v>0.24363788068418882</v>
      </c>
      <c r="L15">
        <v>2374706107.1759357</v>
      </c>
      <c r="M15" s="3">
        <f t="shared" si="0"/>
        <v>9.37560986914845</v>
      </c>
      <c r="N15" s="3"/>
      <c r="O15" s="12">
        <v>9.3272014751851682</v>
      </c>
      <c r="R15" s="3">
        <f t="shared" si="1"/>
        <v>4.8408393963281782E-2</v>
      </c>
      <c r="W15" s="15">
        <v>250476414.17593575</v>
      </c>
    </row>
    <row r="16" spans="1:25">
      <c r="A16" t="s">
        <v>28</v>
      </c>
      <c r="B16" t="s">
        <v>62</v>
      </c>
      <c r="C16" t="s">
        <v>139</v>
      </c>
      <c r="D16" t="s">
        <v>105</v>
      </c>
      <c r="E16">
        <v>21.9795967277568</v>
      </c>
      <c r="F16">
        <v>22.028047417535799</v>
      </c>
      <c r="G16">
        <v>8.6280095723050398E-2</v>
      </c>
      <c r="H16">
        <v>794381.70047127898</v>
      </c>
      <c r="I16">
        <v>7943817.0047127903</v>
      </c>
      <c r="J16">
        <v>476629020.28276742</v>
      </c>
      <c r="K16">
        <v>0.24363788068418882</v>
      </c>
      <c r="L16">
        <v>2371015618.6281681</v>
      </c>
      <c r="M16" s="3">
        <f t="shared" si="0"/>
        <v>9.374934414822425</v>
      </c>
      <c r="N16" s="3"/>
      <c r="O16" s="12">
        <v>9.3272014751851682</v>
      </c>
      <c r="R16" s="3">
        <f t="shared" si="1"/>
        <v>4.7732939637256777E-2</v>
      </c>
      <c r="W16" s="15">
        <v>246785925.62816811</v>
      </c>
    </row>
    <row r="17" spans="1:25">
      <c r="A17" t="s">
        <v>30</v>
      </c>
      <c r="B17" t="s">
        <v>66</v>
      </c>
      <c r="C17" t="s">
        <v>139</v>
      </c>
      <c r="D17" t="s">
        <v>105</v>
      </c>
      <c r="E17">
        <v>23.0932495833353</v>
      </c>
      <c r="F17">
        <v>22.9230089633623</v>
      </c>
      <c r="G17">
        <v>0.188175267165268</v>
      </c>
      <c r="H17">
        <v>419626.375709705</v>
      </c>
      <c r="I17">
        <v>4196263.7570970496</v>
      </c>
      <c r="J17">
        <v>251775825.42582297</v>
      </c>
      <c r="K17">
        <v>0.23252097483020367</v>
      </c>
      <c r="L17">
        <v>1241275943.170058</v>
      </c>
      <c r="M17" s="3">
        <f t="shared" si="0"/>
        <v>9.0938683385288996</v>
      </c>
      <c r="N17" s="3">
        <f>AVERAGE(M17:M19)</f>
        <v>9.1362379051021119</v>
      </c>
      <c r="O17" s="12">
        <v>9.3272014751851682</v>
      </c>
      <c r="P17" s="12">
        <f>AVERAGE(O17:O19)</f>
        <v>9.3272014751851682</v>
      </c>
      <c r="R17" s="3">
        <f t="shared" si="1"/>
        <v>-0.23333313665626854</v>
      </c>
      <c r="S17" s="15">
        <f>AVERAGE(R17:R19)</f>
        <v>-0.19096357008305689</v>
      </c>
      <c r="W17" s="15">
        <v>-882953749.82994199</v>
      </c>
      <c r="X17" s="15">
        <v>-750394637.45431268</v>
      </c>
    </row>
    <row r="18" spans="1:25">
      <c r="A18" t="s">
        <v>30</v>
      </c>
      <c r="B18" t="s">
        <v>66</v>
      </c>
      <c r="C18" t="s">
        <v>139</v>
      </c>
      <c r="D18" t="s">
        <v>105</v>
      </c>
      <c r="E18">
        <v>22.9548225221058</v>
      </c>
      <c r="F18">
        <v>22.9230089633623</v>
      </c>
      <c r="G18">
        <v>0.188175267165268</v>
      </c>
      <c r="H18">
        <v>454270.53767691198</v>
      </c>
      <c r="I18">
        <v>4542705.3767691199</v>
      </c>
      <c r="J18">
        <v>272562322.60614717</v>
      </c>
      <c r="K18">
        <v>0.23252097483020367</v>
      </c>
      <c r="L18">
        <v>1343755118.2420518</v>
      </c>
      <c r="M18" s="3">
        <f t="shared" si="0"/>
        <v>9.1283201314513427</v>
      </c>
      <c r="N18" s="3"/>
      <c r="O18" s="12">
        <v>9.3272014751851682</v>
      </c>
      <c r="R18" s="3">
        <f t="shared" si="1"/>
        <v>-0.19888134373382549</v>
      </c>
      <c r="W18" s="15">
        <v>-780474574.75794816</v>
      </c>
    </row>
    <row r="19" spans="1:25">
      <c r="A19" t="s">
        <v>30</v>
      </c>
      <c r="B19" t="s">
        <v>66</v>
      </c>
      <c r="C19" t="s">
        <v>139</v>
      </c>
      <c r="D19" t="s">
        <v>105</v>
      </c>
      <c r="E19">
        <v>22.720954784646</v>
      </c>
      <c r="F19">
        <v>22.9230089633623</v>
      </c>
      <c r="G19">
        <v>0.188175267165268</v>
      </c>
      <c r="H19">
        <v>519421.21628552902</v>
      </c>
      <c r="I19">
        <v>5194212.1628552899</v>
      </c>
      <c r="J19">
        <v>311652729.77131736</v>
      </c>
      <c r="K19">
        <v>0.23252097483020367</v>
      </c>
      <c r="L19">
        <v>1536474105.2249525</v>
      </c>
      <c r="M19" s="3">
        <f t="shared" si="0"/>
        <v>9.1865252453260915</v>
      </c>
      <c r="N19" s="3"/>
      <c r="O19" s="12">
        <v>9.3272014751851682</v>
      </c>
      <c r="R19" s="3">
        <f t="shared" si="1"/>
        <v>-0.14067622985907668</v>
      </c>
      <c r="W19" s="15">
        <v>-587755587.77504754</v>
      </c>
    </row>
    <row r="20" spans="1:25" s="3" customFormat="1">
      <c r="A20" s="3" t="s">
        <v>45</v>
      </c>
      <c r="B20" s="3" t="s">
        <v>46</v>
      </c>
      <c r="C20" s="3" t="s">
        <v>140</v>
      </c>
      <c r="D20" s="3" t="s">
        <v>105</v>
      </c>
      <c r="E20" s="3">
        <v>22.487186381077301</v>
      </c>
      <c r="F20" s="3">
        <v>22.585046578610299</v>
      </c>
      <c r="G20" s="3">
        <v>0.15995815039567399</v>
      </c>
      <c r="H20" s="3">
        <v>593881.88245184696</v>
      </c>
      <c r="I20" s="3">
        <v>5938818.8245184701</v>
      </c>
      <c r="J20" s="3">
        <v>356329129.4711082</v>
      </c>
      <c r="K20" s="3">
        <v>0.23830645161290331</v>
      </c>
      <c r="L20" s="3">
        <v>1764978639.6867309</v>
      </c>
      <c r="M20" s="3">
        <f t="shared" si="0"/>
        <v>9.2467394537905161</v>
      </c>
      <c r="N20" s="3">
        <f>AVERAGE(M20:M22)</f>
        <v>9.2223839612241658</v>
      </c>
      <c r="O20" s="3">
        <v>9.3272014751851682</v>
      </c>
      <c r="P20" s="3">
        <f>AVERAGE(O20:O22)</f>
        <v>9.3272014751851682</v>
      </c>
      <c r="Q20" s="3">
        <f>TTEST(N20:N28,P20:P28,2,1)</f>
        <v>9.3596503986801416E-2</v>
      </c>
      <c r="R20" s="3">
        <f t="shared" si="1"/>
        <v>-8.0462021394652083E-2</v>
      </c>
      <c r="S20" s="15">
        <f>AVERAGE(R20:R22)</f>
        <v>-0.10481751396100354</v>
      </c>
      <c r="T20" s="15">
        <f>AVERAGE(S20,S23,S26)</f>
        <v>-0.13568611208268541</v>
      </c>
      <c r="U20" s="15">
        <f>_xlfn.STDEV.S(S20,S23,S26)/SQRT(COUNT(S20,S23,S26))</f>
        <v>4.4713231194881395E-2</v>
      </c>
      <c r="V20" s="17"/>
      <c r="W20" s="15">
        <v>-359251053.31326914</v>
      </c>
      <c r="X20" s="15">
        <v>-450912602.24344689</v>
      </c>
      <c r="Y20" s="15">
        <f>AVERAGE(X20,X23,X26)</f>
        <v>-551448367.99477279</v>
      </c>
    </row>
    <row r="21" spans="1:25">
      <c r="A21" t="s">
        <v>45</v>
      </c>
      <c r="B21" t="s">
        <v>46</v>
      </c>
      <c r="C21" t="s">
        <v>140</v>
      </c>
      <c r="D21" t="s">
        <v>105</v>
      </c>
      <c r="E21">
        <v>22.498314795545099</v>
      </c>
      <c r="F21">
        <v>22.585046578610299</v>
      </c>
      <c r="G21">
        <v>0.15995815039567399</v>
      </c>
      <c r="H21">
        <v>590106.54479528696</v>
      </c>
      <c r="I21">
        <v>5901065.4479528693</v>
      </c>
      <c r="J21">
        <v>354063926.87717217</v>
      </c>
      <c r="K21">
        <v>0.23830645161290331</v>
      </c>
      <c r="L21">
        <v>1753758579.741606</v>
      </c>
      <c r="M21" s="3">
        <f t="shared" si="0"/>
        <v>9.2439698086980382</v>
      </c>
      <c r="N21" s="3"/>
      <c r="O21" s="12">
        <v>9.3272014751851682</v>
      </c>
      <c r="R21" s="3">
        <f t="shared" si="1"/>
        <v>-8.3231666487129985E-2</v>
      </c>
      <c r="W21" s="15">
        <v>-370471113.258394</v>
      </c>
    </row>
    <row r="22" spans="1:25">
      <c r="A22" t="s">
        <v>45</v>
      </c>
      <c r="B22" t="s">
        <v>46</v>
      </c>
      <c r="C22" t="s">
        <v>140</v>
      </c>
      <c r="D22" t="s">
        <v>105</v>
      </c>
      <c r="E22">
        <v>22.769638559208399</v>
      </c>
      <c r="F22">
        <v>22.585046578610299</v>
      </c>
      <c r="G22">
        <v>0.15995815039567399</v>
      </c>
      <c r="H22">
        <v>505130.09484512103</v>
      </c>
      <c r="I22">
        <v>5051300.9484512098</v>
      </c>
      <c r="J22">
        <v>303078056.9070726</v>
      </c>
      <c r="K22">
        <v>0.23830645161290331</v>
      </c>
      <c r="L22">
        <v>1501214052.8413224</v>
      </c>
      <c r="M22" s="3">
        <f t="shared" si="0"/>
        <v>9.1764426211839396</v>
      </c>
      <c r="N22" s="3"/>
      <c r="O22" s="12">
        <v>9.3272014751851682</v>
      </c>
      <c r="R22" s="3">
        <f t="shared" si="1"/>
        <v>-0.15075885400122857</v>
      </c>
      <c r="W22" s="15">
        <v>-623015640.15867758</v>
      </c>
    </row>
    <row r="23" spans="1:25">
      <c r="A23" t="s">
        <v>48</v>
      </c>
      <c r="B23" t="s">
        <v>49</v>
      </c>
      <c r="C23" t="s">
        <v>140</v>
      </c>
      <c r="D23" t="s">
        <v>105</v>
      </c>
      <c r="E23">
        <v>22.5825878875076</v>
      </c>
      <c r="F23">
        <v>22.480815839741201</v>
      </c>
      <c r="G23">
        <v>9.1083686823064794E-2</v>
      </c>
      <c r="H23">
        <v>562285.00784435205</v>
      </c>
      <c r="I23">
        <v>5622850.0784435207</v>
      </c>
      <c r="J23">
        <v>337371004.70661122</v>
      </c>
      <c r="K23">
        <v>0.23956594323873112</v>
      </c>
      <c r="L23">
        <v>1672774430.6821959</v>
      </c>
      <c r="M23" s="3">
        <f t="shared" si="0"/>
        <v>9.2234373814197887</v>
      </c>
      <c r="N23" s="3">
        <f>AVERAGE(M23:M25)</f>
        <v>9.2487664571351811</v>
      </c>
      <c r="O23" s="12">
        <v>9.3272014751851682</v>
      </c>
      <c r="P23" s="12">
        <f>AVERAGE(O23:O25)</f>
        <v>9.3272014751851682</v>
      </c>
      <c r="R23" s="3">
        <f t="shared" si="1"/>
        <v>-0.10376409376537943</v>
      </c>
      <c r="S23" s="15">
        <f>AVERAGE(R23:R25)</f>
        <v>-7.8435018049987093E-2</v>
      </c>
      <c r="W23" s="15">
        <v>-451455262.3178041</v>
      </c>
      <c r="X23" s="15">
        <v>-349394914.33388084</v>
      </c>
    </row>
    <row r="24" spans="1:25">
      <c r="A24" t="s">
        <v>48</v>
      </c>
      <c r="B24" t="s">
        <v>49</v>
      </c>
      <c r="C24" t="s">
        <v>140</v>
      </c>
      <c r="D24" t="s">
        <v>105</v>
      </c>
      <c r="E24">
        <v>22.452909714146799</v>
      </c>
      <c r="F24">
        <v>22.480815839741201</v>
      </c>
      <c r="G24">
        <v>9.1083686823064794E-2</v>
      </c>
      <c r="H24">
        <v>605662.75770610198</v>
      </c>
      <c r="I24">
        <v>6056627.5770610198</v>
      </c>
      <c r="J24">
        <v>363397654.62366116</v>
      </c>
      <c r="K24">
        <v>0.23956594323873112</v>
      </c>
      <c r="L24">
        <v>1801821426.0972848</v>
      </c>
      <c r="M24" s="3">
        <f t="shared" si="0"/>
        <v>9.2557117469629624</v>
      </c>
      <c r="N24" s="3"/>
      <c r="O24" s="12">
        <v>9.3272014751851682</v>
      </c>
      <c r="R24" s="3">
        <f t="shared" si="1"/>
        <v>-7.1489728222205784E-2</v>
      </c>
      <c r="W24" s="15">
        <v>-322408266.90271521</v>
      </c>
    </row>
    <row r="25" spans="1:25">
      <c r="A25" t="s">
        <v>48</v>
      </c>
      <c r="B25" t="s">
        <v>49</v>
      </c>
      <c r="C25" t="s">
        <v>140</v>
      </c>
      <c r="D25" t="s">
        <v>105</v>
      </c>
      <c r="E25">
        <v>22.4069499175693</v>
      </c>
      <c r="F25">
        <v>22.480815839741201</v>
      </c>
      <c r="G25">
        <v>9.1083686823064794E-2</v>
      </c>
      <c r="H25">
        <v>621826.69980477402</v>
      </c>
      <c r="I25">
        <v>6218266.9980477402</v>
      </c>
      <c r="J25">
        <v>373096019.88286442</v>
      </c>
      <c r="K25">
        <v>0.23956594323873112</v>
      </c>
      <c r="L25">
        <v>1849908479.2188768</v>
      </c>
      <c r="M25" s="3">
        <f t="shared" si="0"/>
        <v>9.2671502430227921</v>
      </c>
      <c r="N25" s="3"/>
      <c r="O25" s="12">
        <v>9.3272014751851682</v>
      </c>
      <c r="R25" s="3">
        <f t="shared" si="1"/>
        <v>-6.0051232162376067E-2</v>
      </c>
      <c r="W25" s="15">
        <v>-274321213.78112316</v>
      </c>
    </row>
    <row r="26" spans="1:25">
      <c r="A26" t="s">
        <v>67</v>
      </c>
      <c r="B26" t="s">
        <v>68</v>
      </c>
      <c r="C26" t="s">
        <v>140</v>
      </c>
      <c r="D26" t="s">
        <v>105</v>
      </c>
      <c r="E26">
        <v>23.134541876970399</v>
      </c>
      <c r="F26">
        <v>23.0686450131073</v>
      </c>
      <c r="G26">
        <v>9.9313453202298105E-2</v>
      </c>
      <c r="H26">
        <v>409813.19011450699</v>
      </c>
      <c r="I26">
        <v>4098131.9011450699</v>
      </c>
      <c r="J26">
        <v>245887914.06870419</v>
      </c>
      <c r="K26">
        <v>0.24221867517956913</v>
      </c>
      <c r="L26">
        <v>1221786235.4283738</v>
      </c>
      <c r="M26" s="3">
        <f t="shared" si="0"/>
        <v>9.086995228087547</v>
      </c>
      <c r="N26" s="3">
        <f>AVERAGE(M26:M28)</f>
        <v>9.1033956709481032</v>
      </c>
      <c r="O26" s="12">
        <v>9.3272014751851682</v>
      </c>
      <c r="P26" s="12">
        <f>AVERAGE(O26:O28)</f>
        <v>9.3272014751851682</v>
      </c>
      <c r="R26" s="3">
        <f t="shared" si="1"/>
        <v>-0.24020624709762117</v>
      </c>
      <c r="S26" s="15">
        <f>AVERAGE(R26:R28)</f>
        <v>-0.22380580423706556</v>
      </c>
      <c r="W26" s="15">
        <v>-902443457.57162619</v>
      </c>
      <c r="X26" s="15">
        <v>-854037587.40699041</v>
      </c>
    </row>
    <row r="27" spans="1:25">
      <c r="A27" t="s">
        <v>67</v>
      </c>
      <c r="B27" t="s">
        <v>68</v>
      </c>
      <c r="C27" t="s">
        <v>140</v>
      </c>
      <c r="D27" t="s">
        <v>105</v>
      </c>
      <c r="E27">
        <v>22.9544170358601</v>
      </c>
      <c r="F27">
        <v>23.0686450131073</v>
      </c>
      <c r="G27">
        <v>9.9313453202298105E-2</v>
      </c>
      <c r="H27">
        <v>454376.10941602802</v>
      </c>
      <c r="I27">
        <v>4543761.0941602802</v>
      </c>
      <c r="J27">
        <v>272625665.64961684</v>
      </c>
      <c r="K27">
        <v>0.24221867517956913</v>
      </c>
      <c r="L27">
        <v>1354642772.8128607</v>
      </c>
      <c r="M27" s="3">
        <f t="shared" si="0"/>
        <v>9.131824784324623</v>
      </c>
      <c r="N27" s="3"/>
      <c r="O27" s="12">
        <v>9.3272014751851682</v>
      </c>
      <c r="R27" s="3">
        <f t="shared" si="1"/>
        <v>-0.19537669086054521</v>
      </c>
      <c r="W27" s="15">
        <v>-769586920.18713927</v>
      </c>
    </row>
    <row r="28" spans="1:25">
      <c r="A28" t="s">
        <v>67</v>
      </c>
      <c r="B28" t="s">
        <v>68</v>
      </c>
      <c r="C28" t="s">
        <v>140</v>
      </c>
      <c r="D28" t="s">
        <v>105</v>
      </c>
      <c r="E28">
        <v>23.116976126491501</v>
      </c>
      <c r="F28">
        <v>23.0686450131073</v>
      </c>
      <c r="G28">
        <v>9.9313453202298105E-2</v>
      </c>
      <c r="H28">
        <v>413959.35796066403</v>
      </c>
      <c r="I28">
        <v>4139593.5796066402</v>
      </c>
      <c r="J28">
        <v>248375614.77639842</v>
      </c>
      <c r="K28">
        <v>0.24221867517956913</v>
      </c>
      <c r="L28">
        <v>1234147308.5377946</v>
      </c>
      <c r="M28" s="3">
        <f t="shared" si="0"/>
        <v>9.0913670004321379</v>
      </c>
      <c r="N28" s="3"/>
      <c r="O28" s="12">
        <v>9.3272014751851682</v>
      </c>
      <c r="R28" s="3">
        <f t="shared" si="1"/>
        <v>-0.23583447475303032</v>
      </c>
      <c r="W28" s="15">
        <v>-890082384.46220541</v>
      </c>
    </row>
    <row r="29" spans="1:25" s="3" customFormat="1">
      <c r="A29" s="3" t="s">
        <v>56</v>
      </c>
      <c r="B29" s="3" t="s">
        <v>57</v>
      </c>
      <c r="C29" s="3" t="s">
        <v>143</v>
      </c>
      <c r="D29" s="3" t="s">
        <v>105</v>
      </c>
      <c r="E29" s="3">
        <v>22.138870346974802</v>
      </c>
      <c r="F29" s="3">
        <v>22.168830758304701</v>
      </c>
      <c r="G29" s="3">
        <v>0.23460164096332101</v>
      </c>
      <c r="H29" s="3">
        <v>725085.36069210805</v>
      </c>
      <c r="I29" s="3">
        <v>7250853.6069210805</v>
      </c>
      <c r="J29" s="3">
        <v>435051216.41526484</v>
      </c>
      <c r="K29" s="3">
        <v>0.23913043478260843</v>
      </c>
      <c r="L29" s="3">
        <v>2156340811.797399</v>
      </c>
      <c r="M29" s="3">
        <f t="shared" si="0"/>
        <v>9.3337174026119119</v>
      </c>
      <c r="N29" s="3">
        <f>AVERAGE(M29:M31)</f>
        <v>9.3262608411719441</v>
      </c>
      <c r="O29" s="3">
        <v>9.3272014751851682</v>
      </c>
      <c r="P29" s="3">
        <f>AVERAGE(O29:O31)</f>
        <v>9.3272014751851682</v>
      </c>
      <c r="Q29" s="3">
        <f>TTEST(N29:N37,P29:P37,2,1)</f>
        <v>0.18404938592255804</v>
      </c>
      <c r="R29" s="3">
        <f t="shared" si="1"/>
        <v>6.5159274267436729E-3</v>
      </c>
      <c r="S29" s="15">
        <f>AVERAGE(R29:R31)</f>
        <v>-9.4063401322408424E-4</v>
      </c>
      <c r="T29" s="15">
        <f>AVERAGE(S29,S32,S35)</f>
        <v>-0.10434060325907425</v>
      </c>
      <c r="U29" s="15">
        <f>_xlfn.STDEV.S(S29,S32,S35)/SQRT(COUNT(S29,S32,S35))</f>
        <v>5.2274955885410354E-2</v>
      </c>
      <c r="V29" s="17"/>
      <c r="W29" s="15">
        <v>32111118.797399044</v>
      </c>
      <c r="X29" s="15">
        <v>8086072.1137220068</v>
      </c>
      <c r="Y29" s="15">
        <f>AVERAGE(X29,X32,X35)</f>
        <v>-407911074.1610201</v>
      </c>
    </row>
    <row r="30" spans="1:25">
      <c r="A30" t="s">
        <v>56</v>
      </c>
      <c r="B30" t="s">
        <v>57</v>
      </c>
      <c r="C30" t="s">
        <v>143</v>
      </c>
      <c r="D30" t="s">
        <v>105</v>
      </c>
      <c r="E30">
        <v>22.416973375729</v>
      </c>
      <c r="F30">
        <v>22.168830758304701</v>
      </c>
      <c r="G30">
        <v>0.23460164096332101</v>
      </c>
      <c r="H30">
        <v>618265.08669733105</v>
      </c>
      <c r="I30">
        <v>6182650.8669733107</v>
      </c>
      <c r="J30">
        <v>370959052.01839864</v>
      </c>
      <c r="K30">
        <v>0.23913043478260843</v>
      </c>
      <c r="L30">
        <v>1838666605.6564102</v>
      </c>
      <c r="M30" s="3">
        <f t="shared" si="0"/>
        <v>9.2645029883734793</v>
      </c>
      <c r="N30" s="3"/>
      <c r="O30" s="12">
        <v>9.3272014751851682</v>
      </c>
      <c r="R30" s="3">
        <f t="shared" si="1"/>
        <v>-6.269848681168888E-2</v>
      </c>
      <c r="W30" s="15">
        <v>-285563087.34358978</v>
      </c>
    </row>
    <row r="31" spans="1:25">
      <c r="A31" t="s">
        <v>56</v>
      </c>
      <c r="B31" t="s">
        <v>57</v>
      </c>
      <c r="C31" t="s">
        <v>143</v>
      </c>
      <c r="D31" t="s">
        <v>105</v>
      </c>
      <c r="E31">
        <v>21.950648552210499</v>
      </c>
      <c r="F31">
        <v>22.168830758304701</v>
      </c>
      <c r="G31">
        <v>0.23460164096332101</v>
      </c>
      <c r="H31">
        <v>807669.84197966696</v>
      </c>
      <c r="I31">
        <v>8076698.4197966699</v>
      </c>
      <c r="J31">
        <v>484601905.18780017</v>
      </c>
      <c r="K31">
        <v>0.23913043478260843</v>
      </c>
      <c r="L31">
        <v>2401939877.8873568</v>
      </c>
      <c r="M31" s="3">
        <f t="shared" si="0"/>
        <v>9.3805621325304411</v>
      </c>
      <c r="N31" s="3"/>
      <c r="O31" s="12">
        <v>9.3272014751851682</v>
      </c>
      <c r="R31" s="3">
        <f t="shared" si="1"/>
        <v>5.3360657345272955E-2</v>
      </c>
      <c r="W31" s="15">
        <v>277710184.88735676</v>
      </c>
    </row>
    <row r="32" spans="1:25">
      <c r="A32" t="s">
        <v>59</v>
      </c>
      <c r="B32" t="s">
        <v>60</v>
      </c>
      <c r="C32" t="s">
        <v>143</v>
      </c>
      <c r="D32" t="s">
        <v>105</v>
      </c>
      <c r="E32">
        <v>23.071248405496</v>
      </c>
      <c r="F32">
        <v>22.849276790807401</v>
      </c>
      <c r="G32">
        <v>0.19563911319744601</v>
      </c>
      <c r="H32">
        <v>424950.595014758</v>
      </c>
      <c r="I32">
        <v>4249505.9501475804</v>
      </c>
      <c r="J32">
        <v>254970357.00885481</v>
      </c>
      <c r="K32">
        <v>0.24158004158004134</v>
      </c>
      <c r="L32">
        <v>1266264425.8269279</v>
      </c>
      <c r="M32" s="3">
        <f t="shared" si="0"/>
        <v>9.102524406065351</v>
      </c>
      <c r="N32" s="3">
        <f>AVERAGE(M32:M34)</f>
        <v>9.1577688072394619</v>
      </c>
      <c r="O32" s="12">
        <v>9.3272014751851682</v>
      </c>
      <c r="P32" s="12">
        <f>AVERAGE(O32:O34)</f>
        <v>9.3272014751851682</v>
      </c>
      <c r="R32" s="3">
        <f t="shared" si="1"/>
        <v>-0.22467706911981722</v>
      </c>
      <c r="S32" s="15">
        <f>AVERAGE(R32:R34)</f>
        <v>-0.16943266794570574</v>
      </c>
      <c r="W32" s="15">
        <v>-857965267.1730721</v>
      </c>
      <c r="X32" s="15">
        <v>-680275539.420771</v>
      </c>
    </row>
    <row r="33" spans="1:25">
      <c r="A33" t="s">
        <v>59</v>
      </c>
      <c r="B33" t="s">
        <v>60</v>
      </c>
      <c r="C33" t="s">
        <v>143</v>
      </c>
      <c r="D33" t="s">
        <v>105</v>
      </c>
      <c r="E33">
        <v>22.701943847165001</v>
      </c>
      <c r="F33">
        <v>22.849276790807401</v>
      </c>
      <c r="G33">
        <v>0.19563911319744601</v>
      </c>
      <c r="H33">
        <v>525111.02426093502</v>
      </c>
      <c r="I33">
        <v>5251110.24260935</v>
      </c>
      <c r="J33">
        <v>315066614.55656099</v>
      </c>
      <c r="K33">
        <v>0.24158004158004134</v>
      </c>
      <c r="L33">
        <v>1564721681.6064715</v>
      </c>
      <c r="M33" s="3">
        <f t="shared" si="0"/>
        <v>9.1944371004181207</v>
      </c>
      <c r="N33" s="3"/>
      <c r="O33" s="12">
        <v>9.3272014751851682</v>
      </c>
      <c r="R33" s="3">
        <f t="shared" si="1"/>
        <v>-0.1327643747670475</v>
      </c>
      <c r="W33" s="15">
        <v>-559508011.39352846</v>
      </c>
    </row>
    <row r="34" spans="1:25">
      <c r="A34" t="s">
        <v>59</v>
      </c>
      <c r="B34" t="s">
        <v>60</v>
      </c>
      <c r="C34" t="s">
        <v>143</v>
      </c>
      <c r="D34" t="s">
        <v>105</v>
      </c>
      <c r="E34">
        <v>22.7746381197612</v>
      </c>
      <c r="F34">
        <v>22.849276790807401</v>
      </c>
      <c r="G34">
        <v>0.19563911319744601</v>
      </c>
      <c r="H34">
        <v>503684.92265249102</v>
      </c>
      <c r="I34">
        <v>5036849.22652491</v>
      </c>
      <c r="J34">
        <v>302210953.59149462</v>
      </c>
      <c r="K34">
        <v>0.24158004158004134</v>
      </c>
      <c r="L34">
        <v>1500876353.3042874</v>
      </c>
      <c r="M34" s="3">
        <f t="shared" si="0"/>
        <v>9.1763449152349157</v>
      </c>
      <c r="N34" s="3"/>
      <c r="O34" s="12">
        <v>9.3272014751851682</v>
      </c>
      <c r="R34" s="3">
        <f t="shared" si="1"/>
        <v>-0.15085655995025249</v>
      </c>
      <c r="W34" s="15">
        <v>-623353339.69571257</v>
      </c>
    </row>
    <row r="35" spans="1:25">
      <c r="A35" t="s">
        <v>63</v>
      </c>
      <c r="B35" t="s">
        <v>64</v>
      </c>
      <c r="C35" t="s">
        <v>143</v>
      </c>
      <c r="D35" t="s">
        <v>105</v>
      </c>
      <c r="E35">
        <v>22.422318110611599</v>
      </c>
      <c r="F35">
        <v>22.751472949157598</v>
      </c>
      <c r="G35">
        <v>0.52088150904819996</v>
      </c>
      <c r="H35">
        <v>616374.30026299902</v>
      </c>
      <c r="I35">
        <v>6163743.0026299898</v>
      </c>
      <c r="J35">
        <v>369824580.15779936</v>
      </c>
      <c r="K35">
        <v>0.24858299595141695</v>
      </c>
      <c r="L35">
        <v>1847026729.0796003</v>
      </c>
      <c r="M35" s="3">
        <f t="shared" si="0"/>
        <v>9.2664731803388776</v>
      </c>
      <c r="N35" s="3">
        <f>AVERAGE(M35:M37)</f>
        <v>9.1845529673668747</v>
      </c>
      <c r="O35" s="12">
        <v>9.3272014751851682</v>
      </c>
      <c r="P35" s="12">
        <f>AVERAGE(O35:O37)</f>
        <v>9.3272014751851682</v>
      </c>
      <c r="R35" s="3">
        <f t="shared" si="1"/>
        <v>-6.0728294846290609E-2</v>
      </c>
      <c r="S35" s="15">
        <f>AVERAGE(R35:R37)</f>
        <v>-0.14264850781829294</v>
      </c>
      <c r="W35" s="15">
        <v>-277202963.92039967</v>
      </c>
      <c r="X35" s="15">
        <v>-551543755.1760112</v>
      </c>
    </row>
    <row r="36" spans="1:25">
      <c r="A36" t="s">
        <v>63</v>
      </c>
      <c r="B36" t="s">
        <v>64</v>
      </c>
      <c r="C36" t="s">
        <v>143</v>
      </c>
      <c r="D36" t="s">
        <v>105</v>
      </c>
      <c r="E36">
        <v>22.480091235409301</v>
      </c>
      <c r="F36">
        <v>22.751472949157598</v>
      </c>
      <c r="G36">
        <v>0.52088150904819996</v>
      </c>
      <c r="H36">
        <v>596301.52454626199</v>
      </c>
      <c r="I36">
        <v>5963015.2454626197</v>
      </c>
      <c r="J36">
        <v>357780914.72775716</v>
      </c>
      <c r="K36">
        <v>0.24858299595141695</v>
      </c>
      <c r="L36">
        <v>1786876665.620086</v>
      </c>
      <c r="M36" s="3">
        <f t="shared" si="0"/>
        <v>9.2520945775257211</v>
      </c>
      <c r="N36" s="3"/>
      <c r="O36" s="12">
        <v>9.3272014751851682</v>
      </c>
      <c r="R36" s="3">
        <f t="shared" si="1"/>
        <v>-7.5106897659447114E-2</v>
      </c>
      <c r="W36" s="15">
        <v>-337353027.37991405</v>
      </c>
    </row>
    <row r="37" spans="1:25">
      <c r="A37" t="s">
        <v>63</v>
      </c>
      <c r="B37" t="s">
        <v>64</v>
      </c>
      <c r="C37" t="s">
        <v>143</v>
      </c>
      <c r="D37" t="s">
        <v>105</v>
      </c>
      <c r="E37">
        <v>23.3520095014518</v>
      </c>
      <c r="F37">
        <v>22.751472949157598</v>
      </c>
      <c r="G37">
        <v>0.52088150904819996</v>
      </c>
      <c r="H37">
        <v>361794.938171143</v>
      </c>
      <c r="I37">
        <v>3617949.3817114299</v>
      </c>
      <c r="J37">
        <v>217076962.90268579</v>
      </c>
      <c r="K37">
        <v>0.24858299595141695</v>
      </c>
      <c r="L37">
        <v>1084154418.77228</v>
      </c>
      <c r="M37" s="3">
        <f t="shared" si="0"/>
        <v>9.0350911442360271</v>
      </c>
      <c r="N37" s="3"/>
      <c r="O37" s="12">
        <v>9.3272014751851682</v>
      </c>
      <c r="R37" s="3">
        <f t="shared" si="1"/>
        <v>-0.29211033094914107</v>
      </c>
      <c r="W37" s="15">
        <v>-1040075274.22772</v>
      </c>
    </row>
    <row r="38" spans="1:25" s="3" customFormat="1">
      <c r="A38" s="3" t="s">
        <v>61</v>
      </c>
      <c r="B38" s="3" t="s">
        <v>78</v>
      </c>
      <c r="C38" s="3" t="s">
        <v>142</v>
      </c>
      <c r="D38" s="3" t="s">
        <v>105</v>
      </c>
      <c r="E38" s="3">
        <v>22.9419939761402</v>
      </c>
      <c r="F38" s="3">
        <v>23.174851991195599</v>
      </c>
      <c r="G38" s="3">
        <v>0.28192995427300899</v>
      </c>
      <c r="H38" s="3">
        <v>457622.47499594698</v>
      </c>
      <c r="I38" s="3">
        <v>4576224.7499594698</v>
      </c>
      <c r="J38" s="3">
        <v>274573484.99756819</v>
      </c>
      <c r="K38" s="3">
        <v>0.2475991649269311</v>
      </c>
      <c r="L38" s="3">
        <v>1370230602.3761733</v>
      </c>
      <c r="M38" s="3">
        <f t="shared" si="0"/>
        <v>9.1367936627124049</v>
      </c>
      <c r="N38" s="3">
        <f>AVERAGE(M38:M40)</f>
        <v>9.0788398490305209</v>
      </c>
      <c r="O38" s="3">
        <v>9.3272014751851682</v>
      </c>
      <c r="P38" s="3">
        <f>AVERAGE(O38:O40)</f>
        <v>9.3272014751851682</v>
      </c>
      <c r="Q38" s="13">
        <f>TTEST(N38:N46,P38:P46,2,1)</f>
        <v>1.3642691671362062E-2</v>
      </c>
      <c r="R38" s="3">
        <f t="shared" si="1"/>
        <v>-0.19040781247276328</v>
      </c>
      <c r="S38" s="15">
        <f>AVERAGE(R38:R40)</f>
        <v>-0.2483616261546473</v>
      </c>
      <c r="T38" s="15">
        <f>AVERAGE(S38,S41,S44)</f>
        <v>-0.31469743887045887</v>
      </c>
      <c r="U38" s="15">
        <f>_xlfn.STDEV.S(S38,S41,S44)/SQRT(COUNT(S38,S41,S44))</f>
        <v>3.713835490717831E-2</v>
      </c>
      <c r="V38" s="17"/>
      <c r="W38" s="15">
        <v>-753999090.62382674</v>
      </c>
      <c r="X38" s="15">
        <v>-914938523.88949776</v>
      </c>
      <c r="Y38" s="15">
        <f>AVERAGE(X38,X41,X44)</f>
        <v>-1076650154.3384504</v>
      </c>
    </row>
    <row r="39" spans="1:25">
      <c r="A39" t="s">
        <v>61</v>
      </c>
      <c r="B39" t="s">
        <v>78</v>
      </c>
      <c r="C39" t="s">
        <v>142</v>
      </c>
      <c r="D39" t="s">
        <v>105</v>
      </c>
      <c r="E39">
        <v>23.0942597873407</v>
      </c>
      <c r="F39">
        <v>23.174851991195599</v>
      </c>
      <c r="G39">
        <v>0.28192995427300899</v>
      </c>
      <c r="H39">
        <v>419383.51756213099</v>
      </c>
      <c r="I39">
        <v>4193835.1756213098</v>
      </c>
      <c r="J39">
        <v>251630110.53727859</v>
      </c>
      <c r="K39">
        <v>0.2475991649269311</v>
      </c>
      <c r="L39">
        <v>1255734063.1071205</v>
      </c>
      <c r="M39" s="3">
        <f t="shared" si="0"/>
        <v>9.0988976751066755</v>
      </c>
      <c r="N39" s="3"/>
      <c r="O39" s="12">
        <v>9.3272014751851682</v>
      </c>
      <c r="R39" s="3">
        <f t="shared" si="1"/>
        <v>-0.22830380007849271</v>
      </c>
      <c r="W39" s="15">
        <v>-868495629.89287949</v>
      </c>
    </row>
    <row r="40" spans="1:25">
      <c r="A40" t="s">
        <v>61</v>
      </c>
      <c r="B40" t="s">
        <v>78</v>
      </c>
      <c r="C40" t="s">
        <v>142</v>
      </c>
      <c r="D40" t="s">
        <v>105</v>
      </c>
      <c r="E40">
        <v>23.488302210106099</v>
      </c>
      <c r="F40">
        <v>23.174851991195599</v>
      </c>
      <c r="G40">
        <v>0.28192995427300899</v>
      </c>
      <c r="H40">
        <v>334612.29309271398</v>
      </c>
      <c r="I40">
        <v>3346122.9309271397</v>
      </c>
      <c r="J40">
        <v>200767375.85562837</v>
      </c>
      <c r="K40">
        <v>0.2475991649269311</v>
      </c>
      <c r="L40">
        <v>1001908841.8482131</v>
      </c>
      <c r="M40" s="3">
        <f t="shared" si="0"/>
        <v>9.0008282092724823</v>
      </c>
      <c r="N40" s="3"/>
      <c r="O40" s="12">
        <v>9.3272014751851682</v>
      </c>
      <c r="R40" s="3">
        <f t="shared" si="1"/>
        <v>-0.32637326591268589</v>
      </c>
      <c r="W40" s="15">
        <v>-1122320851.1517868</v>
      </c>
    </row>
    <row r="41" spans="1:25">
      <c r="A41" t="s">
        <v>65</v>
      </c>
      <c r="B41" t="s">
        <v>72</v>
      </c>
      <c r="C41" t="s">
        <v>142</v>
      </c>
      <c r="D41" t="s">
        <v>105</v>
      </c>
      <c r="E41">
        <v>23.569811383945101</v>
      </c>
      <c r="F41">
        <v>23.6944320577003</v>
      </c>
      <c r="G41">
        <v>0.12226536882264299</v>
      </c>
      <c r="H41">
        <v>319341.85975307802</v>
      </c>
      <c r="I41">
        <v>3193418.5975307804</v>
      </c>
      <c r="J41">
        <v>191605115.85184681</v>
      </c>
      <c r="K41">
        <v>0.25010386373078536</v>
      </c>
      <c r="L41">
        <v>958105182.54791379</v>
      </c>
      <c r="M41" s="3">
        <f t="shared" si="0"/>
        <v>8.981413189342252</v>
      </c>
      <c r="N41" s="3">
        <f>AVERAGE(M41:M43)</f>
        <v>8.9503975367094757</v>
      </c>
      <c r="O41" s="12">
        <v>9.3272014751851682</v>
      </c>
      <c r="P41" s="12">
        <f>AVERAGE(O41:O43)</f>
        <v>9.3272014751851682</v>
      </c>
      <c r="R41" s="3">
        <f t="shared" si="1"/>
        <v>-0.34578828584291621</v>
      </c>
      <c r="S41" s="15">
        <f>AVERAGE(R41:R43)</f>
        <v>-0.37680393847569071</v>
      </c>
      <c r="W41" s="15">
        <v>-1166124510.4520862</v>
      </c>
      <c r="X41" s="15">
        <v>-1230700128.5170679</v>
      </c>
    </row>
    <row r="42" spans="1:25">
      <c r="A42" t="s">
        <v>65</v>
      </c>
      <c r="B42" t="s">
        <v>72</v>
      </c>
      <c r="C42" t="s">
        <v>142</v>
      </c>
      <c r="D42" t="s">
        <v>105</v>
      </c>
      <c r="E42">
        <v>23.699287315011802</v>
      </c>
      <c r="F42">
        <v>23.6944320577003</v>
      </c>
      <c r="G42">
        <v>0.12226536882264299</v>
      </c>
      <c r="H42">
        <v>296504.86171894602</v>
      </c>
      <c r="I42">
        <v>2965048.6171894604</v>
      </c>
      <c r="J42">
        <v>177902917.03136763</v>
      </c>
      <c r="K42">
        <v>0.25010386373078536</v>
      </c>
      <c r="L42">
        <v>889588495.79955995</v>
      </c>
      <c r="M42" s="3">
        <f t="shared" si="0"/>
        <v>8.9491891579575462</v>
      </c>
      <c r="N42" s="3"/>
      <c r="O42" s="12">
        <v>9.3272014751851682</v>
      </c>
      <c r="R42" s="3">
        <f t="shared" si="1"/>
        <v>-0.37801231722762196</v>
      </c>
      <c r="W42" s="15">
        <v>-1234641197.2004399</v>
      </c>
    </row>
    <row r="43" spans="1:25">
      <c r="A43" t="s">
        <v>65</v>
      </c>
      <c r="B43" t="s">
        <v>72</v>
      </c>
      <c r="C43" t="s">
        <v>142</v>
      </c>
      <c r="D43" t="s">
        <v>105</v>
      </c>
      <c r="E43">
        <v>23.814197474143999</v>
      </c>
      <c r="F43">
        <v>23.6944320577003</v>
      </c>
      <c r="G43">
        <v>0.12226536882264299</v>
      </c>
      <c r="H43">
        <v>277608.60492811602</v>
      </c>
      <c r="I43">
        <v>2776086.0492811603</v>
      </c>
      <c r="J43">
        <v>166565162.95686963</v>
      </c>
      <c r="K43">
        <v>0.25010386373078536</v>
      </c>
      <c r="L43">
        <v>832895015.10132241</v>
      </c>
      <c r="M43" s="3">
        <f t="shared" si="0"/>
        <v>8.9205902628286342</v>
      </c>
      <c r="N43" s="3"/>
      <c r="O43" s="12">
        <v>9.3272014751851682</v>
      </c>
      <c r="R43" s="3">
        <f t="shared" si="1"/>
        <v>-0.40661121235653397</v>
      </c>
      <c r="W43" s="15">
        <v>-1291334677.8986776</v>
      </c>
    </row>
    <row r="44" spans="1:25">
      <c r="A44" t="s">
        <v>69</v>
      </c>
      <c r="B44" t="s">
        <v>70</v>
      </c>
      <c r="C44" t="s">
        <v>142</v>
      </c>
      <c r="D44" t="s">
        <v>105</v>
      </c>
      <c r="E44">
        <v>23.950413377947701</v>
      </c>
      <c r="F44">
        <v>23.457572110580902</v>
      </c>
      <c r="G44">
        <v>0.43775923498971597</v>
      </c>
      <c r="H44">
        <v>256762.41075433101</v>
      </c>
      <c r="I44">
        <v>2567624.1075433102</v>
      </c>
      <c r="J44">
        <v>154057446.4525986</v>
      </c>
      <c r="K44">
        <v>0.24702013974517054</v>
      </c>
      <c r="L44">
        <v>768450953.61641455</v>
      </c>
      <c r="M44" s="3">
        <f t="shared" si="0"/>
        <v>8.8856161538741656</v>
      </c>
      <c r="N44" s="3">
        <f>AVERAGE(M44:M46)</f>
        <v>9.0082747232041296</v>
      </c>
      <c r="O44" s="12">
        <v>9.3272014751851682</v>
      </c>
      <c r="P44" s="12">
        <f>AVERAGE(O44:O46)</f>
        <v>9.3272014751851682</v>
      </c>
      <c r="R44" s="3">
        <f t="shared" si="1"/>
        <v>-0.44158532131100259</v>
      </c>
      <c r="S44" s="15">
        <f>AVERAGE(R44:R46)</f>
        <v>-0.31892675198103859</v>
      </c>
      <c r="W44" s="15">
        <v>-1355778739.3835855</v>
      </c>
      <c r="X44" s="15">
        <v>-1084311810.6087859</v>
      </c>
    </row>
    <row r="45" spans="1:25">
      <c r="A45" t="s">
        <v>69</v>
      </c>
      <c r="B45" t="s">
        <v>70</v>
      </c>
      <c r="C45" t="s">
        <v>142</v>
      </c>
      <c r="D45" t="s">
        <v>105</v>
      </c>
      <c r="E45">
        <v>23.308433344190298</v>
      </c>
      <c r="F45">
        <v>23.457572110580902</v>
      </c>
      <c r="G45">
        <v>0.43775923498971597</v>
      </c>
      <c r="H45">
        <v>370943.47931737598</v>
      </c>
      <c r="I45">
        <v>3709434.7931737597</v>
      </c>
      <c r="J45">
        <v>222566087.59042558</v>
      </c>
      <c r="K45">
        <v>0.24702013974517054</v>
      </c>
      <c r="L45">
        <v>1110177574.5981936</v>
      </c>
      <c r="M45" s="3">
        <f t="shared" si="0"/>
        <v>9.0453924504083574</v>
      </c>
      <c r="N45" s="3"/>
      <c r="O45" s="12">
        <v>9.3272014751851682</v>
      </c>
      <c r="R45" s="3">
        <f t="shared" si="1"/>
        <v>-0.2818090247768108</v>
      </c>
      <c r="W45" s="15">
        <v>-1014052118.4018064</v>
      </c>
    </row>
    <row r="46" spans="1:25">
      <c r="A46" t="s">
        <v>69</v>
      </c>
      <c r="B46" t="s">
        <v>70</v>
      </c>
      <c r="C46" t="s">
        <v>142</v>
      </c>
      <c r="D46" t="s">
        <v>105</v>
      </c>
      <c r="E46">
        <v>23.113869609604698</v>
      </c>
      <c r="F46">
        <v>23.457572110580902</v>
      </c>
      <c r="G46">
        <v>0.43775923498971597</v>
      </c>
      <c r="H46">
        <v>414696.96418744902</v>
      </c>
      <c r="I46">
        <v>4146969.6418744903</v>
      </c>
      <c r="J46">
        <v>248818178.51246941</v>
      </c>
      <c r="K46">
        <v>0.24702013974517054</v>
      </c>
      <c r="L46">
        <v>1241125118.9590337</v>
      </c>
      <c r="M46" s="3">
        <f t="shared" si="0"/>
        <v>9.0938155653298658</v>
      </c>
      <c r="N46" s="3"/>
      <c r="O46" s="12">
        <v>9.3272014751851682</v>
      </c>
      <c r="R46" s="3">
        <f t="shared" si="1"/>
        <v>-0.23338590985530239</v>
      </c>
      <c r="W46" s="15">
        <v>-883104574.04096627</v>
      </c>
    </row>
    <row r="47" spans="1:25" s="3" customFormat="1">
      <c r="A47" s="3" t="s">
        <v>52</v>
      </c>
      <c r="B47" s="3" t="s">
        <v>85</v>
      </c>
      <c r="C47" s="3" t="s">
        <v>137</v>
      </c>
      <c r="D47" s="3" t="s">
        <v>105</v>
      </c>
      <c r="E47" s="3">
        <v>23.169479890721298</v>
      </c>
      <c r="F47" s="3">
        <v>22.610233914168901</v>
      </c>
      <c r="G47" s="3">
        <v>0.49073417932338598</v>
      </c>
      <c r="H47" s="3">
        <v>401689.55850283202</v>
      </c>
      <c r="I47" s="3">
        <v>4016895.5850283201</v>
      </c>
      <c r="J47" s="3">
        <v>241013735.1016992</v>
      </c>
      <c r="K47" s="3">
        <v>0.23051815585475335</v>
      </c>
      <c r="L47" s="3">
        <v>1186287107.4120357</v>
      </c>
      <c r="M47" s="3">
        <f t="shared" si="0"/>
        <v>9.0741898105078302</v>
      </c>
      <c r="N47" s="3">
        <f>AVERAGE(M47:M49)</f>
        <v>9.2133752154840689</v>
      </c>
      <c r="O47" s="3">
        <v>9.3272014751851682</v>
      </c>
      <c r="P47" s="3">
        <f>AVERAGE(O47:O49)</f>
        <v>9.3272014751851682</v>
      </c>
      <c r="Q47" s="3">
        <f>TTEST(N47:N55,P47:P55,2,1)</f>
        <v>0.62245115514234595</v>
      </c>
      <c r="R47" s="3">
        <f t="shared" si="1"/>
        <v>-0.25301166467733793</v>
      </c>
      <c r="S47" s="15">
        <f>AVERAGE(R47:R49)</f>
        <v>-0.11382625970109868</v>
      </c>
      <c r="T47" s="15">
        <f>AVERAGE(S47,S50,S53)</f>
        <v>-2.902580724410243E-2</v>
      </c>
      <c r="U47" s="15">
        <f>_xlfn.STDEV.S(S47,S50,S53)/SQRT(COUNT(S47,S50,S53))</f>
        <v>5.0338735883346468E-2</v>
      </c>
      <c r="V47" s="17"/>
      <c r="W47" s="15">
        <v>-937942585.5879643</v>
      </c>
      <c r="X47" s="15">
        <v>-448469175.60335988</v>
      </c>
      <c r="Y47" s="15">
        <f>AVERAGE(X47,X50,X53)</f>
        <v>-94320835.137341067</v>
      </c>
    </row>
    <row r="48" spans="1:25">
      <c r="A48" t="s">
        <v>52</v>
      </c>
      <c r="B48" t="s">
        <v>85</v>
      </c>
      <c r="C48" t="s">
        <v>137</v>
      </c>
      <c r="D48" t="s">
        <v>105</v>
      </c>
      <c r="E48">
        <v>22.409686763154699</v>
      </c>
      <c r="F48">
        <v>22.610233914168901</v>
      </c>
      <c r="G48">
        <v>0.49073417932338598</v>
      </c>
      <c r="H48">
        <v>620852.19126501901</v>
      </c>
      <c r="I48">
        <v>6208521.9126501903</v>
      </c>
      <c r="J48">
        <v>372511314.75901139</v>
      </c>
      <c r="K48">
        <v>0.23051815585475335</v>
      </c>
      <c r="L48">
        <v>1833527744.2891529</v>
      </c>
      <c r="M48" s="3">
        <f t="shared" si="0"/>
        <v>9.2632874859358463</v>
      </c>
      <c r="N48" s="3"/>
      <c r="O48" s="12">
        <v>9.3272014751851682</v>
      </c>
      <c r="R48" s="3">
        <f t="shared" si="1"/>
        <v>-6.3913989249321901E-2</v>
      </c>
      <c r="W48" s="15">
        <v>-290701948.71084714</v>
      </c>
    </row>
    <row r="49" spans="1:25">
      <c r="A49" t="s">
        <v>52</v>
      </c>
      <c r="B49" t="s">
        <v>85</v>
      </c>
      <c r="C49" t="s">
        <v>137</v>
      </c>
      <c r="D49" t="s">
        <v>105</v>
      </c>
      <c r="E49">
        <v>22.251535088630799</v>
      </c>
      <c r="F49">
        <v>22.610233914168901</v>
      </c>
      <c r="G49">
        <v>0.49073417932338598</v>
      </c>
      <c r="H49">
        <v>679749.79040919</v>
      </c>
      <c r="I49">
        <v>6797497.9040919002</v>
      </c>
      <c r="J49">
        <v>407849874.24551404</v>
      </c>
      <c r="K49">
        <v>0.23051815585475335</v>
      </c>
      <c r="L49">
        <v>2007466700.4887319</v>
      </c>
      <c r="M49" s="3">
        <f t="shared" si="0"/>
        <v>9.302648350008532</v>
      </c>
      <c r="N49" s="3"/>
      <c r="O49" s="12">
        <v>9.3272014751851682</v>
      </c>
      <c r="R49" s="3">
        <f t="shared" si="1"/>
        <v>-2.4553125176636215E-2</v>
      </c>
      <c r="W49" s="15">
        <v>-116762992.51126814</v>
      </c>
    </row>
    <row r="50" spans="1:25">
      <c r="A50" t="s">
        <v>55</v>
      </c>
      <c r="B50" t="s">
        <v>83</v>
      </c>
      <c r="C50" t="s">
        <v>137</v>
      </c>
      <c r="D50" t="s">
        <v>105</v>
      </c>
      <c r="E50">
        <v>21.900624118153999</v>
      </c>
      <c r="F50">
        <v>21.92142474397</v>
      </c>
      <c r="G50">
        <v>6.1379660247866903E-2</v>
      </c>
      <c r="H50">
        <v>831158.73188921995</v>
      </c>
      <c r="I50">
        <v>8311587.3188921995</v>
      </c>
      <c r="J50">
        <v>498695239.13353199</v>
      </c>
      <c r="K50">
        <v>0.23837902264600702</v>
      </c>
      <c r="L50">
        <v>2470294891.3456001</v>
      </c>
      <c r="M50" s="3">
        <f t="shared" si="0"/>
        <v>9.3927488002392998</v>
      </c>
      <c r="N50" s="3">
        <f>AVERAGE(M50:M52)</f>
        <v>9.3875719305802701</v>
      </c>
      <c r="O50" s="12">
        <v>9.3272014751851682</v>
      </c>
      <c r="P50" s="12">
        <f>AVERAGE(O50:O52)</f>
        <v>9.3272014751851682</v>
      </c>
      <c r="R50" s="3">
        <f t="shared" si="1"/>
        <v>6.5547325054131633E-2</v>
      </c>
      <c r="S50" s="15">
        <f>AVERAGE(R50:R52)</f>
        <v>6.0370455395102475E-2</v>
      </c>
      <c r="W50" s="15">
        <v>346065198.34560013</v>
      </c>
      <c r="X50" s="15">
        <v>317795160.5337947</v>
      </c>
    </row>
    <row r="51" spans="1:25">
      <c r="A51" t="s">
        <v>55</v>
      </c>
      <c r="B51" t="s">
        <v>83</v>
      </c>
      <c r="C51" t="s">
        <v>137</v>
      </c>
      <c r="D51" t="s">
        <v>105</v>
      </c>
      <c r="E51">
        <v>21.873148288337099</v>
      </c>
      <c r="F51">
        <v>21.92142474397</v>
      </c>
      <c r="G51">
        <v>6.1379660247866903E-2</v>
      </c>
      <c r="H51">
        <v>844349.34226812702</v>
      </c>
      <c r="I51">
        <v>8443493.4226812702</v>
      </c>
      <c r="J51">
        <v>506609605.3608762</v>
      </c>
      <c r="K51">
        <v>0.23837902264600702</v>
      </c>
      <c r="L51">
        <v>2509498831.7995248</v>
      </c>
      <c r="M51" s="3">
        <f t="shared" si="0"/>
        <v>9.3995869978490614</v>
      </c>
      <c r="N51" s="3"/>
      <c r="O51" s="12">
        <v>9.3272014751851682</v>
      </c>
      <c r="R51" s="3">
        <f t="shared" si="1"/>
        <v>7.2385522663893198E-2</v>
      </c>
      <c r="W51" s="15">
        <v>385269138.79952478</v>
      </c>
    </row>
    <row r="52" spans="1:25">
      <c r="A52" t="s">
        <v>55</v>
      </c>
      <c r="B52" t="s">
        <v>83</v>
      </c>
      <c r="C52" t="s">
        <v>137</v>
      </c>
      <c r="D52" t="s">
        <v>105</v>
      </c>
      <c r="E52">
        <v>21.990501825418701</v>
      </c>
      <c r="F52">
        <v>21.92142474397</v>
      </c>
      <c r="G52">
        <v>6.1379660247866903E-2</v>
      </c>
      <c r="H52">
        <v>789432.79701066797</v>
      </c>
      <c r="I52">
        <v>7894327.9701066799</v>
      </c>
      <c r="J52">
        <v>473659678.20640081</v>
      </c>
      <c r="K52">
        <v>0.23837902264600702</v>
      </c>
      <c r="L52">
        <v>2346280837.4562593</v>
      </c>
      <c r="M52" s="3">
        <f t="shared" si="0"/>
        <v>9.3703799936524508</v>
      </c>
      <c r="N52" s="3"/>
      <c r="O52" s="12">
        <v>9.3272014751851682</v>
      </c>
      <c r="R52" s="3">
        <f t="shared" si="1"/>
        <v>4.3178518467282601E-2</v>
      </c>
      <c r="W52" s="15">
        <v>222051144.45625925</v>
      </c>
    </row>
    <row r="53" spans="1:25">
      <c r="A53" t="s">
        <v>58</v>
      </c>
      <c r="B53" t="s">
        <v>81</v>
      </c>
      <c r="C53" t="s">
        <v>137</v>
      </c>
      <c r="D53" t="s">
        <v>105</v>
      </c>
      <c r="E53">
        <v>22.132101022666099</v>
      </c>
      <c r="F53">
        <v>22.308641531805499</v>
      </c>
      <c r="G53">
        <v>0.165756811804325</v>
      </c>
      <c r="H53">
        <v>727903.63735486695</v>
      </c>
      <c r="I53">
        <v>7279036.3735486697</v>
      </c>
      <c r="J53">
        <v>436742182.41292018</v>
      </c>
      <c r="K53">
        <v>0.24518021793797148</v>
      </c>
      <c r="L53">
        <v>2175290903.5185008</v>
      </c>
      <c r="M53" s="3">
        <f t="shared" si="0"/>
        <v>9.3375173437480541</v>
      </c>
      <c r="N53" s="3">
        <f>AVERAGE(M53:M55)</f>
        <v>9.2935798577588571</v>
      </c>
      <c r="O53" s="12">
        <v>9.3272014751851682</v>
      </c>
      <c r="P53" s="12">
        <f>AVERAGE(O53:O55)</f>
        <v>9.3272014751851682</v>
      </c>
      <c r="R53" s="3">
        <f t="shared" si="1"/>
        <v>1.031586856288591E-2</v>
      </c>
      <c r="S53" s="15">
        <f>AVERAGE(R53:R55)</f>
        <v>-3.362161742631109E-2</v>
      </c>
      <c r="W53" s="15">
        <v>51061210.518500805</v>
      </c>
      <c r="X53" s="15">
        <v>-152288490.34245801</v>
      </c>
    </row>
    <row r="54" spans="1:25">
      <c r="A54" t="s">
        <v>58</v>
      </c>
      <c r="B54" t="s">
        <v>81</v>
      </c>
      <c r="C54" t="s">
        <v>137</v>
      </c>
      <c r="D54" t="s">
        <v>105</v>
      </c>
      <c r="E54">
        <v>22.3328773648965</v>
      </c>
      <c r="F54">
        <v>22.308641531805499</v>
      </c>
      <c r="G54">
        <v>0.165756811804325</v>
      </c>
      <c r="H54">
        <v>648790.64320568403</v>
      </c>
      <c r="I54">
        <v>6487906.4320568405</v>
      </c>
      <c r="J54">
        <v>389274385.92341042</v>
      </c>
      <c r="K54">
        <v>0.24518021793797148</v>
      </c>
      <c r="L54">
        <v>1938867058.8071287</v>
      </c>
      <c r="M54" s="3">
        <f t="shared" si="0"/>
        <v>9.287548032077261</v>
      </c>
      <c r="N54" s="3"/>
      <c r="O54" s="12">
        <v>9.3272014751851682</v>
      </c>
      <c r="R54" s="3">
        <f t="shared" si="1"/>
        <v>-3.9653443107907194E-2</v>
      </c>
      <c r="W54" s="15">
        <v>-185362634.19287133</v>
      </c>
    </row>
    <row r="55" spans="1:25">
      <c r="A55" t="s">
        <v>58</v>
      </c>
      <c r="B55" t="s">
        <v>81</v>
      </c>
      <c r="C55" t="s">
        <v>137</v>
      </c>
      <c r="D55" t="s">
        <v>105</v>
      </c>
      <c r="E55">
        <v>22.4609462078541</v>
      </c>
      <c r="F55">
        <v>22.308641531805499</v>
      </c>
      <c r="G55">
        <v>0.165756811804325</v>
      </c>
      <c r="H55">
        <v>602879.81466870499</v>
      </c>
      <c r="I55">
        <v>6028798.1466870494</v>
      </c>
      <c r="J55">
        <v>361727888.80122298</v>
      </c>
      <c r="K55">
        <v>0.24518021793797148</v>
      </c>
      <c r="L55">
        <v>1801665645.6469965</v>
      </c>
      <c r="M55" s="3">
        <f t="shared" si="0"/>
        <v>9.2556741974512562</v>
      </c>
      <c r="N55" s="3"/>
      <c r="O55" s="12">
        <v>9.3272014751851682</v>
      </c>
      <c r="R55" s="3">
        <f t="shared" si="1"/>
        <v>-7.1527277733911987E-2</v>
      </c>
      <c r="W55" s="15">
        <v>-322564047.3530035</v>
      </c>
    </row>
    <row r="56" spans="1:25" s="3" customFormat="1">
      <c r="A56" s="3" t="s">
        <v>20</v>
      </c>
      <c r="B56" s="3" t="s">
        <v>95</v>
      </c>
      <c r="C56" s="3" t="s">
        <v>138</v>
      </c>
      <c r="D56" s="3" t="s">
        <v>105</v>
      </c>
      <c r="E56" s="3">
        <v>22.698221943431701</v>
      </c>
      <c r="F56" s="3">
        <v>22.5476015778722</v>
      </c>
      <c r="G56" s="3">
        <v>0.130774232531918</v>
      </c>
      <c r="H56" s="3">
        <v>526232.23184491997</v>
      </c>
      <c r="I56" s="3">
        <v>5262322.3184491992</v>
      </c>
      <c r="J56" s="3">
        <v>315739339.10695195</v>
      </c>
      <c r="K56" s="3">
        <v>0.24978050921861281</v>
      </c>
      <c r="L56" s="3">
        <v>1578419488.0377386</v>
      </c>
      <c r="M56" s="3">
        <f t="shared" si="0"/>
        <v>9.1982224343164898</v>
      </c>
      <c r="N56" s="3">
        <f>AVERAGE(M56:M58)</f>
        <v>9.2357089026274632</v>
      </c>
      <c r="O56" s="3">
        <v>9.3272014751851682</v>
      </c>
      <c r="P56" s="3">
        <f>AVERAGE(O56:O58)</f>
        <v>9.3272014751851682</v>
      </c>
      <c r="Q56" s="3">
        <f>TTEST(N56:N64,P56:P64,2,1)</f>
        <v>0.10243871429551998</v>
      </c>
      <c r="R56" s="3">
        <f t="shared" si="1"/>
        <v>-0.1289790408686784</v>
      </c>
      <c r="S56" s="15">
        <f>AVERAGE(R56:R58)</f>
        <v>-9.1492572557704932E-2</v>
      </c>
      <c r="T56" s="15">
        <f>AVERAGE(S56,S59,S62)</f>
        <v>-0.10383051832899642</v>
      </c>
      <c r="U56" s="15">
        <f>_xlfn.STDEV.S(S56,S59,S62)/SQRT(COUNT(S56,S59,S62))</f>
        <v>3.6064164667997931E-2</v>
      </c>
      <c r="V56" s="17"/>
      <c r="W56" s="15">
        <v>-545810204.96226144</v>
      </c>
      <c r="X56" s="15">
        <v>-400337369.25655526</v>
      </c>
      <c r="Y56" s="15">
        <f>AVERAGE(X56,X59,X62)</f>
        <v>-438076861.02553558</v>
      </c>
    </row>
    <row r="57" spans="1:25">
      <c r="A57" t="s">
        <v>20</v>
      </c>
      <c r="B57" t="s">
        <v>95</v>
      </c>
      <c r="C57" t="s">
        <v>138</v>
      </c>
      <c r="D57" t="s">
        <v>105</v>
      </c>
      <c r="E57">
        <v>22.481620328758702</v>
      </c>
      <c r="F57">
        <v>22.5476015778722</v>
      </c>
      <c r="G57">
        <v>0.130774232531918</v>
      </c>
      <c r="H57">
        <v>595779.22918332205</v>
      </c>
      <c r="I57">
        <v>5957792.29183322</v>
      </c>
      <c r="J57">
        <v>357467537.5099932</v>
      </c>
      <c r="K57">
        <v>0.24978050921861281</v>
      </c>
      <c r="L57">
        <v>1787023844.2334514</v>
      </c>
      <c r="M57" s="3">
        <f t="shared" si="0"/>
        <v>9.252130347329329</v>
      </c>
      <c r="N57" s="3"/>
      <c r="O57" s="12">
        <v>9.3272014751851682</v>
      </c>
      <c r="R57" s="3">
        <f t="shared" si="1"/>
        <v>-7.5071127855839137E-2</v>
      </c>
      <c r="W57" s="15">
        <v>-337205848.76654863</v>
      </c>
    </row>
    <row r="58" spans="1:25">
      <c r="A58" t="s">
        <v>20</v>
      </c>
      <c r="B58" t="s">
        <v>95</v>
      </c>
      <c r="C58" t="s">
        <v>138</v>
      </c>
      <c r="D58" t="s">
        <v>105</v>
      </c>
      <c r="E58">
        <v>22.462962461426098</v>
      </c>
      <c r="F58">
        <v>22.5476015778722</v>
      </c>
      <c r="G58">
        <v>0.130774232531918</v>
      </c>
      <c r="H58">
        <v>602183.61865544599</v>
      </c>
      <c r="I58">
        <v>6021836.1865544599</v>
      </c>
      <c r="J58">
        <v>361310171.19326758</v>
      </c>
      <c r="K58">
        <v>0.24978050921861281</v>
      </c>
      <c r="L58">
        <v>1806233638.9591444</v>
      </c>
      <c r="M58" s="3">
        <f t="shared" si="0"/>
        <v>9.2567739262365709</v>
      </c>
      <c r="N58" s="3"/>
      <c r="O58" s="12">
        <v>9.3272014751851682</v>
      </c>
      <c r="R58" s="3">
        <f t="shared" si="1"/>
        <v>-7.0427548948597263E-2</v>
      </c>
      <c r="W58" s="15">
        <v>-317996054.04085565</v>
      </c>
    </row>
    <row r="59" spans="1:25">
      <c r="A59" t="s">
        <v>24</v>
      </c>
      <c r="B59" t="s">
        <v>99</v>
      </c>
      <c r="C59" t="s">
        <v>138</v>
      </c>
      <c r="D59" t="s">
        <v>105</v>
      </c>
      <c r="E59">
        <v>22.4800669251008</v>
      </c>
      <c r="F59">
        <v>22.373866887388498</v>
      </c>
      <c r="G59">
        <v>9.2866336520832607E-2</v>
      </c>
      <c r="H59">
        <v>596309.83196176798</v>
      </c>
      <c r="I59">
        <v>5963098.3196176793</v>
      </c>
      <c r="J59">
        <v>357785899.17706078</v>
      </c>
      <c r="K59">
        <v>0.2491999999999997</v>
      </c>
      <c r="L59">
        <v>1787784581.007937</v>
      </c>
      <c r="M59" s="3">
        <f t="shared" si="0"/>
        <v>9.2523151873257863</v>
      </c>
      <c r="N59" s="3">
        <f>AVERAGE(M59:M61)</f>
        <v>9.2787463032876634</v>
      </c>
      <c r="O59" s="12">
        <v>9.3272014751851682</v>
      </c>
      <c r="P59" s="12">
        <f>AVERAGE(O59:O61)</f>
        <v>9.3272014751851682</v>
      </c>
      <c r="R59" s="3">
        <f t="shared" si="1"/>
        <v>-7.4886287859381895E-2</v>
      </c>
      <c r="S59" s="15">
        <f>AVERAGE(R59:R61)</f>
        <v>-4.8455171897503625E-2</v>
      </c>
      <c r="W59" s="15">
        <v>-336445111.99206305</v>
      </c>
      <c r="X59" s="15">
        <v>-222484278.85977936</v>
      </c>
    </row>
    <row r="60" spans="1:25">
      <c r="A60" t="s">
        <v>24</v>
      </c>
      <c r="B60" t="s">
        <v>99</v>
      </c>
      <c r="C60" t="s">
        <v>138</v>
      </c>
      <c r="D60" t="s">
        <v>105</v>
      </c>
      <c r="E60">
        <v>22.3079091684566</v>
      </c>
      <c r="F60">
        <v>22.373866887388498</v>
      </c>
      <c r="G60">
        <v>9.2866336520832607E-2</v>
      </c>
      <c r="H60">
        <v>658140.58745486196</v>
      </c>
      <c r="I60">
        <v>6581405.8745486196</v>
      </c>
      <c r="J60">
        <v>394884352.4729172</v>
      </c>
      <c r="K60">
        <v>0.2491999999999997</v>
      </c>
      <c r="L60">
        <v>1973158132.4366722</v>
      </c>
      <c r="M60" s="3">
        <f t="shared" si="0"/>
        <v>9.2951618917867425</v>
      </c>
      <c r="N60" s="3"/>
      <c r="O60" s="12">
        <v>9.3272014751851682</v>
      </c>
      <c r="R60" s="3">
        <f t="shared" si="1"/>
        <v>-3.2039583398425719E-2</v>
      </c>
      <c r="W60" s="15">
        <v>-151071560.56332779</v>
      </c>
    </row>
    <row r="61" spans="1:25">
      <c r="A61" t="s">
        <v>24</v>
      </c>
      <c r="B61" t="s">
        <v>99</v>
      </c>
      <c r="C61" t="s">
        <v>138</v>
      </c>
      <c r="D61" t="s">
        <v>105</v>
      </c>
      <c r="E61">
        <v>22.333624568608201</v>
      </c>
      <c r="F61">
        <v>22.373866887388498</v>
      </c>
      <c r="G61">
        <v>9.2866336520832607E-2</v>
      </c>
      <c r="H61">
        <v>648512.89124241297</v>
      </c>
      <c r="I61">
        <v>6485128.9124241294</v>
      </c>
      <c r="J61">
        <v>389107734.74544775</v>
      </c>
      <c r="K61">
        <v>0.2491999999999997</v>
      </c>
      <c r="L61">
        <v>1944293528.9760528</v>
      </c>
      <c r="M61" s="3">
        <f t="shared" si="0"/>
        <v>9.2887618307504649</v>
      </c>
      <c r="N61" s="3"/>
      <c r="O61" s="12">
        <v>9.3272014751851682</v>
      </c>
      <c r="R61" s="3">
        <f t="shared" si="1"/>
        <v>-3.8439644434703268E-2</v>
      </c>
      <c r="W61" s="15">
        <v>-179936164.02394724</v>
      </c>
    </row>
    <row r="62" spans="1:25">
      <c r="A62" t="s">
        <v>26</v>
      </c>
      <c r="B62" t="s">
        <v>102</v>
      </c>
      <c r="C62" t="s">
        <v>138</v>
      </c>
      <c r="D62" t="s">
        <v>105</v>
      </c>
      <c r="E62">
        <v>22.9805005457367</v>
      </c>
      <c r="F62">
        <v>22.8852345483416</v>
      </c>
      <c r="G62">
        <v>0.105746783331624</v>
      </c>
      <c r="H62">
        <v>447634.76924566401</v>
      </c>
      <c r="I62">
        <v>4476347.6924566403</v>
      </c>
      <c r="J62">
        <v>268580861.54739845</v>
      </c>
      <c r="K62">
        <v>0.26128364389233921</v>
      </c>
      <c r="L62">
        <v>1355026590.9289863</v>
      </c>
      <c r="M62" s="3">
        <f t="shared" si="0"/>
        <v>9.1319478178527973</v>
      </c>
      <c r="N62" s="3">
        <f>AVERAGE(M62:M64)</f>
        <v>9.155657664653388</v>
      </c>
      <c r="O62" s="12">
        <v>9.3272014751851682</v>
      </c>
      <c r="P62" s="12">
        <f>AVERAGE(O62:O64)</f>
        <v>9.3272014751851682</v>
      </c>
      <c r="R62" s="3">
        <f t="shared" si="1"/>
        <v>-0.19525365733237088</v>
      </c>
      <c r="S62" s="15">
        <f>AVERAGE(R62:R64)</f>
        <v>-0.17154381053178072</v>
      </c>
      <c r="W62" s="15">
        <v>-769203102.07101369</v>
      </c>
      <c r="X62" s="15">
        <v>-691408934.96027219</v>
      </c>
    </row>
    <row r="63" spans="1:25">
      <c r="A63" t="s">
        <v>26</v>
      </c>
      <c r="B63" t="s">
        <v>102</v>
      </c>
      <c r="C63" t="s">
        <v>138</v>
      </c>
      <c r="D63" t="s">
        <v>105</v>
      </c>
      <c r="E63">
        <v>22.771452668397099</v>
      </c>
      <c r="F63">
        <v>22.8852345483416</v>
      </c>
      <c r="G63">
        <v>0.105746783331624</v>
      </c>
      <c r="H63">
        <v>504605.230035074</v>
      </c>
      <c r="I63">
        <v>5046052.3003507396</v>
      </c>
      <c r="J63">
        <v>302763138.02104437</v>
      </c>
      <c r="K63">
        <v>0.26128364389233921</v>
      </c>
      <c r="L63">
        <v>1527480775.8378482</v>
      </c>
      <c r="M63" s="3">
        <f t="shared" si="0"/>
        <v>9.1839757531207589</v>
      </c>
      <c r="N63" s="3"/>
      <c r="O63" s="12">
        <v>9.3272014751851682</v>
      </c>
      <c r="R63" s="3">
        <f t="shared" si="1"/>
        <v>-0.14322572206440931</v>
      </c>
      <c r="W63" s="15">
        <v>-596748917.16215181</v>
      </c>
    </row>
    <row r="64" spans="1:25">
      <c r="A64" t="s">
        <v>26</v>
      </c>
      <c r="B64" t="s">
        <v>102</v>
      </c>
      <c r="C64" t="s">
        <v>138</v>
      </c>
      <c r="D64" t="s">
        <v>105</v>
      </c>
      <c r="E64">
        <v>22.903750430891002</v>
      </c>
      <c r="F64">
        <v>22.8852345483416</v>
      </c>
      <c r="G64">
        <v>0.105746783331624</v>
      </c>
      <c r="H64">
        <v>467762.51658677001</v>
      </c>
      <c r="I64">
        <v>4677625.1658677002</v>
      </c>
      <c r="J64">
        <v>280657509.95206201</v>
      </c>
      <c r="K64">
        <v>0.26128364389233921</v>
      </c>
      <c r="L64">
        <v>1415954907.3523488</v>
      </c>
      <c r="M64" s="3">
        <f t="shared" si="0"/>
        <v>9.1510494229866062</v>
      </c>
      <c r="N64" s="3"/>
      <c r="O64" s="12">
        <v>9.3272014751851682</v>
      </c>
      <c r="R64" s="3">
        <f t="shared" si="1"/>
        <v>-0.176152052198562</v>
      </c>
      <c r="W64" s="15">
        <v>-708274785.6476512</v>
      </c>
    </row>
    <row r="65" spans="1:25" s="3" customFormat="1">
      <c r="A65" s="3" t="s">
        <v>12</v>
      </c>
      <c r="B65" s="3" t="s">
        <v>89</v>
      </c>
      <c r="C65" s="3" t="s">
        <v>136</v>
      </c>
      <c r="D65" s="3" t="s">
        <v>105</v>
      </c>
      <c r="E65" s="3">
        <v>22.926889883435599</v>
      </c>
      <c r="F65" s="3">
        <v>22.673466931431498</v>
      </c>
      <c r="G65" s="3">
        <v>0.22044094871837799</v>
      </c>
      <c r="H65" s="3">
        <v>461600.70069520699</v>
      </c>
      <c r="I65" s="3">
        <v>4616007.0069520697</v>
      </c>
      <c r="J65" s="3">
        <v>276960420.41712415</v>
      </c>
      <c r="K65" s="3">
        <v>0.23618501841997541</v>
      </c>
      <c r="L65" s="3">
        <v>1369497289.6597869</v>
      </c>
      <c r="M65" s="3">
        <f t="shared" si="0"/>
        <v>9.1365611770887281</v>
      </c>
      <c r="N65" s="3">
        <f>AVERAGE(M65:M67)</f>
        <v>9.1996332020721159</v>
      </c>
      <c r="O65" s="3">
        <v>9.3272014751851682</v>
      </c>
      <c r="P65" s="3">
        <f>AVERAGE(O65:O67)</f>
        <v>9.3272014751851682</v>
      </c>
      <c r="Q65" s="3">
        <f>TTEST(N65:N73,P65:P73,2,1)</f>
        <v>7.978502277775934E-2</v>
      </c>
      <c r="R65" s="3">
        <f t="shared" si="1"/>
        <v>-0.19064029809644012</v>
      </c>
      <c r="S65" s="15">
        <f>AVERAGE(R65:R67)</f>
        <v>-0.12756827311305172</v>
      </c>
      <c r="T65" s="15">
        <f>AVERAGE(S65,S68,S71)</f>
        <v>-9.4273745333323333E-2</v>
      </c>
      <c r="U65" s="15">
        <f>_xlfn.STDEV.S(S65,S68,S71)/SQRT(COUNT(S65,S68,S71))</f>
        <v>2.835450558642964E-2</v>
      </c>
      <c r="V65" s="17"/>
      <c r="W65" s="15">
        <v>-754732403.34021306</v>
      </c>
      <c r="X65" s="15">
        <v>-532436466.50483632</v>
      </c>
      <c r="Y65" s="15">
        <f>AVERAGE(X65,X68,X71)</f>
        <v>-402011500.67611814</v>
      </c>
    </row>
    <row r="66" spans="1:25">
      <c r="A66" t="s">
        <v>12</v>
      </c>
      <c r="B66" t="s">
        <v>89</v>
      </c>
      <c r="C66" t="s">
        <v>136</v>
      </c>
      <c r="D66" t="s">
        <v>105</v>
      </c>
      <c r="E66">
        <v>22.5674150154437</v>
      </c>
      <c r="F66">
        <v>22.673466931431498</v>
      </c>
      <c r="G66">
        <v>0.22044094871837799</v>
      </c>
      <c r="H66">
        <v>567195.446633894</v>
      </c>
      <c r="I66">
        <v>5671954.46633894</v>
      </c>
      <c r="J66">
        <v>340317267.98033643</v>
      </c>
      <c r="K66">
        <v>0.23618501841997541</v>
      </c>
      <c r="L66">
        <v>1682780432.7476315</v>
      </c>
      <c r="M66" s="3">
        <f t="shared" si="0"/>
        <v>9.2260274534286655</v>
      </c>
      <c r="N66" s="3"/>
      <c r="O66" s="12">
        <v>9.3272014751851682</v>
      </c>
      <c r="R66" s="3">
        <f t="shared" si="1"/>
        <v>-0.1011740217565027</v>
      </c>
      <c r="W66" s="15">
        <v>-441449260.25236845</v>
      </c>
    </row>
    <row r="67" spans="1:25">
      <c r="A67" t="s">
        <v>12</v>
      </c>
      <c r="B67" t="s">
        <v>89</v>
      </c>
      <c r="C67" t="s">
        <v>136</v>
      </c>
      <c r="D67" t="s">
        <v>105</v>
      </c>
      <c r="E67">
        <v>22.5260958954151</v>
      </c>
      <c r="F67">
        <v>22.673466931431498</v>
      </c>
      <c r="G67">
        <v>0.22044094871837799</v>
      </c>
      <c r="H67">
        <v>580786.15909792099</v>
      </c>
      <c r="I67">
        <v>5807861.5909792101</v>
      </c>
      <c r="J67">
        <v>348471695.45875263</v>
      </c>
      <c r="K67">
        <v>0.23618501841997541</v>
      </c>
      <c r="L67">
        <v>1723101957.0780725</v>
      </c>
      <c r="M67" s="3">
        <f t="shared" ref="M67:M73" si="2">LOG(L67,10)</f>
        <v>9.2363109756989559</v>
      </c>
      <c r="N67" s="3"/>
      <c r="O67" s="12">
        <v>9.3272014751851682</v>
      </c>
      <c r="R67" s="3">
        <f t="shared" ref="R67:R73" si="3">M67-O67</f>
        <v>-9.0890499486212306E-2</v>
      </c>
      <c r="W67" s="15">
        <v>-401127735.92192745</v>
      </c>
    </row>
    <row r="68" spans="1:25">
      <c r="A68" t="s">
        <v>16</v>
      </c>
      <c r="B68" t="s">
        <v>91</v>
      </c>
      <c r="C68" t="s">
        <v>136</v>
      </c>
      <c r="D68" t="s">
        <v>105</v>
      </c>
      <c r="E68">
        <v>22.821833330697299</v>
      </c>
      <c r="F68">
        <v>22.649840760946802</v>
      </c>
      <c r="G68">
        <v>0.15040122774456099</v>
      </c>
      <c r="H68">
        <v>490244.78695541702</v>
      </c>
      <c r="I68">
        <v>4902447.8695541704</v>
      </c>
      <c r="J68">
        <v>294146872.1732502</v>
      </c>
      <c r="K68">
        <v>0.24850179784258883</v>
      </c>
      <c r="L68">
        <v>1468971594.9523079</v>
      </c>
      <c r="M68" s="3">
        <f t="shared" si="2"/>
        <v>9.1670133980538768</v>
      </c>
      <c r="N68" s="3">
        <f>AVERAGE(M68:M70)</f>
        <v>9.209818990722086</v>
      </c>
      <c r="O68" s="12">
        <v>9.3272014751851682</v>
      </c>
      <c r="P68" s="12">
        <f>AVERAGE(O68:O70)</f>
        <v>9.3272014751851682</v>
      </c>
      <c r="R68" s="3">
        <f t="shared" si="3"/>
        <v>-0.16018807713129135</v>
      </c>
      <c r="S68" s="15">
        <f>AVERAGE(R68:R70)</f>
        <v>-0.11738248446308219</v>
      </c>
      <c r="W68" s="15">
        <v>-655258098.04769206</v>
      </c>
      <c r="X68" s="15">
        <v>-499139503.80096</v>
      </c>
    </row>
    <row r="69" spans="1:25">
      <c r="A69" t="s">
        <v>16</v>
      </c>
      <c r="B69" t="s">
        <v>91</v>
      </c>
      <c r="C69" t="s">
        <v>136</v>
      </c>
      <c r="D69" t="s">
        <v>105</v>
      </c>
      <c r="E69">
        <v>22.543001101344199</v>
      </c>
      <c r="F69">
        <v>22.649840760946802</v>
      </c>
      <c r="G69">
        <v>0.15040122774456099</v>
      </c>
      <c r="H69">
        <v>575186.76220753405</v>
      </c>
      <c r="I69">
        <v>5751867.6220753407</v>
      </c>
      <c r="J69">
        <v>345112057.32452047</v>
      </c>
      <c r="K69">
        <v>0.24850179784258883</v>
      </c>
      <c r="L69">
        <v>1723492096.1072733</v>
      </c>
      <c r="M69" s="3">
        <f t="shared" si="2"/>
        <v>9.2364092960846289</v>
      </c>
      <c r="N69" s="3"/>
      <c r="O69" s="12">
        <v>9.3272014751851682</v>
      </c>
      <c r="R69" s="3">
        <f t="shared" si="3"/>
        <v>-9.0792179100539272E-2</v>
      </c>
      <c r="W69" s="15">
        <v>-400737596.89272666</v>
      </c>
    </row>
    <row r="70" spans="1:25">
      <c r="A70" t="s">
        <v>16</v>
      </c>
      <c r="B70" t="s">
        <v>91</v>
      </c>
      <c r="C70" t="s">
        <v>136</v>
      </c>
      <c r="D70" t="s">
        <v>105</v>
      </c>
      <c r="E70">
        <v>22.584687850798701</v>
      </c>
      <c r="F70">
        <v>22.649840760946802</v>
      </c>
      <c r="G70">
        <v>0.15040122774456099</v>
      </c>
      <c r="H70">
        <v>561608.74826312799</v>
      </c>
      <c r="I70">
        <v>5616087.4826312801</v>
      </c>
      <c r="J70">
        <v>336965248.9578768</v>
      </c>
      <c r="K70">
        <v>0.24850179784258883</v>
      </c>
      <c r="L70">
        <v>1682806876.5375388</v>
      </c>
      <c r="M70" s="3">
        <f t="shared" si="2"/>
        <v>9.2260342780277522</v>
      </c>
      <c r="N70" s="3"/>
      <c r="O70" s="12">
        <v>9.3272014751851682</v>
      </c>
      <c r="R70" s="3">
        <f t="shared" si="3"/>
        <v>-0.10116719715741596</v>
      </c>
      <c r="W70" s="15">
        <v>-441422816.46246123</v>
      </c>
    </row>
    <row r="71" spans="1:25">
      <c r="A71" t="s">
        <v>18</v>
      </c>
      <c r="B71" t="s">
        <v>93</v>
      </c>
      <c r="C71" t="s">
        <v>136</v>
      </c>
      <c r="D71" t="s">
        <v>105</v>
      </c>
      <c r="E71">
        <v>22.440086710258502</v>
      </c>
      <c r="F71">
        <v>22.3158363824646</v>
      </c>
      <c r="G71">
        <v>0.117437526379185</v>
      </c>
      <c r="H71">
        <v>610129.83879661397</v>
      </c>
      <c r="I71">
        <v>6101298.3879661392</v>
      </c>
      <c r="J71">
        <v>366077903.27796835</v>
      </c>
      <c r="K71">
        <v>0.23815213062524884</v>
      </c>
      <c r="L71">
        <v>1813040543.6737611</v>
      </c>
      <c r="M71" s="3">
        <f t="shared" si="2"/>
        <v>9.2584075160077592</v>
      </c>
      <c r="N71" s="3">
        <f>AVERAGE(M71:M73)</f>
        <v>9.2893309967613327</v>
      </c>
      <c r="O71" s="12">
        <v>9.3272014751851682</v>
      </c>
      <c r="P71" s="12">
        <f>AVERAGE(O71:O73)</f>
        <v>9.3272014751851682</v>
      </c>
      <c r="R71" s="3">
        <f t="shared" si="3"/>
        <v>-6.8793959177408937E-2</v>
      </c>
      <c r="S71" s="15">
        <f>AVERAGE(R71:R73)</f>
        <v>-3.7870478423836097E-2</v>
      </c>
      <c r="W71" s="15">
        <v>-311189149.32623887</v>
      </c>
      <c r="X71" s="15">
        <v>-174458531.72255802</v>
      </c>
    </row>
    <row r="72" spans="1:25">
      <c r="A72" t="s">
        <v>18</v>
      </c>
      <c r="B72" t="s">
        <v>93</v>
      </c>
      <c r="C72" t="s">
        <v>136</v>
      </c>
      <c r="D72" t="s">
        <v>105</v>
      </c>
      <c r="E72">
        <v>22.206669060513502</v>
      </c>
      <c r="F72">
        <v>22.3158363824646</v>
      </c>
      <c r="G72">
        <v>0.117437526379185</v>
      </c>
      <c r="H72">
        <v>697453.66506040294</v>
      </c>
      <c r="I72">
        <v>6974536.6506040292</v>
      </c>
      <c r="J72">
        <v>418472199.03624177</v>
      </c>
      <c r="K72">
        <v>0.23815213062524884</v>
      </c>
      <c r="L72">
        <v>2072528979.3766239</v>
      </c>
      <c r="M72" s="3">
        <f t="shared" si="2"/>
        <v>9.3165006118376859</v>
      </c>
      <c r="N72" s="3"/>
      <c r="O72" s="12">
        <v>9.3272014751851682</v>
      </c>
      <c r="R72" s="3">
        <f t="shared" si="3"/>
        <v>-1.0700863347482326E-2</v>
      </c>
      <c r="W72" s="15">
        <v>-51700713.623376131</v>
      </c>
    </row>
    <row r="73" spans="1:25">
      <c r="A73" t="s">
        <v>18</v>
      </c>
      <c r="B73" t="s">
        <v>93</v>
      </c>
      <c r="C73" t="s">
        <v>136</v>
      </c>
      <c r="D73" t="s">
        <v>105</v>
      </c>
      <c r="E73">
        <v>22.300753376621699</v>
      </c>
      <c r="F73">
        <v>22.3158363824646</v>
      </c>
      <c r="G73">
        <v>0.117437526379185</v>
      </c>
      <c r="H73">
        <v>660845.00449279696</v>
      </c>
      <c r="I73">
        <v>6608450.0449279696</v>
      </c>
      <c r="J73">
        <v>396507002.69567817</v>
      </c>
      <c r="K73">
        <v>0.23815213062524884</v>
      </c>
      <c r="L73">
        <v>1963743960.7819409</v>
      </c>
      <c r="M73" s="3">
        <f t="shared" si="2"/>
        <v>9.2930848624385511</v>
      </c>
      <c r="N73" s="3"/>
      <c r="O73" s="12">
        <v>9.3272014751851682</v>
      </c>
      <c r="R73" s="3">
        <f t="shared" si="3"/>
        <v>-3.4116612746617037E-2</v>
      </c>
      <c r="W73" s="15">
        <v>-160485732.21805906</v>
      </c>
    </row>
  </sheetData>
  <sortState xmlns:xlrd2="http://schemas.microsoft.com/office/spreadsheetml/2017/richdata2" ref="A2:X74">
    <sortCondition ref="C2:C74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6F277-432F-4DB8-8C84-273C87CB8FF4}">
  <dimension ref="A1:AE73"/>
  <sheetViews>
    <sheetView workbookViewId="0">
      <pane xSplit="2" topLeftCell="P1" activePane="topRight" state="frozen"/>
      <selection pane="topRight" activeCell="C1" sqref="C1:C1048576"/>
    </sheetView>
  </sheetViews>
  <sheetFormatPr defaultRowHeight="15"/>
  <cols>
    <col min="11" max="11" width="28" bestFit="1" customWidth="1"/>
    <col min="12" max="17" width="28" style="12" customWidth="1"/>
    <col min="18" max="20" width="28" style="15" customWidth="1"/>
    <col min="21" max="21" width="28" style="17" customWidth="1"/>
    <col min="22" max="22" width="31" bestFit="1" customWidth="1"/>
    <col min="25" max="25" width="12" style="17" bestFit="1" customWidth="1"/>
    <col min="26" max="26" width="12.7109375" style="12" bestFit="1" customWidth="1"/>
    <col min="27" max="27" width="13.28515625" bestFit="1" customWidth="1"/>
    <col min="28" max="28" width="12" bestFit="1" customWidth="1"/>
    <col min="29" max="29" width="16.42578125" bestFit="1" customWidth="1"/>
    <col min="31" max="31" width="11.7109375" bestFit="1" customWidth="1"/>
  </cols>
  <sheetData>
    <row r="1" spans="1:31">
      <c r="A1" t="s">
        <v>2</v>
      </c>
      <c r="B1" t="s">
        <v>3</v>
      </c>
      <c r="C1" t="s">
        <v>133</v>
      </c>
      <c r="D1" t="s">
        <v>135</v>
      </c>
      <c r="E1" t="s">
        <v>5</v>
      </c>
      <c r="F1" t="s">
        <v>6</v>
      </c>
      <c r="G1" t="s">
        <v>7</v>
      </c>
      <c r="H1" t="s">
        <v>8</v>
      </c>
      <c r="I1" t="s">
        <v>127</v>
      </c>
      <c r="J1" t="s">
        <v>124</v>
      </c>
      <c r="K1" t="s">
        <v>126</v>
      </c>
      <c r="L1" s="12" t="s">
        <v>168</v>
      </c>
      <c r="M1" s="12" t="s">
        <v>177</v>
      </c>
      <c r="N1" s="12" t="s">
        <v>153</v>
      </c>
      <c r="O1" s="12" t="s">
        <v>178</v>
      </c>
      <c r="P1" s="12" t="s">
        <v>174</v>
      </c>
      <c r="Q1" s="12" t="s">
        <v>167</v>
      </c>
      <c r="R1" s="15" t="s">
        <v>134</v>
      </c>
      <c r="S1" s="15" t="s">
        <v>171</v>
      </c>
      <c r="T1" s="15" t="s">
        <v>170</v>
      </c>
      <c r="V1" t="s">
        <v>132</v>
      </c>
      <c r="W1" t="s">
        <v>134</v>
      </c>
      <c r="X1" t="s">
        <v>144</v>
      </c>
      <c r="Y1" s="17" t="s">
        <v>147</v>
      </c>
      <c r="Z1" s="12" t="s">
        <v>145</v>
      </c>
      <c r="AA1" t="s">
        <v>146</v>
      </c>
      <c r="AB1" t="s">
        <v>148</v>
      </c>
      <c r="AC1" t="s">
        <v>149</v>
      </c>
    </row>
    <row r="2" spans="1:31" s="3" customFormat="1">
      <c r="A2" s="3" t="s">
        <v>22</v>
      </c>
      <c r="B2" s="3" t="s">
        <v>47</v>
      </c>
      <c r="C2" s="3" t="s">
        <v>131</v>
      </c>
      <c r="D2" s="3" t="s">
        <v>141</v>
      </c>
      <c r="E2" s="3">
        <v>23.635548896903099</v>
      </c>
      <c r="F2" s="3">
        <v>24.009967663674299</v>
      </c>
      <c r="G2" s="3">
        <v>0.32522531601044802</v>
      </c>
      <c r="H2" s="3">
        <v>10333.1890407298</v>
      </c>
      <c r="I2" s="3">
        <v>619991.34244378796</v>
      </c>
      <c r="J2" s="3">
        <v>0.15715344699777628</v>
      </c>
      <c r="K2" s="3">
        <v>2869700.476070432</v>
      </c>
      <c r="L2" s="3">
        <f>LOG(K2,10)</f>
        <v>6.4578365697729527</v>
      </c>
      <c r="M2" s="3">
        <f>AVERAGE(L2:L4)</f>
        <v>6.3595857225416017</v>
      </c>
      <c r="N2" s="3">
        <v>6.1804848090499753</v>
      </c>
      <c r="O2" s="3">
        <f>AVERAGE(N2:N4)</f>
        <v>6.1804848090499753</v>
      </c>
      <c r="P2" s="13">
        <f>TTEST(M2:M10,O2:O10,2,1)</f>
        <v>5.3895200060669501E-2</v>
      </c>
      <c r="Q2" s="3">
        <f>L2-N2</f>
        <v>0.2773517607229774</v>
      </c>
      <c r="R2" s="15">
        <f>AVERAGE(Q2:Q4)</f>
        <v>0.17910091349162607</v>
      </c>
      <c r="S2" s="15">
        <f>AVERAGE(R2,R5,R8)</f>
        <v>0.34567718764105226</v>
      </c>
      <c r="T2" s="15">
        <f>_xlfn.STDEV.S(R2,R5,R8)/SQRT(COUNT(R2,R5,R8))</f>
        <v>8.3670936981972227E-2</v>
      </c>
      <c r="U2" s="17"/>
      <c r="V2" s="3">
        <v>1354448.476070432</v>
      </c>
      <c r="W2" s="3">
        <v>804073.44635494577</v>
      </c>
      <c r="X2" s="3">
        <f>AVERAGE(W2,W5,W8)</f>
        <v>1993031.8332788404</v>
      </c>
      <c r="Y2" s="17">
        <f>LOG(X2,10)</f>
        <v>6.2995142354325147</v>
      </c>
      <c r="Z2" s="3">
        <v>332416023.84867197</v>
      </c>
      <c r="AA2" s="3">
        <f>Z2+3258450956</f>
        <v>3590866979.8486719</v>
      </c>
      <c r="AB2" s="3">
        <f>LOG(AA2,10)</f>
        <v>9.5551993174101977</v>
      </c>
      <c r="AC2" s="3">
        <f>Y2/AB2</f>
        <v>0.65927606805170336</v>
      </c>
    </row>
    <row r="3" spans="1:31">
      <c r="A3" t="s">
        <v>22</v>
      </c>
      <c r="B3" t="s">
        <v>47</v>
      </c>
      <c r="C3" t="s">
        <v>131</v>
      </c>
      <c r="D3" t="s">
        <v>141</v>
      </c>
      <c r="E3">
        <v>24.222265819274899</v>
      </c>
      <c r="F3">
        <v>24.009967663674299</v>
      </c>
      <c r="G3">
        <v>0.32522531601044802</v>
      </c>
      <c r="H3">
        <v>7248.9413282976502</v>
      </c>
      <c r="I3">
        <v>434936.47969785903</v>
      </c>
      <c r="J3">
        <v>0.15715344699777628</v>
      </c>
      <c r="K3">
        <v>2013152.9868298238</v>
      </c>
      <c r="L3" s="3">
        <f t="shared" ref="L3:L66" si="0">LOG(K3,10)</f>
        <v>6.3038767797626587</v>
      </c>
      <c r="M3" s="3"/>
      <c r="N3" s="12">
        <v>6.1804848090499753</v>
      </c>
      <c r="Q3" s="3">
        <f t="shared" ref="Q3:Q66" si="1">L3-N3</f>
        <v>0.12339197071268337</v>
      </c>
      <c r="V3">
        <v>497900.98682982381</v>
      </c>
      <c r="AE3">
        <f>MIN(Z2,Z11,Z20,Z29,Z38,Z47,Z56,Z65)</f>
        <v>-3258450954.9759727</v>
      </c>
    </row>
    <row r="4" spans="1:31">
      <c r="A4" t="s">
        <v>22</v>
      </c>
      <c r="B4" t="s">
        <v>47</v>
      </c>
      <c r="C4" t="s">
        <v>131</v>
      </c>
      <c r="D4" t="s">
        <v>141</v>
      </c>
      <c r="E4">
        <v>24.1720882748448</v>
      </c>
      <c r="F4">
        <v>24.009967663674299</v>
      </c>
      <c r="G4">
        <v>0.32522531601044802</v>
      </c>
      <c r="H4">
        <v>7472.0818918055202</v>
      </c>
      <c r="I4">
        <v>448324.91350833123</v>
      </c>
      <c r="J4">
        <v>0.15715344699777628</v>
      </c>
      <c r="K4">
        <v>2075122.8761645816</v>
      </c>
      <c r="L4" s="3">
        <f t="shared" si="0"/>
        <v>6.3170438180891928</v>
      </c>
      <c r="M4" s="3"/>
      <c r="N4" s="12">
        <v>6.1804848090499753</v>
      </c>
      <c r="Q4" s="3">
        <f t="shared" si="1"/>
        <v>0.13655900903921747</v>
      </c>
      <c r="V4">
        <v>559870.87616458163</v>
      </c>
    </row>
    <row r="5" spans="1:31">
      <c r="A5" t="s">
        <v>50</v>
      </c>
      <c r="B5" t="s">
        <v>51</v>
      </c>
      <c r="C5" t="s">
        <v>131</v>
      </c>
      <c r="D5" t="s">
        <v>141</v>
      </c>
      <c r="E5">
        <v>22.974485949150999</v>
      </c>
      <c r="F5">
        <v>23.003579403825299</v>
      </c>
      <c r="G5">
        <v>0.27047127457365999</v>
      </c>
      <c r="H5">
        <v>15406.473081845799</v>
      </c>
      <c r="I5">
        <v>924388.38491074799</v>
      </c>
      <c r="J5">
        <v>0.15615727002967367</v>
      </c>
      <c r="K5">
        <v>4274953.4061821979</v>
      </c>
      <c r="L5" s="3">
        <f t="shared" si="0"/>
        <v>6.6309313856026151</v>
      </c>
      <c r="M5" s="3">
        <f>AVERAGE(L5:L7)</f>
        <v>6.6232970017941035</v>
      </c>
      <c r="N5" s="12">
        <v>6.1804848090499753</v>
      </c>
      <c r="O5" s="12">
        <f>AVERAGE(N5:N7)</f>
        <v>6.1804848090499753</v>
      </c>
      <c r="Q5" s="3">
        <f t="shared" si="1"/>
        <v>0.45044657655263975</v>
      </c>
      <c r="R5" s="15">
        <f>AVERAGE(Q5:Q7)</f>
        <v>0.4428121927441282</v>
      </c>
      <c r="V5">
        <v>2759701.4061821979</v>
      </c>
      <c r="W5">
        <v>2722361.5615251623</v>
      </c>
    </row>
    <row r="6" spans="1:31">
      <c r="A6" t="s">
        <v>50</v>
      </c>
      <c r="B6" t="s">
        <v>51</v>
      </c>
      <c r="C6" t="s">
        <v>131</v>
      </c>
      <c r="D6" t="s">
        <v>141</v>
      </c>
      <c r="E6">
        <v>23.287421301079899</v>
      </c>
      <c r="F6">
        <v>23.003579403825299</v>
      </c>
      <c r="G6">
        <v>0.27047127457365999</v>
      </c>
      <c r="H6">
        <v>12752.231333895001</v>
      </c>
      <c r="I6">
        <v>765133.88003370003</v>
      </c>
      <c r="J6">
        <v>0.15615727002967367</v>
      </c>
      <c r="K6">
        <v>3538460.3917878973</v>
      </c>
      <c r="L6" s="3">
        <f t="shared" si="0"/>
        <v>6.5488143386372695</v>
      </c>
      <c r="M6" s="3"/>
      <c r="N6" s="12">
        <v>6.1804848090499753</v>
      </c>
      <c r="Q6" s="3">
        <f t="shared" si="1"/>
        <v>0.36832952958729415</v>
      </c>
      <c r="V6">
        <v>2023208.3917878973</v>
      </c>
    </row>
    <row r="7" spans="1:31">
      <c r="A7" t="s">
        <v>50</v>
      </c>
      <c r="B7" t="s">
        <v>51</v>
      </c>
      <c r="C7" t="s">
        <v>131</v>
      </c>
      <c r="D7" t="s">
        <v>141</v>
      </c>
      <c r="E7">
        <v>22.748830961245101</v>
      </c>
      <c r="F7">
        <v>23.003579403825299</v>
      </c>
      <c r="G7">
        <v>0.27047127457365999</v>
      </c>
      <c r="H7">
        <v>17657.008456700001</v>
      </c>
      <c r="I7">
        <v>1059420.507402</v>
      </c>
      <c r="J7">
        <v>0.15615727002967367</v>
      </c>
      <c r="K7">
        <v>4899426.8866053913</v>
      </c>
      <c r="L7" s="3">
        <f t="shared" si="0"/>
        <v>6.690145281142426</v>
      </c>
      <c r="M7" s="3"/>
      <c r="N7" s="12">
        <v>6.1804848090499753</v>
      </c>
      <c r="Q7" s="3">
        <f t="shared" si="1"/>
        <v>0.50966047209245069</v>
      </c>
      <c r="V7">
        <v>3384174.8866053913</v>
      </c>
    </row>
    <row r="8" spans="1:31">
      <c r="A8" t="s">
        <v>53</v>
      </c>
      <c r="B8" t="s">
        <v>54</v>
      </c>
      <c r="C8" t="s">
        <v>131</v>
      </c>
      <c r="D8" t="s">
        <v>141</v>
      </c>
      <c r="E8">
        <v>23.197352784696498</v>
      </c>
      <c r="F8">
        <v>23.106688344288699</v>
      </c>
      <c r="G8">
        <v>0.23410661172792899</v>
      </c>
      <c r="H8">
        <v>13465.4530553229</v>
      </c>
      <c r="I8">
        <v>807927.18331937399</v>
      </c>
      <c r="J8">
        <v>0.15446265938069229</v>
      </c>
      <c r="K8">
        <v>3730887.0585633465</v>
      </c>
      <c r="L8" s="3">
        <f t="shared" si="0"/>
        <v>6.571812102274512</v>
      </c>
      <c r="M8" s="3">
        <f>AVERAGE(L8:L10)</f>
        <v>6.5956032657373775</v>
      </c>
      <c r="N8" s="12">
        <v>6.1804848090499753</v>
      </c>
      <c r="O8" s="12">
        <f>AVERAGE(N8:N10)</f>
        <v>6.1804848090499753</v>
      </c>
      <c r="Q8" s="3">
        <f t="shared" si="1"/>
        <v>0.39132729322453663</v>
      </c>
      <c r="R8" s="15">
        <f>AVERAGE(Q8:Q10)</f>
        <v>0.41511845668740249</v>
      </c>
      <c r="V8">
        <v>2215635.0585633465</v>
      </c>
      <c r="W8">
        <v>2452660.4919564133</v>
      </c>
    </row>
    <row r="9" spans="1:31">
      <c r="A9" t="s">
        <v>53</v>
      </c>
      <c r="B9" t="s">
        <v>54</v>
      </c>
      <c r="C9" t="s">
        <v>131</v>
      </c>
      <c r="D9" t="s">
        <v>141</v>
      </c>
      <c r="E9">
        <v>22.840809360134699</v>
      </c>
      <c r="F9">
        <v>23.106688344288699</v>
      </c>
      <c r="G9">
        <v>0.23410661172792899</v>
      </c>
      <c r="H9">
        <v>16702.487947813101</v>
      </c>
      <c r="I9">
        <v>1002149.2768687861</v>
      </c>
      <c r="J9">
        <v>0.15446265938069229</v>
      </c>
      <c r="K9">
        <v>4627775.6770815058</v>
      </c>
      <c r="L9" s="3">
        <f t="shared" si="0"/>
        <v>6.6653722991632876</v>
      </c>
      <c r="M9" s="3"/>
      <c r="N9" s="12">
        <v>6.1804848090499753</v>
      </c>
      <c r="Q9" s="3">
        <f t="shared" si="1"/>
        <v>0.48488749011331223</v>
      </c>
      <c r="V9">
        <v>3112523.6770815058</v>
      </c>
    </row>
    <row r="10" spans="1:31">
      <c r="A10" t="s">
        <v>53</v>
      </c>
      <c r="B10" t="s">
        <v>54</v>
      </c>
      <c r="C10" t="s">
        <v>131</v>
      </c>
      <c r="D10" t="s">
        <v>141</v>
      </c>
      <c r="E10">
        <v>23.281902888034999</v>
      </c>
      <c r="F10">
        <v>23.106688344288699</v>
      </c>
      <c r="G10">
        <v>0.23410661172792899</v>
      </c>
      <c r="H10">
        <v>12794.8224491374</v>
      </c>
      <c r="I10">
        <v>767689.34694824403</v>
      </c>
      <c r="J10">
        <v>0.15446265938069229</v>
      </c>
      <c r="K10">
        <v>3545074.740224387</v>
      </c>
      <c r="L10" s="3">
        <f t="shared" si="0"/>
        <v>6.549625395774334</v>
      </c>
      <c r="M10" s="3"/>
      <c r="N10" s="12">
        <v>6.1804848090499753</v>
      </c>
      <c r="Q10" s="3">
        <f t="shared" si="1"/>
        <v>0.36914058672435868</v>
      </c>
      <c r="V10">
        <v>2029822.740224387</v>
      </c>
    </row>
    <row r="11" spans="1:31" s="3" customFormat="1">
      <c r="A11" s="3" t="s">
        <v>14</v>
      </c>
      <c r="B11" s="3" t="s">
        <v>44</v>
      </c>
      <c r="C11" s="3" t="s">
        <v>131</v>
      </c>
      <c r="D11" s="3" t="s">
        <v>139</v>
      </c>
      <c r="E11" s="3">
        <v>24.073433021287101</v>
      </c>
      <c r="F11" s="3">
        <v>24.059326232957801</v>
      </c>
      <c r="G11" s="3">
        <v>2.8467197488096601E-2</v>
      </c>
      <c r="H11" s="3">
        <v>7931.0310033430196</v>
      </c>
      <c r="I11" s="3">
        <v>475861.8602005812</v>
      </c>
      <c r="J11" s="3">
        <v>0.14391273750879657</v>
      </c>
      <c r="K11" s="3">
        <v>2177377.7727123001</v>
      </c>
      <c r="L11" s="3">
        <f t="shared" si="0"/>
        <v>6.3379337852060109</v>
      </c>
      <c r="M11" s="3">
        <f>AVERAGE(L11:L13)</f>
        <v>6.3416355331633119</v>
      </c>
      <c r="N11" s="3">
        <v>6.1804848090499753</v>
      </c>
      <c r="O11" s="3">
        <f>AVERAGE(N11:N13)</f>
        <v>6.1804848090499753</v>
      </c>
      <c r="P11" s="3">
        <f>TTEST(M11:M19,O11:O19,2,1)</f>
        <v>5.4879858630647482E-2</v>
      </c>
      <c r="Q11" s="3">
        <f t="shared" si="1"/>
        <v>0.15744897615603559</v>
      </c>
      <c r="R11" s="15">
        <f>AVERAGE(Q11:Q13)</f>
        <v>0.16115072411333622</v>
      </c>
      <c r="S11" s="15">
        <f>AVERAGE(R11,R14,R17)</f>
        <v>0.29004636948569967</v>
      </c>
      <c r="T11" s="15">
        <f>_xlfn.STDEV.S(R11,R14,R17)/SQRT(COUNT(R11,R14,R17))</f>
        <v>7.0899818743397791E-2</v>
      </c>
      <c r="U11" s="17"/>
      <c r="V11" s="3">
        <v>662125.77271230007</v>
      </c>
      <c r="W11" s="3">
        <v>680981.43633442896</v>
      </c>
      <c r="X11" s="3">
        <f>AVERAGE(W11,W14,W17)</f>
        <v>1522271.8116055245</v>
      </c>
      <c r="Y11" s="17">
        <f>LOG(X11,10)</f>
        <v>6.1824922054836993</v>
      </c>
      <c r="Z11" s="3">
        <v>-419187861.0986684</v>
      </c>
      <c r="AA11" s="3">
        <f>Z11+3258450956</f>
        <v>2839263094.9013314</v>
      </c>
      <c r="AB11" s="3">
        <f>LOG(AA11,10)</f>
        <v>9.4532056374606324</v>
      </c>
      <c r="AC11" s="3">
        <f>Y11/AB11</f>
        <v>0.65401012551594839</v>
      </c>
    </row>
    <row r="12" spans="1:31">
      <c r="A12" t="s">
        <v>14</v>
      </c>
      <c r="B12" t="s">
        <v>44</v>
      </c>
      <c r="C12" t="s">
        <v>131</v>
      </c>
      <c r="D12" t="s">
        <v>139</v>
      </c>
      <c r="E12">
        <v>24.0779852915174</v>
      </c>
      <c r="F12">
        <v>24.059326232957801</v>
      </c>
      <c r="G12">
        <v>2.8467197488096601E-2</v>
      </c>
      <c r="H12">
        <v>7909.2461357312804</v>
      </c>
      <c r="I12">
        <v>474554.7681438768</v>
      </c>
      <c r="J12">
        <v>0.14391273750879657</v>
      </c>
      <c r="K12">
        <v>2171396.9757012576</v>
      </c>
      <c r="L12" s="3">
        <f t="shared" si="0"/>
        <v>6.3367392286115019</v>
      </c>
      <c r="M12" s="3"/>
      <c r="N12" s="12">
        <v>6.1804848090499753</v>
      </c>
      <c r="Q12" s="3">
        <f t="shared" si="1"/>
        <v>0.15625441956152653</v>
      </c>
      <c r="V12">
        <v>656144.97570125759</v>
      </c>
    </row>
    <row r="13" spans="1:31">
      <c r="A13" t="s">
        <v>14</v>
      </c>
      <c r="B13" t="s">
        <v>44</v>
      </c>
      <c r="C13" t="s">
        <v>131</v>
      </c>
      <c r="D13" t="s">
        <v>139</v>
      </c>
      <c r="E13">
        <v>24.026560386068802</v>
      </c>
      <c r="F13">
        <v>24.059326232957801</v>
      </c>
      <c r="G13">
        <v>2.8467197488096601E-2</v>
      </c>
      <c r="H13">
        <v>8158.8593806982599</v>
      </c>
      <c r="I13">
        <v>489531.56284189562</v>
      </c>
      <c r="J13">
        <v>0.14391273750879657</v>
      </c>
      <c r="K13">
        <v>2239925.5605897293</v>
      </c>
      <c r="L13" s="3">
        <f t="shared" si="0"/>
        <v>6.3502335856724219</v>
      </c>
      <c r="M13" s="3"/>
      <c r="N13" s="12">
        <v>6.1804848090499753</v>
      </c>
      <c r="Q13" s="3">
        <f t="shared" si="1"/>
        <v>0.16974877662244658</v>
      </c>
      <c r="V13">
        <v>724673.56058972934</v>
      </c>
    </row>
    <row r="14" spans="1:31">
      <c r="A14" t="s">
        <v>28</v>
      </c>
      <c r="B14" t="s">
        <v>62</v>
      </c>
      <c r="C14" t="s">
        <v>131</v>
      </c>
      <c r="D14" t="s">
        <v>139</v>
      </c>
      <c r="E14">
        <v>23.291662078632601</v>
      </c>
      <c r="F14">
        <v>23.131946685982498</v>
      </c>
      <c r="G14">
        <v>0.13834585453641601</v>
      </c>
      <c r="H14">
        <v>12719.597374492299</v>
      </c>
      <c r="I14">
        <v>763175.84246953798</v>
      </c>
      <c r="J14">
        <v>0.14701078079059138</v>
      </c>
      <c r="K14">
        <v>3501483.6758060083</v>
      </c>
      <c r="L14" s="3">
        <f t="shared" si="0"/>
        <v>6.5442521059734862</v>
      </c>
      <c r="M14" s="3">
        <f>AVERAGE(L14:L16)</f>
        <v>6.5861628594837294</v>
      </c>
      <c r="N14" s="12">
        <v>6.1804848090499753</v>
      </c>
      <c r="O14" s="12">
        <f>AVERAGE(N14:N16)</f>
        <v>6.1804848090499753</v>
      </c>
      <c r="Q14" s="3">
        <f t="shared" si="1"/>
        <v>0.36376729692351084</v>
      </c>
      <c r="R14" s="15">
        <f>AVERAGE(Q14:Q16)</f>
        <v>0.40567805043375377</v>
      </c>
      <c r="V14">
        <v>1986231.6758060083</v>
      </c>
      <c r="W14">
        <v>2349820.090505471</v>
      </c>
    </row>
    <row r="15" spans="1:31">
      <c r="A15" t="s">
        <v>28</v>
      </c>
      <c r="B15" t="s">
        <v>62</v>
      </c>
      <c r="C15" t="s">
        <v>131</v>
      </c>
      <c r="D15" t="s">
        <v>139</v>
      </c>
      <c r="E15">
        <v>23.049292477474498</v>
      </c>
      <c r="F15">
        <v>23.131946685982498</v>
      </c>
      <c r="G15">
        <v>0.13834585453641601</v>
      </c>
      <c r="H15">
        <v>14725.611028728001</v>
      </c>
      <c r="I15">
        <v>883536.6617236801</v>
      </c>
      <c r="J15">
        <v>0.14701078079059138</v>
      </c>
      <c r="K15">
        <v>4053704.3048831634</v>
      </c>
      <c r="L15" s="3">
        <f t="shared" si="0"/>
        <v>6.607852066152458</v>
      </c>
      <c r="M15" s="3"/>
      <c r="N15" s="12">
        <v>6.1804848090499753</v>
      </c>
      <c r="Q15" s="3">
        <f t="shared" si="1"/>
        <v>0.42736725710248269</v>
      </c>
      <c r="V15">
        <v>2538452.3048831634</v>
      </c>
    </row>
    <row r="16" spans="1:31">
      <c r="A16" t="s">
        <v>28</v>
      </c>
      <c r="B16" t="s">
        <v>62</v>
      </c>
      <c r="C16" t="s">
        <v>131</v>
      </c>
      <c r="D16" t="s">
        <v>139</v>
      </c>
      <c r="E16">
        <v>23.054885501840499</v>
      </c>
      <c r="F16">
        <v>23.131946685982498</v>
      </c>
      <c r="G16">
        <v>0.13834585453641601</v>
      </c>
      <c r="H16">
        <v>14675.931119128199</v>
      </c>
      <c r="I16">
        <v>880555.86714769201</v>
      </c>
      <c r="J16">
        <v>0.14701078079059138</v>
      </c>
      <c r="K16">
        <v>4040028.2908272417</v>
      </c>
      <c r="L16" s="3">
        <f t="shared" si="0"/>
        <v>6.606384406325243</v>
      </c>
      <c r="M16" s="3"/>
      <c r="N16" s="12">
        <v>6.1804848090499753</v>
      </c>
      <c r="Q16" s="3">
        <f t="shared" si="1"/>
        <v>0.42589959727526772</v>
      </c>
      <c r="V16">
        <v>2524776.2908272417</v>
      </c>
    </row>
    <row r="17" spans="1:29">
      <c r="A17" t="s">
        <v>30</v>
      </c>
      <c r="B17" t="s">
        <v>66</v>
      </c>
      <c r="C17" t="s">
        <v>131</v>
      </c>
      <c r="D17" t="s">
        <v>139</v>
      </c>
      <c r="E17">
        <v>23.5444447190083</v>
      </c>
      <c r="F17">
        <v>23.509562609764298</v>
      </c>
      <c r="G17">
        <v>0.113322648740607</v>
      </c>
      <c r="H17">
        <v>10917.945679185699</v>
      </c>
      <c r="I17">
        <v>655076.74075114192</v>
      </c>
      <c r="J17">
        <v>0.13838612368024131</v>
      </c>
      <c r="K17">
        <v>2982921.0864671152</v>
      </c>
      <c r="L17" s="3">
        <f t="shared" si="0"/>
        <v>6.4746417642017517</v>
      </c>
      <c r="M17" s="3">
        <f>AVERAGE(L17:L19)</f>
        <v>6.483795142959984</v>
      </c>
      <c r="N17" s="12">
        <v>6.1804848090499753</v>
      </c>
      <c r="O17" s="12">
        <f>AVERAGE(N17:N19)</f>
        <v>6.1804848090499753</v>
      </c>
      <c r="Q17" s="3">
        <f t="shared" si="1"/>
        <v>0.29415695515177642</v>
      </c>
      <c r="R17" s="15">
        <f>AVERAGE(Q17:Q19)</f>
        <v>0.303310333910009</v>
      </c>
      <c r="V17">
        <v>1467669.0864671152</v>
      </c>
      <c r="W17">
        <v>1536013.9079766739</v>
      </c>
    </row>
    <row r="18" spans="1:29">
      <c r="A18" t="s">
        <v>30</v>
      </c>
      <c r="B18" t="s">
        <v>66</v>
      </c>
      <c r="C18" t="s">
        <v>131</v>
      </c>
      <c r="D18" t="s">
        <v>139</v>
      </c>
      <c r="E18">
        <v>23.3828995264182</v>
      </c>
      <c r="F18">
        <v>23.509562609764298</v>
      </c>
      <c r="G18">
        <v>0.113322648740607</v>
      </c>
      <c r="H18">
        <v>12037.376340041499</v>
      </c>
      <c r="I18">
        <v>722242.58040248998</v>
      </c>
      <c r="J18">
        <v>0.13838612368024131</v>
      </c>
      <c r="K18">
        <v>3288763.7258448224</v>
      </c>
      <c r="L18" s="3">
        <f t="shared" si="0"/>
        <v>6.5170326736505739</v>
      </c>
      <c r="M18" s="3"/>
      <c r="N18" s="12">
        <v>6.1804848090499753</v>
      </c>
      <c r="Q18" s="3">
        <f t="shared" si="1"/>
        <v>0.3365478646005986</v>
      </c>
      <c r="V18">
        <v>1773511.7258448224</v>
      </c>
    </row>
    <row r="19" spans="1:29">
      <c r="A19" t="s">
        <v>30</v>
      </c>
      <c r="B19" t="s">
        <v>66</v>
      </c>
      <c r="C19" t="s">
        <v>131</v>
      </c>
      <c r="D19" t="s">
        <v>139</v>
      </c>
      <c r="E19">
        <v>23.601343583866299</v>
      </c>
      <c r="F19">
        <v>23.509562609764298</v>
      </c>
      <c r="G19">
        <v>0.113322648740607</v>
      </c>
      <c r="H19">
        <v>10548.9723992646</v>
      </c>
      <c r="I19">
        <v>632938.34395587596</v>
      </c>
      <c r="J19">
        <v>0.13838612368024131</v>
      </c>
      <c r="K19">
        <v>2882112.9116180837</v>
      </c>
      <c r="L19" s="3">
        <f t="shared" si="0"/>
        <v>6.4597109910276274</v>
      </c>
      <c r="M19" s="3"/>
      <c r="N19" s="12">
        <v>6.1804848090499753</v>
      </c>
      <c r="Q19" s="3">
        <f t="shared" si="1"/>
        <v>0.27922618197765203</v>
      </c>
      <c r="V19">
        <v>1366860.9116180837</v>
      </c>
    </row>
    <row r="20" spans="1:29" s="3" customFormat="1">
      <c r="A20" s="3" t="s">
        <v>45</v>
      </c>
      <c r="B20" s="3" t="s">
        <v>46</v>
      </c>
      <c r="C20" s="3" t="s">
        <v>131</v>
      </c>
      <c r="D20" s="3" t="s">
        <v>140</v>
      </c>
      <c r="E20" s="3">
        <v>24.2065561122159</v>
      </c>
      <c r="F20" s="3">
        <v>24.246109585298498</v>
      </c>
      <c r="G20" s="3">
        <v>8.7031183053416006E-2</v>
      </c>
      <c r="H20" s="3">
        <v>7318.07663123975</v>
      </c>
      <c r="I20" s="3">
        <v>439084.59787438501</v>
      </c>
      <c r="J20" s="3">
        <v>0.14762269938650335</v>
      </c>
      <c r="K20" s="3">
        <v>2015613.8058865562</v>
      </c>
      <c r="L20" s="3">
        <f t="shared" si="0"/>
        <v>6.3044073243809997</v>
      </c>
      <c r="M20" s="3">
        <f>AVERAGE(L20:L22)</f>
        <v>6.2940281377958227</v>
      </c>
      <c r="N20" s="3">
        <v>6.1804848090499753</v>
      </c>
      <c r="O20" s="3">
        <f>AVERAGE(N20:N22)</f>
        <v>6.1804848090499753</v>
      </c>
      <c r="P20" s="3">
        <f>TTEST(M20:M28,O20:O28,2,1)</f>
        <v>0.51107285329914443</v>
      </c>
      <c r="Q20" s="3">
        <f t="shared" si="1"/>
        <v>0.12392251533102439</v>
      </c>
      <c r="R20" s="15">
        <f>AVERAGE(Q20:Q22)</f>
        <v>0.11354332874584798</v>
      </c>
      <c r="S20" s="15">
        <f>AVERAGE(R20,R23,R26)</f>
        <v>3.2504276272161611E-2</v>
      </c>
      <c r="T20" s="15">
        <f>_xlfn.STDEV.S(R20,R23,R26)/SQRT(COUNT(R20,R23,R26))</f>
        <v>4.1007140121199055E-2</v>
      </c>
      <c r="U20" s="17"/>
      <c r="V20" s="3">
        <v>500361.80588655616</v>
      </c>
      <c r="W20" s="3">
        <v>454559.04117280705</v>
      </c>
      <c r="X20" s="3">
        <f>AVERAGE(W20,W23,W26)</f>
        <v>134667.69745166894</v>
      </c>
      <c r="Y20" s="17">
        <f>LOG(X20,10)</f>
        <v>5.1292634346176147</v>
      </c>
      <c r="Z20" s="3">
        <v>-3258450954.9759727</v>
      </c>
      <c r="AA20" s="3">
        <f>Z20+3258450956</f>
        <v>1.0240273475646973</v>
      </c>
      <c r="AB20" s="3">
        <f>LOG(AA20,10)</f>
        <v>1.0311555016617168E-2</v>
      </c>
      <c r="AC20" s="3">
        <f>Y20/AB20</f>
        <v>497.42870268856234</v>
      </c>
    </row>
    <row r="21" spans="1:29">
      <c r="A21" t="s">
        <v>45</v>
      </c>
      <c r="B21" t="s">
        <v>46</v>
      </c>
      <c r="C21" t="s">
        <v>131</v>
      </c>
      <c r="D21" t="s">
        <v>140</v>
      </c>
      <c r="E21">
        <v>24.185879641499898</v>
      </c>
      <c r="F21">
        <v>24.246109585298498</v>
      </c>
      <c r="G21">
        <v>8.7031183053416006E-2</v>
      </c>
      <c r="H21">
        <v>7410.0756971635101</v>
      </c>
      <c r="I21">
        <v>444604.54182981059</v>
      </c>
      <c r="J21">
        <v>0.14762269938650335</v>
      </c>
      <c r="K21">
        <v>2040953.0578169068</v>
      </c>
      <c r="L21" s="3">
        <f t="shared" si="0"/>
        <v>6.3098330160019431</v>
      </c>
      <c r="M21" s="3"/>
      <c r="N21" s="12">
        <v>6.1804848090499753</v>
      </c>
      <c r="Q21" s="3">
        <f t="shared" si="1"/>
        <v>0.1293482069519678</v>
      </c>
      <c r="V21">
        <v>525701.05781690683</v>
      </c>
    </row>
    <row r="22" spans="1:29">
      <c r="A22" t="s">
        <v>45</v>
      </c>
      <c r="B22" t="s">
        <v>46</v>
      </c>
      <c r="C22" t="s">
        <v>131</v>
      </c>
      <c r="D22" t="s">
        <v>140</v>
      </c>
      <c r="E22">
        <v>24.3458930021797</v>
      </c>
      <c r="F22">
        <v>24.246109585298498</v>
      </c>
      <c r="G22">
        <v>8.7031183053416006E-2</v>
      </c>
      <c r="H22">
        <v>6727.1901180496297</v>
      </c>
      <c r="I22">
        <v>403631.40708297776</v>
      </c>
      <c r="J22">
        <v>0.14762269938650335</v>
      </c>
      <c r="K22">
        <v>1852866.2598149581</v>
      </c>
      <c r="L22" s="3">
        <f t="shared" si="0"/>
        <v>6.2678440730045271</v>
      </c>
      <c r="M22" s="3"/>
      <c r="N22" s="12">
        <v>6.1804848090499753</v>
      </c>
      <c r="Q22" s="3">
        <f t="shared" si="1"/>
        <v>8.7359263954551736E-2</v>
      </c>
      <c r="V22">
        <v>337614.25981495809</v>
      </c>
    </row>
    <row r="23" spans="1:29">
      <c r="A23" t="s">
        <v>48</v>
      </c>
      <c r="B23" t="s">
        <v>49</v>
      </c>
      <c r="C23" t="s">
        <v>131</v>
      </c>
      <c r="D23" t="s">
        <v>140</v>
      </c>
      <c r="E23">
        <v>24.8463038066078</v>
      </c>
      <c r="F23">
        <v>24.760862763323701</v>
      </c>
      <c r="G23">
        <v>7.4292435965079895E-2</v>
      </c>
      <c r="H23">
        <v>4971.8888600816599</v>
      </c>
      <c r="I23">
        <v>298313.33160489961</v>
      </c>
      <c r="J23">
        <v>0.15450483991064778</v>
      </c>
      <c r="K23">
        <v>1377616.7405909065</v>
      </c>
      <c r="L23" s="3">
        <f t="shared" si="0"/>
        <v>6.1391284116227034</v>
      </c>
      <c r="M23" s="3">
        <f>AVERAGE(L23:L25)</f>
        <v>6.1615489087665489</v>
      </c>
      <c r="N23" s="12">
        <v>6.1804848090499753</v>
      </c>
      <c r="O23" s="12">
        <f>AVERAGE(N23:N25)</f>
        <v>6.1804848090499753</v>
      </c>
      <c r="Q23" s="3">
        <f t="shared" si="1"/>
        <v>-4.1356397427271929E-2</v>
      </c>
      <c r="R23" s="15">
        <f>AVERAGE(Q23:Q25)</f>
        <v>-1.8935900283425806E-2</v>
      </c>
      <c r="V23">
        <v>-137635.25940909353</v>
      </c>
      <c r="W23">
        <v>-63681.496096794646</v>
      </c>
    </row>
    <row r="24" spans="1:29">
      <c r="A24" t="s">
        <v>48</v>
      </c>
      <c r="B24" t="s">
        <v>49</v>
      </c>
      <c r="C24" t="s">
        <v>131</v>
      </c>
      <c r="D24" t="s">
        <v>140</v>
      </c>
      <c r="E24">
        <v>24.724793341855001</v>
      </c>
      <c r="F24">
        <v>24.760862763323701</v>
      </c>
      <c r="G24">
        <v>7.4292435965079895E-2</v>
      </c>
      <c r="H24">
        <v>5350.6537667417197</v>
      </c>
      <c r="I24">
        <v>321039.2260045032</v>
      </c>
      <c r="J24">
        <v>0.15450483991064778</v>
      </c>
      <c r="K24">
        <v>1482565.3608934691</v>
      </c>
      <c r="L24" s="3">
        <f t="shared" si="0"/>
        <v>6.1710138489163278</v>
      </c>
      <c r="M24" s="3"/>
      <c r="N24" s="12">
        <v>6.1804848090499753</v>
      </c>
      <c r="Q24" s="3">
        <f t="shared" si="1"/>
        <v>-9.4709601336475657E-3</v>
      </c>
      <c r="V24">
        <v>-32686.639106530929</v>
      </c>
    </row>
    <row r="25" spans="1:29">
      <c r="A25" t="s">
        <v>48</v>
      </c>
      <c r="B25" t="s">
        <v>49</v>
      </c>
      <c r="C25" t="s">
        <v>131</v>
      </c>
      <c r="D25" t="s">
        <v>140</v>
      </c>
      <c r="E25">
        <v>24.711491141508301</v>
      </c>
      <c r="F25">
        <v>24.760862763323701</v>
      </c>
      <c r="G25">
        <v>7.4292435965079895E-2</v>
      </c>
      <c r="H25">
        <v>5393.8326290779796</v>
      </c>
      <c r="I25">
        <v>323629.95774467877</v>
      </c>
      <c r="J25">
        <v>0.15450483991064778</v>
      </c>
      <c r="K25">
        <v>1494529.4102252405</v>
      </c>
      <c r="L25" s="3">
        <f t="shared" si="0"/>
        <v>6.1745044657606174</v>
      </c>
      <c r="M25" s="3"/>
      <c r="N25" s="12">
        <v>6.1804848090499753</v>
      </c>
      <c r="Q25" s="3">
        <f t="shared" si="1"/>
        <v>-5.9803432893579256E-3</v>
      </c>
      <c r="V25">
        <v>-20722.589774759486</v>
      </c>
    </row>
    <row r="26" spans="1:29">
      <c r="A26" t="s">
        <v>67</v>
      </c>
      <c r="B26" t="s">
        <v>68</v>
      </c>
      <c r="C26" t="s">
        <v>131</v>
      </c>
      <c r="D26" t="s">
        <v>140</v>
      </c>
      <c r="E26">
        <v>24.779656514567499</v>
      </c>
      <c r="F26">
        <v>24.684731010123901</v>
      </c>
      <c r="G26">
        <v>0.125369696643719</v>
      </c>
      <c r="H26">
        <v>5176.1906034344502</v>
      </c>
      <c r="I26">
        <v>310571.43620606698</v>
      </c>
      <c r="J26">
        <v>0.15946969696969709</v>
      </c>
      <c r="K26">
        <v>1440392.6761011686</v>
      </c>
      <c r="L26" s="3">
        <f t="shared" si="0"/>
        <v>6.1584809044675506</v>
      </c>
      <c r="M26" s="3">
        <f>AVERAGE(L26:L28)</f>
        <v>6.1833902094040383</v>
      </c>
      <c r="N26" s="12">
        <v>6.1804848090499753</v>
      </c>
      <c r="O26" s="12">
        <f>AVERAGE(N26:N28)</f>
        <v>6.1804848090499753</v>
      </c>
      <c r="Q26" s="3">
        <f t="shared" si="1"/>
        <v>-2.2003904582424738E-2</v>
      </c>
      <c r="R26" s="15">
        <f>AVERAGE(Q26:Q28)</f>
        <v>2.9054003540626518E-3</v>
      </c>
      <c r="V26">
        <v>-74859.323898831382</v>
      </c>
      <c r="W26">
        <v>13125.547278994462</v>
      </c>
    </row>
    <row r="27" spans="1:29">
      <c r="A27" t="s">
        <v>67</v>
      </c>
      <c r="B27" t="s">
        <v>68</v>
      </c>
      <c r="C27" t="s">
        <v>131</v>
      </c>
      <c r="D27" t="s">
        <v>140</v>
      </c>
      <c r="E27">
        <v>24.542614033003598</v>
      </c>
      <c r="F27">
        <v>24.684731010123901</v>
      </c>
      <c r="G27">
        <v>0.125369696643719</v>
      </c>
      <c r="H27">
        <v>5973.2726171499498</v>
      </c>
      <c r="I27">
        <v>358396.35702899698</v>
      </c>
      <c r="J27">
        <v>0.15946969696969709</v>
      </c>
      <c r="K27">
        <v>1662198.8619178182</v>
      </c>
      <c r="L27" s="3">
        <f t="shared" si="0"/>
        <v>6.220682980619646</v>
      </c>
      <c r="M27" s="3"/>
      <c r="N27" s="12">
        <v>6.1804848090499753</v>
      </c>
      <c r="Q27" s="3">
        <f t="shared" si="1"/>
        <v>4.0198171569670649E-2</v>
      </c>
      <c r="V27">
        <v>146946.8619178182</v>
      </c>
    </row>
    <row r="28" spans="1:29">
      <c r="A28" t="s">
        <v>67</v>
      </c>
      <c r="B28" t="s">
        <v>68</v>
      </c>
      <c r="C28" t="s">
        <v>131</v>
      </c>
      <c r="D28" t="s">
        <v>140</v>
      </c>
      <c r="E28">
        <v>24.731922482800599</v>
      </c>
      <c r="F28">
        <v>24.684731010123901</v>
      </c>
      <c r="G28">
        <v>0.125369696643719</v>
      </c>
      <c r="H28">
        <v>5327.6550610904796</v>
      </c>
      <c r="I28">
        <v>319659.30366542877</v>
      </c>
      <c r="J28">
        <v>0.15946969696969709</v>
      </c>
      <c r="K28">
        <v>1482541.1038179966</v>
      </c>
      <c r="L28" s="3">
        <f t="shared" si="0"/>
        <v>6.1710067431249174</v>
      </c>
      <c r="M28" s="3"/>
      <c r="N28" s="12">
        <v>6.1804848090499753</v>
      </c>
      <c r="Q28" s="3">
        <f t="shared" si="1"/>
        <v>-9.4780659250579546E-3</v>
      </c>
      <c r="V28">
        <v>-32710.896182003431</v>
      </c>
    </row>
    <row r="29" spans="1:29" s="3" customFormat="1">
      <c r="A29" s="3" t="s">
        <v>56</v>
      </c>
      <c r="B29" s="3" t="s">
        <v>57</v>
      </c>
      <c r="C29" s="3" t="s">
        <v>131</v>
      </c>
      <c r="D29" s="3" t="s">
        <v>143</v>
      </c>
      <c r="E29" s="3">
        <v>23.874199975995399</v>
      </c>
      <c r="F29" s="3">
        <v>24.0953728416325</v>
      </c>
      <c r="G29" s="3">
        <v>0.46682268895321</v>
      </c>
      <c r="H29" s="3">
        <v>8945.6146897906601</v>
      </c>
      <c r="I29" s="3">
        <v>536736.88138743956</v>
      </c>
      <c r="J29" s="3">
        <v>0.15034333212865933</v>
      </c>
      <c r="K29" s="3">
        <v>2469726.7704462889</v>
      </c>
      <c r="L29" s="3">
        <f t="shared" si="0"/>
        <v>6.3926489092713616</v>
      </c>
      <c r="M29" s="3">
        <f>AVERAGE(L29:L31)</f>
        <v>6.334611162870929</v>
      </c>
      <c r="N29" s="3">
        <v>6.1804848090499753</v>
      </c>
      <c r="O29" s="3">
        <f>AVERAGE(N29:N31)</f>
        <v>6.1804848090499753</v>
      </c>
      <c r="P29" s="13">
        <f>TTEST(M29:M37,O29:O37,2,1)</f>
        <v>1.9075441206031538E-2</v>
      </c>
      <c r="Q29" s="3">
        <f t="shared" si="1"/>
        <v>0.21216410022138632</v>
      </c>
      <c r="R29" s="15">
        <f>AVERAGE(Q29:Q31)</f>
        <v>0.15412635382095333</v>
      </c>
      <c r="S29" s="15">
        <f>AVERAGE(R29,R32,R35)</f>
        <v>0.20315482240970043</v>
      </c>
      <c r="T29" s="15">
        <f>_xlfn.STDEV.S(R29,R32,R35)/SQRT(COUNT(R29,R32,R35))</f>
        <v>2.846739937790238E-2</v>
      </c>
      <c r="U29" s="17"/>
      <c r="V29" s="3">
        <v>954474.77044628887</v>
      </c>
      <c r="W29" s="3">
        <v>700226.67126138636</v>
      </c>
      <c r="X29" s="3">
        <f>AVERAGE(W29,W32,W35)</f>
        <v>952035.30936312105</v>
      </c>
      <c r="Y29" s="17">
        <f>LOG(X29,10)</f>
        <v>5.97865305592354</v>
      </c>
      <c r="Z29" s="3">
        <v>-1205087928.9206374</v>
      </c>
      <c r="AA29" s="3">
        <f>Z29+3258450956</f>
        <v>2053363027.0793626</v>
      </c>
      <c r="AB29" s="3">
        <f>LOG(AA29,10)</f>
        <v>9.3124657378360638</v>
      </c>
      <c r="AC29" s="3">
        <f>Y29/AB29</f>
        <v>0.64200537475618125</v>
      </c>
    </row>
    <row r="30" spans="1:29">
      <c r="A30" t="s">
        <v>56</v>
      </c>
      <c r="B30" t="s">
        <v>57</v>
      </c>
      <c r="C30" t="s">
        <v>131</v>
      </c>
      <c r="D30" t="s">
        <v>143</v>
      </c>
      <c r="E30">
        <v>23.780241826428401</v>
      </c>
      <c r="F30">
        <v>24.0953728416325</v>
      </c>
      <c r="G30">
        <v>0.46682268895321</v>
      </c>
      <c r="H30">
        <v>9468.1613529535007</v>
      </c>
      <c r="I30">
        <v>568089.68117721006</v>
      </c>
      <c r="J30">
        <v>0.15034333212865933</v>
      </c>
      <c r="K30">
        <v>2613992.7071731985</v>
      </c>
      <c r="L30" s="3">
        <f t="shared" si="0"/>
        <v>6.4173043715999745</v>
      </c>
      <c r="M30" s="3"/>
      <c r="N30" s="12">
        <v>6.1804848090499753</v>
      </c>
      <c r="Q30" s="3">
        <f t="shared" si="1"/>
        <v>0.23681956254999914</v>
      </c>
      <c r="V30">
        <v>1098740.7071731985</v>
      </c>
    </row>
    <row r="31" spans="1:29">
      <c r="A31" t="s">
        <v>56</v>
      </c>
      <c r="B31" t="s">
        <v>57</v>
      </c>
      <c r="C31" t="s">
        <v>131</v>
      </c>
      <c r="D31" t="s">
        <v>143</v>
      </c>
      <c r="E31">
        <v>24.631676722473699</v>
      </c>
      <c r="F31">
        <v>24.0953728416325</v>
      </c>
      <c r="G31">
        <v>0.46682268895321</v>
      </c>
      <c r="H31">
        <v>5660.3265467164701</v>
      </c>
      <c r="I31">
        <v>339619.59280298819</v>
      </c>
      <c r="J31">
        <v>0.15034333212865933</v>
      </c>
      <c r="K31">
        <v>1562716.5361646716</v>
      </c>
      <c r="L31" s="3">
        <f t="shared" si="0"/>
        <v>6.1938802077414499</v>
      </c>
      <c r="M31" s="3"/>
      <c r="N31" s="12">
        <v>6.1804848090499753</v>
      </c>
      <c r="Q31" s="3">
        <f t="shared" si="1"/>
        <v>1.3395398691474547E-2</v>
      </c>
      <c r="V31">
        <v>47464.536164671648</v>
      </c>
    </row>
    <row r="32" spans="1:29">
      <c r="A32" t="s">
        <v>59</v>
      </c>
      <c r="B32" t="s">
        <v>60</v>
      </c>
      <c r="C32" t="s">
        <v>131</v>
      </c>
      <c r="D32" t="s">
        <v>143</v>
      </c>
      <c r="E32">
        <v>23.340369299034101</v>
      </c>
      <c r="F32">
        <v>23.7353494852116</v>
      </c>
      <c r="G32">
        <v>0.34323838579781402</v>
      </c>
      <c r="H32">
        <v>12350.716480667899</v>
      </c>
      <c r="I32">
        <v>741042.98884007393</v>
      </c>
      <c r="J32">
        <v>0.16135084427767341</v>
      </c>
      <c r="K32">
        <v>3442443.6029418819</v>
      </c>
      <c r="L32" s="3">
        <f t="shared" si="0"/>
        <v>6.5368668340032476</v>
      </c>
      <c r="M32" s="3">
        <f>AVERAGE(L32:L34)</f>
        <v>6.4332204856479374</v>
      </c>
      <c r="N32" s="12">
        <v>6.1804848090499753</v>
      </c>
      <c r="O32" s="12">
        <f>AVERAGE(N32:N34)</f>
        <v>6.1804848090499753</v>
      </c>
      <c r="Q32" s="3">
        <f t="shared" si="1"/>
        <v>0.35638202495327231</v>
      </c>
      <c r="R32" s="15">
        <f>AVERAGE(Q32:Q34)</f>
        <v>0.25273567659796203</v>
      </c>
      <c r="V32">
        <v>1927191.6029418819</v>
      </c>
      <c r="W32">
        <v>1236840.7458967448</v>
      </c>
    </row>
    <row r="33" spans="1:29">
      <c r="A33" t="s">
        <v>59</v>
      </c>
      <c r="B33" t="s">
        <v>60</v>
      </c>
      <c r="C33" t="s">
        <v>131</v>
      </c>
      <c r="D33" t="s">
        <v>143</v>
      </c>
      <c r="E33">
        <v>23.904456856786801</v>
      </c>
      <c r="F33">
        <v>23.7353494852116</v>
      </c>
      <c r="G33">
        <v>0.34323838579781402</v>
      </c>
      <c r="H33">
        <v>8783.5587566746799</v>
      </c>
      <c r="I33">
        <v>527013.52540048084</v>
      </c>
      <c r="J33">
        <v>0.16135084427767341</v>
      </c>
      <c r="K33">
        <v>2448190.4106784062</v>
      </c>
      <c r="L33" s="3">
        <f t="shared" si="0"/>
        <v>6.3888451925139735</v>
      </c>
      <c r="M33" s="3"/>
      <c r="N33" s="12">
        <v>6.1804848090499753</v>
      </c>
      <c r="Q33" s="3">
        <f t="shared" si="1"/>
        <v>0.20836038346399821</v>
      </c>
      <c r="V33">
        <v>932938.41067840625</v>
      </c>
    </row>
    <row r="34" spans="1:29">
      <c r="A34" t="s">
        <v>59</v>
      </c>
      <c r="B34" t="s">
        <v>60</v>
      </c>
      <c r="C34" t="s">
        <v>131</v>
      </c>
      <c r="D34" t="s">
        <v>143</v>
      </c>
      <c r="E34">
        <v>23.961222299813901</v>
      </c>
      <c r="F34">
        <v>23.7353494852116</v>
      </c>
      <c r="G34">
        <v>0.34323838579781402</v>
      </c>
      <c r="H34">
        <v>8487.4015308917697</v>
      </c>
      <c r="I34">
        <v>509244.09185350616</v>
      </c>
      <c r="J34">
        <v>0.16135084427767341</v>
      </c>
      <c r="K34">
        <v>2365644.224069946</v>
      </c>
      <c r="L34" s="3">
        <f t="shared" si="0"/>
        <v>6.3739494304265909</v>
      </c>
      <c r="M34" s="3"/>
      <c r="N34" s="12">
        <v>6.1804848090499753</v>
      </c>
      <c r="Q34" s="3">
        <f t="shared" si="1"/>
        <v>0.19346462137661558</v>
      </c>
      <c r="V34">
        <v>850392.22406994598</v>
      </c>
    </row>
    <row r="35" spans="1:29">
      <c r="A35" t="s">
        <v>63</v>
      </c>
      <c r="B35" t="s">
        <v>64</v>
      </c>
      <c r="C35" t="s">
        <v>131</v>
      </c>
      <c r="D35" t="s">
        <v>143</v>
      </c>
      <c r="E35">
        <v>23.9692559520442</v>
      </c>
      <c r="F35">
        <v>23.9067749006905</v>
      </c>
      <c r="G35">
        <v>0.24738082321379601</v>
      </c>
      <c r="H35">
        <v>8446.3027882288297</v>
      </c>
      <c r="I35">
        <v>506778.16729372978</v>
      </c>
      <c r="J35">
        <v>0.14766138384228861</v>
      </c>
      <c r="K35">
        <v>2326438.9311095229</v>
      </c>
      <c r="L35" s="3">
        <f t="shared" si="0"/>
        <v>6.3666916568133018</v>
      </c>
      <c r="M35" s="3">
        <f>AVERAGE(L35:L37)</f>
        <v>6.3830872458601604</v>
      </c>
      <c r="N35" s="12">
        <v>6.1804848090499753</v>
      </c>
      <c r="O35" s="12">
        <f>AVERAGE(N35:N37)</f>
        <v>6.1804848090499753</v>
      </c>
      <c r="Q35" s="3">
        <f t="shared" si="1"/>
        <v>0.18620684776332652</v>
      </c>
      <c r="R35" s="15">
        <f>AVERAGE(Q35:Q37)</f>
        <v>0.20260243681018597</v>
      </c>
      <c r="V35">
        <v>811186.93110952294</v>
      </c>
      <c r="W35">
        <v>919038.51093123213</v>
      </c>
    </row>
    <row r="36" spans="1:29">
      <c r="A36" t="s">
        <v>63</v>
      </c>
      <c r="B36" t="s">
        <v>64</v>
      </c>
      <c r="C36" t="s">
        <v>131</v>
      </c>
      <c r="D36" t="s">
        <v>143</v>
      </c>
      <c r="E36">
        <v>23.634143902210202</v>
      </c>
      <c r="F36">
        <v>23.9067749006905</v>
      </c>
      <c r="G36">
        <v>0.24738082321379601</v>
      </c>
      <c r="H36">
        <v>10341.964862557899</v>
      </c>
      <c r="I36">
        <v>620517.89175347402</v>
      </c>
      <c r="J36">
        <v>0.14766138384228861</v>
      </c>
      <c r="K36">
        <v>2848577.689394766</v>
      </c>
      <c r="L36" s="3">
        <f t="shared" si="0"/>
        <v>6.4546280684882733</v>
      </c>
      <c r="M36" s="3"/>
      <c r="N36" s="12">
        <v>6.1804848090499753</v>
      </c>
      <c r="Q36" s="3">
        <f t="shared" si="1"/>
        <v>0.27414325943829798</v>
      </c>
      <c r="V36">
        <v>1333325.689394766</v>
      </c>
    </row>
    <row r="37" spans="1:29">
      <c r="A37" t="s">
        <v>63</v>
      </c>
      <c r="B37" t="s">
        <v>64</v>
      </c>
      <c r="C37" t="s">
        <v>131</v>
      </c>
      <c r="D37" t="s">
        <v>143</v>
      </c>
      <c r="E37">
        <v>24.1169248478169</v>
      </c>
      <c r="F37">
        <v>23.9067749006905</v>
      </c>
      <c r="G37">
        <v>0.24738082321379601</v>
      </c>
      <c r="H37">
        <v>7725.3293169595499</v>
      </c>
      <c r="I37">
        <v>463519.75901757297</v>
      </c>
      <c r="J37">
        <v>0.14766138384228861</v>
      </c>
      <c r="K37">
        <v>2127854.9122894076</v>
      </c>
      <c r="L37" s="3">
        <f t="shared" si="0"/>
        <v>6.3279420122789087</v>
      </c>
      <c r="M37" s="3"/>
      <c r="N37" s="12">
        <v>6.1804848090499753</v>
      </c>
      <c r="Q37" s="3">
        <f t="shared" si="1"/>
        <v>0.14745720322893341</v>
      </c>
      <c r="V37">
        <v>612602.91228940757</v>
      </c>
    </row>
    <row r="38" spans="1:29" s="3" customFormat="1">
      <c r="A38" s="3" t="s">
        <v>61</v>
      </c>
      <c r="B38" s="3" t="s">
        <v>78</v>
      </c>
      <c r="C38" s="3" t="s">
        <v>131</v>
      </c>
      <c r="D38" s="3" t="s">
        <v>142</v>
      </c>
      <c r="E38" s="3">
        <v>23.9032675156854</v>
      </c>
      <c r="F38" s="3">
        <v>24.044838849916999</v>
      </c>
      <c r="G38" s="3">
        <v>0.12363554896708701</v>
      </c>
      <c r="H38" s="3">
        <v>8789.8730881803294</v>
      </c>
      <c r="I38" s="3">
        <v>527392.3852908198</v>
      </c>
      <c r="J38" s="3">
        <v>0.15765422696115752</v>
      </c>
      <c r="K38" s="3">
        <v>2442152.0963961799</v>
      </c>
      <c r="L38" s="3">
        <f t="shared" si="0"/>
        <v>6.387772708162756</v>
      </c>
      <c r="M38" s="3">
        <f>AVERAGE(L38:L40)</f>
        <v>6.3506231185417974</v>
      </c>
      <c r="N38" s="3">
        <v>6.1804848090499753</v>
      </c>
      <c r="O38" s="3">
        <f>AVERAGE(N38:N40)</f>
        <v>6.1804848090499753</v>
      </c>
      <c r="P38" s="3">
        <f>TTEST(M38:M46,O38:O46,2,1)</f>
        <v>0.18071975965218112</v>
      </c>
      <c r="Q38" s="3">
        <f t="shared" si="1"/>
        <v>0.20728789911278067</v>
      </c>
      <c r="R38" s="15">
        <f>AVERAGE(Q38:Q40)</f>
        <v>0.17013830949182238</v>
      </c>
      <c r="S38" s="15">
        <f>AVERAGE(R38,R41,R44)</f>
        <v>0.10941560625010244</v>
      </c>
      <c r="T38" s="15">
        <f>_xlfn.STDEV.S(R38,R41,R44)/SQRT(COUNT(R38,R41,R44))</f>
        <v>5.4148248596810715E-2</v>
      </c>
      <c r="U38" s="17"/>
      <c r="V38" s="3">
        <v>926900.09639617987</v>
      </c>
      <c r="W38" s="3">
        <v>730911.39174385695</v>
      </c>
      <c r="X38" s="3">
        <f>AVERAGE(W38,W41,W44)</f>
        <v>520299.91787182441</v>
      </c>
      <c r="Y38" s="17">
        <f>LOG(X38,10)</f>
        <v>5.7162537573436314</v>
      </c>
      <c r="Z38" s="3">
        <v>-1933342005.649873</v>
      </c>
      <c r="AA38" s="3">
        <f>Z38+3258450956</f>
        <v>1325108950.350127</v>
      </c>
      <c r="AB38" s="3">
        <f>LOG(AA38,10)</f>
        <v>9.1222515873978285</v>
      </c>
      <c r="AC38" s="3">
        <f>Y38/AB38</f>
        <v>0.62662750556458002</v>
      </c>
    </row>
    <row r="39" spans="1:29">
      <c r="A39" t="s">
        <v>61</v>
      </c>
      <c r="B39" t="s">
        <v>78</v>
      </c>
      <c r="C39" t="s">
        <v>131</v>
      </c>
      <c r="D39" t="s">
        <v>142</v>
      </c>
      <c r="E39">
        <v>24.131559289114499</v>
      </c>
      <c r="F39">
        <v>24.044838849916999</v>
      </c>
      <c r="G39">
        <v>0.12363554896708701</v>
      </c>
      <c r="H39">
        <v>7657.3199326313797</v>
      </c>
      <c r="I39">
        <v>459439.1959578828</v>
      </c>
      <c r="J39">
        <v>0.15765422696115752</v>
      </c>
      <c r="K39">
        <v>2127486.9089291147</v>
      </c>
      <c r="L39" s="3">
        <f t="shared" si="0"/>
        <v>6.32786689641945</v>
      </c>
      <c r="M39" s="3"/>
      <c r="N39" s="12">
        <v>6.1804848090499753</v>
      </c>
      <c r="Q39" s="3">
        <f t="shared" si="1"/>
        <v>0.14738208736947467</v>
      </c>
      <c r="V39">
        <v>612234.9089291147</v>
      </c>
    </row>
    <row r="40" spans="1:29">
      <c r="A40" t="s">
        <v>61</v>
      </c>
      <c r="B40" t="s">
        <v>78</v>
      </c>
      <c r="C40" t="s">
        <v>131</v>
      </c>
      <c r="D40" t="s">
        <v>142</v>
      </c>
      <c r="E40">
        <v>24.099689744951299</v>
      </c>
      <c r="F40">
        <v>24.044838849916999</v>
      </c>
      <c r="G40">
        <v>0.12363554896708701</v>
      </c>
      <c r="H40">
        <v>7806.1995232646404</v>
      </c>
      <c r="I40">
        <v>468371.97139587841</v>
      </c>
      <c r="J40">
        <v>0.15765422696115752</v>
      </c>
      <c r="K40">
        <v>2168851.1699062763</v>
      </c>
      <c r="L40" s="3">
        <f t="shared" si="0"/>
        <v>6.3362297510431871</v>
      </c>
      <c r="M40" s="3"/>
      <c r="N40" s="12">
        <v>6.1804848090499753</v>
      </c>
      <c r="Q40" s="3">
        <f t="shared" si="1"/>
        <v>0.15574494199321176</v>
      </c>
      <c r="V40">
        <v>653599.16990627628</v>
      </c>
    </row>
    <row r="41" spans="1:29">
      <c r="A41" t="s">
        <v>65</v>
      </c>
      <c r="B41" t="s">
        <v>72</v>
      </c>
      <c r="C41" t="s">
        <v>131</v>
      </c>
      <c r="D41" t="s">
        <v>142</v>
      </c>
      <c r="E41">
        <v>23.404288668142499</v>
      </c>
      <c r="F41">
        <v>24.0989486354447</v>
      </c>
      <c r="G41">
        <v>0.70827874742007302</v>
      </c>
      <c r="H41">
        <v>11882.8095271824</v>
      </c>
      <c r="I41">
        <v>712968.57163094403</v>
      </c>
      <c r="J41">
        <v>0.15971439308530658</v>
      </c>
      <c r="K41">
        <v>3307359.6573515129</v>
      </c>
      <c r="L41" s="3">
        <f t="shared" si="0"/>
        <v>6.5194814246415618</v>
      </c>
      <c r="M41" s="3">
        <f>AVERAGE(L41:L43)</f>
        <v>6.3371964101544194</v>
      </c>
      <c r="N41" s="12">
        <v>6.1804848090499753</v>
      </c>
      <c r="O41" s="12">
        <f>AVERAGE(N41:N43)</f>
        <v>6.1804848090499753</v>
      </c>
      <c r="Q41" s="3">
        <f t="shared" si="1"/>
        <v>0.33899661559158645</v>
      </c>
      <c r="R41" s="15">
        <f>AVERAGE(Q41:Q43)</f>
        <v>0.15671160110444435</v>
      </c>
      <c r="V41">
        <v>1792107.6573515129</v>
      </c>
      <c r="W41">
        <v>792093.21756446769</v>
      </c>
    </row>
    <row r="42" spans="1:29">
      <c r="A42" t="s">
        <v>65</v>
      </c>
      <c r="B42" t="s">
        <v>72</v>
      </c>
      <c r="C42" t="s">
        <v>131</v>
      </c>
      <c r="D42" t="s">
        <v>142</v>
      </c>
      <c r="E42">
        <v>24.820102683887999</v>
      </c>
      <c r="F42">
        <v>24.0989486354447</v>
      </c>
      <c r="G42">
        <v>0.70827874742007302</v>
      </c>
      <c r="H42">
        <v>5051.2262552971797</v>
      </c>
      <c r="I42">
        <v>303073.57531783078</v>
      </c>
      <c r="J42">
        <v>0.15971439308530658</v>
      </c>
      <c r="K42">
        <v>1405915.1498396483</v>
      </c>
      <c r="L42" s="3">
        <f t="shared" si="0"/>
        <v>6.1479591108200804</v>
      </c>
      <c r="M42" s="3"/>
      <c r="N42" s="12">
        <v>6.1804848090499753</v>
      </c>
      <c r="Q42" s="3">
        <f t="shared" si="1"/>
        <v>-3.2525698229894928E-2</v>
      </c>
      <c r="V42">
        <v>-109336.85016035172</v>
      </c>
    </row>
    <row r="43" spans="1:29">
      <c r="A43" t="s">
        <v>65</v>
      </c>
      <c r="B43" t="s">
        <v>72</v>
      </c>
      <c r="C43" t="s">
        <v>131</v>
      </c>
      <c r="D43" t="s">
        <v>142</v>
      </c>
      <c r="E43">
        <v>24.072454554303601</v>
      </c>
      <c r="F43">
        <v>24.0989486354447</v>
      </c>
      <c r="G43">
        <v>0.70827874742007302</v>
      </c>
      <c r="H43">
        <v>7935.7212814342502</v>
      </c>
      <c r="I43">
        <v>476143.27688605501</v>
      </c>
      <c r="J43">
        <v>0.15971439308530658</v>
      </c>
      <c r="K43">
        <v>2208760.8455022415</v>
      </c>
      <c r="L43" s="3">
        <f t="shared" si="0"/>
        <v>6.3441486950016168</v>
      </c>
      <c r="M43" s="3"/>
      <c r="N43" s="12">
        <v>6.1804848090499753</v>
      </c>
      <c r="Q43" s="3">
        <f t="shared" si="1"/>
        <v>0.1636638859516415</v>
      </c>
      <c r="V43">
        <v>693508.84550224151</v>
      </c>
    </row>
    <row r="44" spans="1:29">
      <c r="A44" t="s">
        <v>69</v>
      </c>
      <c r="B44" t="s">
        <v>70</v>
      </c>
      <c r="C44" t="s">
        <v>131</v>
      </c>
      <c r="D44" t="s">
        <v>142</v>
      </c>
      <c r="E44">
        <v>24.5515309461436</v>
      </c>
      <c r="F44">
        <v>24.689133674019399</v>
      </c>
      <c r="G44">
        <v>0.42934824424624002</v>
      </c>
      <c r="H44">
        <v>5941.1765483081599</v>
      </c>
      <c r="I44">
        <v>356470.59289848962</v>
      </c>
      <c r="J44">
        <v>0.15852713178294603</v>
      </c>
      <c r="K44">
        <v>1651923.4142226134</v>
      </c>
      <c r="L44" s="3">
        <f t="shared" si="0"/>
        <v>6.2179899088732791</v>
      </c>
      <c r="M44" s="3">
        <f>AVERAGE(L44:L46)</f>
        <v>6.1818817172040168</v>
      </c>
      <c r="N44" s="12">
        <v>6.1804848090499753</v>
      </c>
      <c r="O44" s="12">
        <f>AVERAGE(N44:N46)</f>
        <v>6.1804848090499753</v>
      </c>
      <c r="Q44" s="3">
        <f t="shared" si="1"/>
        <v>3.7505099823303745E-2</v>
      </c>
      <c r="R44" s="15">
        <f>AVERAGE(Q44:Q46)</f>
        <v>1.3969081540405881E-3</v>
      </c>
      <c r="V44">
        <v>136671.41422261344</v>
      </c>
      <c r="W44">
        <v>37895.14430714841</v>
      </c>
    </row>
    <row r="45" spans="1:29">
      <c r="A45" t="s">
        <v>69</v>
      </c>
      <c r="B45" t="s">
        <v>70</v>
      </c>
      <c r="C45" t="s">
        <v>131</v>
      </c>
      <c r="D45" t="s">
        <v>142</v>
      </c>
      <c r="E45">
        <v>24.345455909032999</v>
      </c>
      <c r="F45">
        <v>24.689133674019399</v>
      </c>
      <c r="G45">
        <v>0.42934824424624002</v>
      </c>
      <c r="H45">
        <v>6728.9670035059698</v>
      </c>
      <c r="I45">
        <v>403738.0202103582</v>
      </c>
      <c r="J45">
        <v>0.15852713178294603</v>
      </c>
      <c r="K45">
        <v>1870965.8021841254</v>
      </c>
      <c r="L45" s="3">
        <f t="shared" si="0"/>
        <v>6.2720658494676949</v>
      </c>
      <c r="M45" s="3"/>
      <c r="N45" s="12">
        <v>6.1804848090499753</v>
      </c>
      <c r="Q45" s="3">
        <f t="shared" si="1"/>
        <v>9.1581040417719528E-2</v>
      </c>
      <c r="V45">
        <v>355713.80218412541</v>
      </c>
    </row>
    <row r="46" spans="1:29">
      <c r="A46" t="s">
        <v>69</v>
      </c>
      <c r="B46" t="s">
        <v>70</v>
      </c>
      <c r="C46" t="s">
        <v>131</v>
      </c>
      <c r="D46" t="s">
        <v>142</v>
      </c>
      <c r="E46">
        <v>25.170414166881699</v>
      </c>
      <c r="F46">
        <v>24.689133674019399</v>
      </c>
      <c r="G46">
        <v>0.42934824424624002</v>
      </c>
      <c r="H46">
        <v>4087.6334317608198</v>
      </c>
      <c r="I46">
        <v>245258.00590564919</v>
      </c>
      <c r="J46">
        <v>0.15852713178294603</v>
      </c>
      <c r="K46">
        <v>1136552.2165147064</v>
      </c>
      <c r="L46" s="3">
        <f t="shared" si="0"/>
        <v>6.0555893932710738</v>
      </c>
      <c r="M46" s="3"/>
      <c r="N46" s="12">
        <v>6.1804848090499753</v>
      </c>
      <c r="Q46" s="3">
        <f t="shared" si="1"/>
        <v>-0.12489541577890151</v>
      </c>
      <c r="V46">
        <v>-378699.78348529362</v>
      </c>
    </row>
    <row r="47" spans="1:29" s="3" customFormat="1">
      <c r="A47" s="3" t="s">
        <v>52</v>
      </c>
      <c r="B47" s="3" t="s">
        <v>85</v>
      </c>
      <c r="C47" s="3" t="s">
        <v>131</v>
      </c>
      <c r="D47" s="3" t="s">
        <v>137</v>
      </c>
      <c r="E47" s="3">
        <v>22.833222253173499</v>
      </c>
      <c r="F47" s="3">
        <v>22.963953899314198</v>
      </c>
      <c r="G47" s="3">
        <v>0.11559116987232899</v>
      </c>
      <c r="H47" s="3">
        <v>16779.2325078627</v>
      </c>
      <c r="I47" s="3">
        <v>1006753.950471762</v>
      </c>
      <c r="J47" s="3">
        <v>0.14554857776135949</v>
      </c>
      <c r="K47" s="3">
        <v>4613142.224474228</v>
      </c>
      <c r="L47" s="3">
        <f t="shared" si="0"/>
        <v>6.6639968442358803</v>
      </c>
      <c r="M47" s="3">
        <f>AVERAGE(L47:L49)</f>
        <v>6.6296916861263187</v>
      </c>
      <c r="N47" s="3">
        <v>6.1804848090499753</v>
      </c>
      <c r="O47" s="3">
        <f>AVERAGE(N47:N49)</f>
        <v>6.1804848090499753</v>
      </c>
      <c r="P47" s="13">
        <f>TTEST(M47:M55,O47:O55,2,1)</f>
        <v>4.6921343578299572E-3</v>
      </c>
      <c r="Q47" s="3">
        <f t="shared" si="1"/>
        <v>0.48351203518590502</v>
      </c>
      <c r="R47" s="15">
        <f>AVERAGE(Q47:Q49)</f>
        <v>0.4492068770763436</v>
      </c>
      <c r="S47" s="15">
        <f>AVERAGE(R47,R50,R53)</f>
        <v>0.44634557752289977</v>
      </c>
      <c r="T47" s="15">
        <f>_xlfn.STDEV.S(R47,R50,R53)/SQRT(COUNT(R47,R50,R53))</f>
        <v>3.0682375388602239E-2</v>
      </c>
      <c r="U47" s="17"/>
      <c r="V47" s="3">
        <v>3097890.224474228</v>
      </c>
      <c r="W47" s="3">
        <v>2754526.3541560248</v>
      </c>
      <c r="X47" s="3">
        <f>AVERAGE(W47,W50,W53)</f>
        <v>2749724.4123938638</v>
      </c>
      <c r="Y47" s="17">
        <f>LOG(X47,10)</f>
        <v>6.4392891694033088</v>
      </c>
      <c r="Z47" s="3">
        <v>-1807878770.8391116</v>
      </c>
      <c r="AA47" s="3">
        <f>Z47+3258450956</f>
        <v>1450572185.1608884</v>
      </c>
      <c r="AB47" s="3">
        <f>LOG(AA47,10)</f>
        <v>9.1615393455737095</v>
      </c>
      <c r="AC47" s="3">
        <f>Y47/AB47</f>
        <v>0.70286105058473347</v>
      </c>
    </row>
    <row r="48" spans="1:29">
      <c r="A48" t="s">
        <v>52</v>
      </c>
      <c r="B48" t="s">
        <v>85</v>
      </c>
      <c r="C48" t="s">
        <v>131</v>
      </c>
      <c r="D48" t="s">
        <v>137</v>
      </c>
      <c r="E48">
        <v>23.0526273622364</v>
      </c>
      <c r="F48">
        <v>22.963953899314198</v>
      </c>
      <c r="G48">
        <v>0.11559116987232899</v>
      </c>
      <c r="H48">
        <v>14695.968785826401</v>
      </c>
      <c r="I48">
        <v>881758.127149584</v>
      </c>
      <c r="J48">
        <v>0.14554857776135949</v>
      </c>
      <c r="K48">
        <v>4040387.0739429034</v>
      </c>
      <c r="L48" s="3">
        <f t="shared" si="0"/>
        <v>6.6064229730375716</v>
      </c>
      <c r="M48" s="3"/>
      <c r="N48" s="12">
        <v>6.1804848090499753</v>
      </c>
      <c r="Q48" s="3">
        <f t="shared" si="1"/>
        <v>0.42593816398759632</v>
      </c>
      <c r="V48">
        <v>2525135.0739429034</v>
      </c>
    </row>
    <row r="49" spans="1:29">
      <c r="A49" t="s">
        <v>52</v>
      </c>
      <c r="B49" t="s">
        <v>85</v>
      </c>
      <c r="C49" t="s">
        <v>131</v>
      </c>
      <c r="D49" t="s">
        <v>137</v>
      </c>
      <c r="E49">
        <v>23.006012082532799</v>
      </c>
      <c r="F49">
        <v>22.963953899314198</v>
      </c>
      <c r="G49">
        <v>0.11559116987232899</v>
      </c>
      <c r="H49">
        <v>15115.777441800899</v>
      </c>
      <c r="I49">
        <v>906946.64650805399</v>
      </c>
      <c r="J49">
        <v>0.14554857776135949</v>
      </c>
      <c r="K49">
        <v>4155805.7640509424</v>
      </c>
      <c r="L49" s="3">
        <f t="shared" si="0"/>
        <v>6.6186552411055048</v>
      </c>
      <c r="M49" s="3"/>
      <c r="N49" s="12">
        <v>6.1804848090499753</v>
      </c>
      <c r="Q49" s="3">
        <f t="shared" si="1"/>
        <v>0.43817043205552952</v>
      </c>
      <c r="V49">
        <v>2640553.7640509424</v>
      </c>
    </row>
    <row r="50" spans="1:29">
      <c r="A50" t="s">
        <v>58</v>
      </c>
      <c r="B50" t="s">
        <v>81</v>
      </c>
      <c r="C50" t="s">
        <v>131</v>
      </c>
      <c r="D50" t="s">
        <v>137</v>
      </c>
      <c r="E50">
        <v>22.621511981108799</v>
      </c>
      <c r="F50">
        <v>22.756534437052501</v>
      </c>
      <c r="G50">
        <v>0.117616512595018</v>
      </c>
      <c r="H50">
        <v>19068.949513286501</v>
      </c>
      <c r="I50">
        <v>1144136.97079719</v>
      </c>
      <c r="J50">
        <v>0.13078089461713407</v>
      </c>
      <c r="K50">
        <v>5175072.9096103366</v>
      </c>
      <c r="L50" s="3">
        <f t="shared" si="0"/>
        <v>6.7139164727798519</v>
      </c>
      <c r="M50" s="3">
        <f>AVERAGE(L50:L52)</f>
        <v>6.6784853676402003</v>
      </c>
      <c r="N50" s="12">
        <v>6.1804848090499753</v>
      </c>
      <c r="O50" s="12">
        <f>AVERAGE(N50:N52)</f>
        <v>6.1804848090499753</v>
      </c>
      <c r="Q50" s="3">
        <f t="shared" si="1"/>
        <v>0.5334316637298766</v>
      </c>
      <c r="R50" s="15">
        <f>AVERAGE(Q50:Q52)</f>
        <v>0.49800055859022468</v>
      </c>
      <c r="V50">
        <v>3659820.9096103366</v>
      </c>
      <c r="W50">
        <v>3262522.4974330687</v>
      </c>
    </row>
    <row r="51" spans="1:29">
      <c r="A51" t="s">
        <v>58</v>
      </c>
      <c r="B51" t="s">
        <v>81</v>
      </c>
      <c r="C51" t="s">
        <v>131</v>
      </c>
      <c r="D51" t="s">
        <v>137</v>
      </c>
      <c r="E51">
        <v>22.811382871959299</v>
      </c>
      <c r="F51">
        <v>22.756534437052501</v>
      </c>
      <c r="G51">
        <v>0.117616512595018</v>
      </c>
      <c r="H51">
        <v>17002.114705500298</v>
      </c>
      <c r="I51">
        <v>1020126.8823300179</v>
      </c>
      <c r="J51">
        <v>0.13078089461713407</v>
      </c>
      <c r="K51">
        <v>4614159.9544965019</v>
      </c>
      <c r="L51" s="3">
        <f t="shared" si="0"/>
        <v>6.6640926457011327</v>
      </c>
      <c r="M51" s="3"/>
      <c r="N51" s="12">
        <v>6.1804848090499753</v>
      </c>
      <c r="Q51" s="3">
        <f t="shared" si="1"/>
        <v>0.48360783665115736</v>
      </c>
      <c r="V51">
        <v>3098907.9544965019</v>
      </c>
    </row>
    <row r="52" spans="1:29">
      <c r="A52" t="s">
        <v>58</v>
      </c>
      <c r="B52" t="s">
        <v>81</v>
      </c>
      <c r="C52" t="s">
        <v>131</v>
      </c>
      <c r="D52" t="s">
        <v>137</v>
      </c>
      <c r="E52">
        <v>22.836708458089401</v>
      </c>
      <c r="F52">
        <v>22.756534437052501</v>
      </c>
      <c r="G52">
        <v>0.117616512595018</v>
      </c>
      <c r="H52">
        <v>16743.925406709499</v>
      </c>
      <c r="I52">
        <v>1004635.52440257</v>
      </c>
      <c r="J52">
        <v>0.13078089461713407</v>
      </c>
      <c r="K52">
        <v>4544090.628192367</v>
      </c>
      <c r="L52" s="3">
        <f t="shared" si="0"/>
        <v>6.6574469844396154</v>
      </c>
      <c r="M52" s="3"/>
      <c r="N52" s="12">
        <v>6.1804848090499753</v>
      </c>
      <c r="Q52" s="3">
        <f t="shared" si="1"/>
        <v>0.47696217538964003</v>
      </c>
      <c r="V52">
        <v>3028838.628192367</v>
      </c>
    </row>
    <row r="53" spans="1:29">
      <c r="A53" t="s">
        <v>55</v>
      </c>
      <c r="B53" t="s">
        <v>83</v>
      </c>
      <c r="C53" t="s">
        <v>131</v>
      </c>
      <c r="D53" t="s">
        <v>137</v>
      </c>
      <c r="E53">
        <v>23.322208970844901</v>
      </c>
      <c r="F53">
        <v>23.175977041267799</v>
      </c>
      <c r="G53">
        <v>0.16289263002030999</v>
      </c>
      <c r="H53">
        <v>12486.984870619401</v>
      </c>
      <c r="I53">
        <v>749219.09223716403</v>
      </c>
      <c r="J53">
        <v>0.1409660107334523</v>
      </c>
      <c r="K53">
        <v>3419334.0753407017</v>
      </c>
      <c r="L53" s="3">
        <f t="shared" si="0"/>
        <v>6.5339415342534926</v>
      </c>
      <c r="M53" s="3">
        <f>AVERAGE(L53:L55)</f>
        <v>6.5723141059521062</v>
      </c>
      <c r="N53" s="12">
        <v>6.1804848090499753</v>
      </c>
      <c r="O53" s="12">
        <f>AVERAGE(N53:N55)</f>
        <v>6.1804848090499753</v>
      </c>
      <c r="Q53" s="3">
        <f t="shared" si="1"/>
        <v>0.35345672520351723</v>
      </c>
      <c r="R53" s="15">
        <f>AVERAGE(Q53:Q55)</f>
        <v>0.39182929690213114</v>
      </c>
      <c r="V53">
        <v>1904082.0753407017</v>
      </c>
      <c r="W53">
        <v>2232124.3855924974</v>
      </c>
    </row>
    <row r="54" spans="1:29">
      <c r="A54" t="s">
        <v>55</v>
      </c>
      <c r="B54" t="s">
        <v>83</v>
      </c>
      <c r="C54" t="s">
        <v>131</v>
      </c>
      <c r="D54" t="s">
        <v>137</v>
      </c>
      <c r="E54">
        <v>23.205311923201101</v>
      </c>
      <c r="F54">
        <v>23.175977041267799</v>
      </c>
      <c r="G54">
        <v>0.16289263002030999</v>
      </c>
      <c r="H54">
        <v>13400.852305255699</v>
      </c>
      <c r="I54">
        <v>804051.1383153419</v>
      </c>
      <c r="J54">
        <v>0.1409660107334523</v>
      </c>
      <c r="K54">
        <v>3669580.0788373877</v>
      </c>
      <c r="L54" s="3">
        <f t="shared" si="0"/>
        <v>6.5646163694624695</v>
      </c>
      <c r="M54" s="3"/>
      <c r="N54" s="12">
        <v>6.1804848090499753</v>
      </c>
      <c r="Q54" s="3">
        <f t="shared" si="1"/>
        <v>0.38413156041249419</v>
      </c>
      <c r="V54">
        <v>2154328.0788373877</v>
      </c>
    </row>
    <row r="55" spans="1:29">
      <c r="A55" t="s">
        <v>55</v>
      </c>
      <c r="B55" t="s">
        <v>83</v>
      </c>
      <c r="C55" t="s">
        <v>131</v>
      </c>
      <c r="D55" t="s">
        <v>137</v>
      </c>
      <c r="E55">
        <v>23.0004102297573</v>
      </c>
      <c r="F55">
        <v>23.175977041267799</v>
      </c>
      <c r="G55">
        <v>0.16289263002030999</v>
      </c>
      <c r="H55">
        <v>15167.027192779</v>
      </c>
      <c r="I55">
        <v>910021.63156673999</v>
      </c>
      <c r="J55">
        <v>0.1409660107334523</v>
      </c>
      <c r="K55">
        <v>4153215.0025994033</v>
      </c>
      <c r="L55" s="3">
        <f t="shared" si="0"/>
        <v>6.6183844141403574</v>
      </c>
      <c r="M55" s="3"/>
      <c r="N55" s="12">
        <v>6.1804848090499753</v>
      </c>
      <c r="Q55" s="3">
        <f t="shared" si="1"/>
        <v>0.43789960509038206</v>
      </c>
      <c r="V55">
        <v>2637963.0025994033</v>
      </c>
    </row>
    <row r="56" spans="1:29" s="3" customFormat="1">
      <c r="A56" s="3" t="s">
        <v>20</v>
      </c>
      <c r="B56" s="3" t="s">
        <v>95</v>
      </c>
      <c r="C56" s="3" t="s">
        <v>131</v>
      </c>
      <c r="D56" s="3" t="s">
        <v>138</v>
      </c>
      <c r="E56" s="3">
        <v>22.622757346501899</v>
      </c>
      <c r="F56" s="3">
        <v>22.499876455193501</v>
      </c>
      <c r="G56" s="3">
        <v>0.110768529647075</v>
      </c>
      <c r="H56" s="3">
        <v>19054.606032399199</v>
      </c>
      <c r="I56" s="3">
        <v>1143276.3619439518</v>
      </c>
      <c r="J56" s="3">
        <v>0.15062454077883913</v>
      </c>
      <c r="K56" s="3">
        <v>5261927.3557802457</v>
      </c>
      <c r="L56" s="3">
        <f t="shared" si="0"/>
        <v>6.721144848082341</v>
      </c>
      <c r="M56" s="3">
        <f>AVERAGE(L56:L58)</f>
        <v>6.7533898976126094</v>
      </c>
      <c r="N56" s="3">
        <v>6.1804848090499753</v>
      </c>
      <c r="O56" s="3">
        <f>AVERAGE(N56:N58)</f>
        <v>6.1804848090499753</v>
      </c>
      <c r="P56" s="13">
        <f>TTEST(M56:M64,O56:O64,2,1)</f>
        <v>2.2768165681637628E-2</v>
      </c>
      <c r="Q56" s="3">
        <f t="shared" si="1"/>
        <v>0.5406600390323657</v>
      </c>
      <c r="R56" s="15">
        <f>AVERAGE(Q56:Q58)</f>
        <v>0.57290508856263411</v>
      </c>
      <c r="S56" s="15">
        <f>AVERAGE(R56,R59,R62)</f>
        <v>0.45836525029780845</v>
      </c>
      <c r="T56" s="15">
        <f>_xlfn.STDEV.S(R56,R59,R62)/SQRT(COUNT(R56,R59,R62))</f>
        <v>7.0370704687015395E-2</v>
      </c>
      <c r="U56" s="17"/>
      <c r="V56" s="3">
        <v>3746675.3557802457</v>
      </c>
      <c r="W56" s="3">
        <v>4160619.7199212438</v>
      </c>
      <c r="X56" s="3">
        <f>AVERAGE(W56,W59,W62)</f>
        <v>2956749.5203134441</v>
      </c>
      <c r="Y56" s="17">
        <f>LOG(X56,10)</f>
        <v>6.4708145350255162</v>
      </c>
      <c r="Z56" s="3">
        <v>-731594703.74611151</v>
      </c>
      <c r="AA56" s="3">
        <f>Z56+3258450956</f>
        <v>2526856252.2538886</v>
      </c>
      <c r="AB56" s="3">
        <f>LOG(AA56,10)</f>
        <v>9.4025805364871413</v>
      </c>
      <c r="AC56" s="3">
        <f>Y56/AB56</f>
        <v>0.68819559799729724</v>
      </c>
    </row>
    <row r="57" spans="1:29">
      <c r="A57" t="s">
        <v>20</v>
      </c>
      <c r="B57" t="s">
        <v>95</v>
      </c>
      <c r="C57" t="s">
        <v>131</v>
      </c>
      <c r="D57" t="s">
        <v>138</v>
      </c>
      <c r="E57">
        <v>22.469174943704399</v>
      </c>
      <c r="F57">
        <v>22.499876455193501</v>
      </c>
      <c r="G57">
        <v>0.110768529647075</v>
      </c>
      <c r="H57">
        <v>20907.464870602998</v>
      </c>
      <c r="I57">
        <v>1254447.8922361799</v>
      </c>
      <c r="J57">
        <v>0.15062454077883913</v>
      </c>
      <c r="K57">
        <v>5773594.119740949</v>
      </c>
      <c r="L57" s="3">
        <f t="shared" si="0"/>
        <v>6.7614462499720362</v>
      </c>
      <c r="M57" s="3"/>
      <c r="N57" s="12">
        <v>6.1804848090499753</v>
      </c>
      <c r="Q57" s="3">
        <f t="shared" si="1"/>
        <v>0.58096144092206092</v>
      </c>
      <c r="V57">
        <v>4258342.119740949</v>
      </c>
    </row>
    <row r="58" spans="1:29">
      <c r="A58" t="s">
        <v>20</v>
      </c>
      <c r="B58" t="s">
        <v>95</v>
      </c>
      <c r="C58" t="s">
        <v>131</v>
      </c>
      <c r="D58" t="s">
        <v>138</v>
      </c>
      <c r="E58">
        <v>22.407697075374202</v>
      </c>
      <c r="F58">
        <v>22.499876455193501</v>
      </c>
      <c r="G58">
        <v>0.110768529647075</v>
      </c>
      <c r="H58">
        <v>21698.700256103901</v>
      </c>
      <c r="I58">
        <v>1301922.0153662341</v>
      </c>
      <c r="J58">
        <v>0.15062454077883913</v>
      </c>
      <c r="K58">
        <v>5992093.6842425354</v>
      </c>
      <c r="L58" s="3">
        <f t="shared" si="0"/>
        <v>6.777578594783451</v>
      </c>
      <c r="M58" s="3"/>
      <c r="N58" s="12">
        <v>6.1804848090499753</v>
      </c>
      <c r="Q58" s="3">
        <f t="shared" si="1"/>
        <v>0.59709378573347571</v>
      </c>
      <c r="V58">
        <v>4476841.6842425354</v>
      </c>
    </row>
    <row r="59" spans="1:29">
      <c r="A59" t="s">
        <v>24</v>
      </c>
      <c r="B59" t="s">
        <v>99</v>
      </c>
      <c r="C59" t="s">
        <v>131</v>
      </c>
      <c r="D59" t="s">
        <v>138</v>
      </c>
      <c r="E59">
        <v>22.9125766629185</v>
      </c>
      <c r="F59">
        <v>22.8833735496221</v>
      </c>
      <c r="G59">
        <v>8.4441411790652302E-2</v>
      </c>
      <c r="H59">
        <v>15993.6939859052</v>
      </c>
      <c r="I59">
        <v>959621.63915431197</v>
      </c>
      <c r="J59">
        <v>0.14970059880239536</v>
      </c>
      <c r="K59">
        <v>4413110.2926377943</v>
      </c>
      <c r="L59" s="3">
        <f t="shared" si="0"/>
        <v>6.6447447814887575</v>
      </c>
      <c r="M59" s="3">
        <f>AVERAGE(L59:L61)</f>
        <v>6.6524079407045997</v>
      </c>
      <c r="N59" s="12">
        <v>6.1804848090499753</v>
      </c>
      <c r="O59" s="12">
        <f>AVERAGE(N59:N61)</f>
        <v>6.1804848090499753</v>
      </c>
      <c r="Q59" s="3">
        <f t="shared" si="1"/>
        <v>0.46425997243878214</v>
      </c>
      <c r="R59" s="15">
        <f>AVERAGE(Q59:Q61)</f>
        <v>0.47192313165462529</v>
      </c>
      <c r="V59">
        <v>2897858.2926377943</v>
      </c>
      <c r="W59">
        <v>2980347.6546956268</v>
      </c>
    </row>
    <row r="60" spans="1:29">
      <c r="A60" t="s">
        <v>24</v>
      </c>
      <c r="B60" t="s">
        <v>99</v>
      </c>
      <c r="C60" t="s">
        <v>131</v>
      </c>
      <c r="D60" t="s">
        <v>138</v>
      </c>
      <c r="E60">
        <v>22.788206891003199</v>
      </c>
      <c r="F60">
        <v>22.8833735496221</v>
      </c>
      <c r="G60">
        <v>8.4441411790652302E-2</v>
      </c>
      <c r="H60">
        <v>17241.8763963237</v>
      </c>
      <c r="I60">
        <v>1034512.583779422</v>
      </c>
      <c r="J60">
        <v>0.14970059880239536</v>
      </c>
      <c r="K60">
        <v>4757518.9481592588</v>
      </c>
      <c r="L60" s="3">
        <f t="shared" si="0"/>
        <v>6.6773805266626036</v>
      </c>
      <c r="M60" s="3"/>
      <c r="N60" s="12">
        <v>6.1804848090499753</v>
      </c>
      <c r="Q60" s="3">
        <f t="shared" si="1"/>
        <v>0.4968957176126283</v>
      </c>
      <c r="V60">
        <v>3242266.9481592588</v>
      </c>
    </row>
    <row r="61" spans="1:29">
      <c r="A61" t="s">
        <v>24</v>
      </c>
      <c r="B61" t="s">
        <v>99</v>
      </c>
      <c r="C61" t="s">
        <v>131</v>
      </c>
      <c r="D61" t="s">
        <v>138</v>
      </c>
      <c r="E61">
        <v>22.9493370949446</v>
      </c>
      <c r="F61">
        <v>22.8833735496221</v>
      </c>
      <c r="G61">
        <v>8.4441411790652302E-2</v>
      </c>
      <c r="H61">
        <v>15642.368571818601</v>
      </c>
      <c r="I61">
        <v>938542.11430911603</v>
      </c>
      <c r="J61">
        <v>0.14970059880239536</v>
      </c>
      <c r="K61">
        <v>4316169.7232898278</v>
      </c>
      <c r="L61" s="3">
        <f t="shared" si="0"/>
        <v>6.6350985139624408</v>
      </c>
      <c r="M61" s="3"/>
      <c r="N61" s="12">
        <v>6.1804848090499753</v>
      </c>
      <c r="Q61" s="3">
        <f t="shared" si="1"/>
        <v>0.45461370491246544</v>
      </c>
      <c r="V61">
        <v>2800917.7232898278</v>
      </c>
    </row>
    <row r="62" spans="1:29">
      <c r="A62" t="s">
        <v>26</v>
      </c>
      <c r="B62" t="s">
        <v>102</v>
      </c>
      <c r="C62" t="s">
        <v>131</v>
      </c>
      <c r="D62" t="s">
        <v>138</v>
      </c>
      <c r="E62">
        <v>23.536362894169901</v>
      </c>
      <c r="F62">
        <v>23.441517785894899</v>
      </c>
      <c r="G62">
        <v>8.7222235805848702E-2</v>
      </c>
      <c r="H62">
        <v>10971.3904907507</v>
      </c>
      <c r="I62">
        <v>658283.42944504204</v>
      </c>
      <c r="J62">
        <v>0.1624953305939483</v>
      </c>
      <c r="K62">
        <v>3061005.6517489287</v>
      </c>
      <c r="L62" s="3">
        <f t="shared" si="0"/>
        <v>6.4858641314663661</v>
      </c>
      <c r="M62" s="3">
        <f>AVERAGE(L62:L64)</f>
        <v>6.5107523397261415</v>
      </c>
      <c r="N62" s="12">
        <v>6.1804848090499753</v>
      </c>
      <c r="O62" s="12">
        <f>AVERAGE(N62:N64)</f>
        <v>6.1804848090499753</v>
      </c>
      <c r="Q62" s="3">
        <f t="shared" si="1"/>
        <v>0.30537932241639076</v>
      </c>
      <c r="R62" s="15">
        <f>AVERAGE(Q62:Q64)</f>
        <v>0.33026753067616593</v>
      </c>
      <c r="V62">
        <v>1545753.6517489287</v>
      </c>
      <c r="W62">
        <v>1729281.1863234628</v>
      </c>
    </row>
    <row r="63" spans="1:29">
      <c r="A63" t="s">
        <v>26</v>
      </c>
      <c r="B63" t="s">
        <v>102</v>
      </c>
      <c r="C63" t="s">
        <v>131</v>
      </c>
      <c r="D63" t="s">
        <v>138</v>
      </c>
      <c r="E63">
        <v>23.423438416591299</v>
      </c>
      <c r="F63">
        <v>23.441517785894899</v>
      </c>
      <c r="G63">
        <v>8.7222235805848702E-2</v>
      </c>
      <c r="H63">
        <v>11746.110166615599</v>
      </c>
      <c r="I63">
        <v>704766.60999693593</v>
      </c>
      <c r="J63">
        <v>0.1624953305939483</v>
      </c>
      <c r="K63">
        <v>3277151.5731198569</v>
      </c>
      <c r="L63" s="3">
        <f t="shared" si="0"/>
        <v>6.5154965286107025</v>
      </c>
      <c r="M63" s="3"/>
      <c r="N63" s="12">
        <v>6.1804848090499753</v>
      </c>
      <c r="Q63" s="3">
        <f t="shared" si="1"/>
        <v>0.33501171956072717</v>
      </c>
      <c r="V63">
        <v>1761899.5731198569</v>
      </c>
    </row>
    <row r="64" spans="1:29">
      <c r="A64" t="s">
        <v>26</v>
      </c>
      <c r="B64" t="s">
        <v>102</v>
      </c>
      <c r="C64" t="s">
        <v>131</v>
      </c>
      <c r="D64" t="s">
        <v>138</v>
      </c>
      <c r="E64">
        <v>23.364752046923499</v>
      </c>
      <c r="F64">
        <v>23.441517785894899</v>
      </c>
      <c r="G64">
        <v>8.7222235805848702E-2</v>
      </c>
      <c r="H64">
        <v>12170.0930917818</v>
      </c>
      <c r="I64">
        <v>730205.58550690801</v>
      </c>
      <c r="J64">
        <v>0.1624953305939483</v>
      </c>
      <c r="K64">
        <v>3395442.3341016024</v>
      </c>
      <c r="L64" s="3">
        <f t="shared" si="0"/>
        <v>6.5308963591013551</v>
      </c>
      <c r="M64" s="3"/>
      <c r="N64" s="12">
        <v>6.1804848090499753</v>
      </c>
      <c r="Q64" s="3">
        <f t="shared" si="1"/>
        <v>0.35041155005137981</v>
      </c>
      <c r="V64">
        <v>1880190.3341016024</v>
      </c>
    </row>
    <row r="65" spans="1:29" s="3" customFormat="1">
      <c r="A65" s="3" t="s">
        <v>12</v>
      </c>
      <c r="B65" s="3" t="s">
        <v>89</v>
      </c>
      <c r="C65" s="3" t="s">
        <v>131</v>
      </c>
      <c r="D65" s="3" t="s">
        <v>136</v>
      </c>
      <c r="E65" s="3">
        <v>24.4886022006323</v>
      </c>
      <c r="F65" s="3">
        <v>24.369228368084901</v>
      </c>
      <c r="G65" s="3">
        <v>0.11901988936655999</v>
      </c>
      <c r="H65" s="3">
        <v>6171.4260036349397</v>
      </c>
      <c r="I65" s="3">
        <v>370285.56021809636</v>
      </c>
      <c r="J65" s="3">
        <v>0.1376975169300228</v>
      </c>
      <c r="K65" s="3">
        <v>1685091.8496606825</v>
      </c>
      <c r="L65" s="3">
        <f t="shared" si="0"/>
        <v>6.2266235780344417</v>
      </c>
      <c r="M65" s="3">
        <f>AVERAGE(L65:L67)</f>
        <v>6.2579483438472776</v>
      </c>
      <c r="N65" s="3">
        <v>6.1804848090499753</v>
      </c>
      <c r="O65" s="3">
        <f>AVERAGE(N65:N67)</f>
        <v>6.1804848090499753</v>
      </c>
      <c r="P65" s="3">
        <f>TTEST(M65:M73,O65:O73,2,1)</f>
        <v>0.12770692152346741</v>
      </c>
      <c r="Q65" s="3">
        <f t="shared" si="1"/>
        <v>4.6138768984466338E-2</v>
      </c>
      <c r="R65" s="15">
        <f>AVERAGE(Q65:Q67)</f>
        <v>7.7463534797302572E-2</v>
      </c>
      <c r="S65" s="15">
        <f>AVERAGE(R65,R68,R71)</f>
        <v>0.23866840712076631</v>
      </c>
      <c r="T65" s="15">
        <f>_xlfn.STDEV.S(R65,R68,R71)/SQRT(COUNT(R65,R68,R71))</f>
        <v>9.460446722394214E-2</v>
      </c>
      <c r="U65" s="17"/>
      <c r="V65" s="3">
        <v>169839.84966068249</v>
      </c>
      <c r="W65" s="3">
        <v>298995.49305492005</v>
      </c>
      <c r="X65" s="3">
        <f>AVERAGE(W65,W68,W71)</f>
        <v>1242539.7972154494</v>
      </c>
      <c r="Y65" s="17">
        <f>LOG(X65,10)</f>
        <v>6.0943103076140392</v>
      </c>
      <c r="Z65" s="3">
        <v>-1743562285.6949873</v>
      </c>
      <c r="AA65" s="3">
        <f>Z65+3258450956</f>
        <v>1514888670.3050127</v>
      </c>
      <c r="AB65" s="3">
        <f>LOG(AA65,10)</f>
        <v>9.1803807175585952</v>
      </c>
      <c r="AC65" s="3">
        <f>Y65/AB65</f>
        <v>0.66384069409648006</v>
      </c>
    </row>
    <row r="66" spans="1:29">
      <c r="A66" t="s">
        <v>12</v>
      </c>
      <c r="B66" t="s">
        <v>89</v>
      </c>
      <c r="C66" t="s">
        <v>131</v>
      </c>
      <c r="D66" t="s">
        <v>136</v>
      </c>
      <c r="E66">
        <v>24.250565608094998</v>
      </c>
      <c r="F66">
        <v>24.369228368084901</v>
      </c>
      <c r="G66">
        <v>0.11901988936655999</v>
      </c>
      <c r="H66">
        <v>7126.0434472235402</v>
      </c>
      <c r="I66">
        <v>427562.60683341243</v>
      </c>
      <c r="J66">
        <v>0.1376975169300228</v>
      </c>
      <c r="K66">
        <v>1945747.6645060035</v>
      </c>
      <c r="L66" s="3">
        <f t="shared" si="0"/>
        <v>6.2890865178345354</v>
      </c>
      <c r="M66" s="3"/>
      <c r="N66" s="12">
        <v>6.1804848090499753</v>
      </c>
      <c r="Q66" s="3">
        <f t="shared" si="1"/>
        <v>0.1086017087845601</v>
      </c>
      <c r="V66">
        <v>430495.66450600349</v>
      </c>
    </row>
    <row r="67" spans="1:29">
      <c r="A67" t="s">
        <v>12</v>
      </c>
      <c r="B67" t="s">
        <v>89</v>
      </c>
      <c r="C67" t="s">
        <v>131</v>
      </c>
      <c r="D67" t="s">
        <v>136</v>
      </c>
      <c r="E67">
        <v>24.368517295527301</v>
      </c>
      <c r="F67">
        <v>24.369228368084901</v>
      </c>
      <c r="G67">
        <v>0.11901988936655999</v>
      </c>
      <c r="H67">
        <v>6635.8549396010803</v>
      </c>
      <c r="I67">
        <v>398151.29637606483</v>
      </c>
      <c r="J67">
        <v>0.1376975169300228</v>
      </c>
      <c r="K67">
        <v>1811902.9649980741</v>
      </c>
      <c r="L67" s="3">
        <f t="shared" ref="L67:L73" si="2">LOG(K67,10)</f>
        <v>6.2581349356728566</v>
      </c>
      <c r="M67" s="3"/>
      <c r="N67" s="12">
        <v>6.1804848090499753</v>
      </c>
      <c r="Q67" s="3">
        <f t="shared" ref="Q67:Q73" si="3">L67-N67</f>
        <v>7.7650126622881288E-2</v>
      </c>
      <c r="V67">
        <v>296650.96499807411</v>
      </c>
    </row>
    <row r="68" spans="1:29">
      <c r="A68" t="s">
        <v>16</v>
      </c>
      <c r="B68" t="s">
        <v>91</v>
      </c>
      <c r="C68" t="s">
        <v>131</v>
      </c>
      <c r="D68" t="s">
        <v>136</v>
      </c>
      <c r="E68">
        <v>23.8123413812339</v>
      </c>
      <c r="F68">
        <v>23.784608257881398</v>
      </c>
      <c r="G68">
        <v>0.189072954673282</v>
      </c>
      <c r="H68">
        <v>9286.2942096621991</v>
      </c>
      <c r="I68">
        <v>557177.65257973201</v>
      </c>
      <c r="J68">
        <v>0.14455198251639093</v>
      </c>
      <c r="K68">
        <v>2550875.1474958449</v>
      </c>
      <c r="L68" s="3">
        <f t="shared" si="2"/>
        <v>6.4066892026001661</v>
      </c>
      <c r="M68" s="3">
        <f>AVERAGE(L68:L70)</f>
        <v>6.4139666232520618</v>
      </c>
      <c r="N68" s="12">
        <v>6.1804848090499753</v>
      </c>
      <c r="O68" s="12">
        <f>AVERAGE(N68:N70)</f>
        <v>6.1804848090499753</v>
      </c>
      <c r="Q68" s="3">
        <f t="shared" si="3"/>
        <v>0.22620439355019073</v>
      </c>
      <c r="R68" s="15">
        <f>AVERAGE(Q68:Q70)</f>
        <v>0.23348181420208677</v>
      </c>
      <c r="V68">
        <v>1035623.1474958449</v>
      </c>
      <c r="W68">
        <v>1090117.6702766097</v>
      </c>
    </row>
    <row r="69" spans="1:29">
      <c r="A69" t="s">
        <v>16</v>
      </c>
      <c r="B69" t="s">
        <v>91</v>
      </c>
      <c r="C69" t="s">
        <v>131</v>
      </c>
      <c r="D69" t="s">
        <v>136</v>
      </c>
      <c r="E69">
        <v>23.583200400510801</v>
      </c>
      <c r="F69">
        <v>23.784608257881398</v>
      </c>
      <c r="G69">
        <v>0.189072954673282</v>
      </c>
      <c r="H69">
        <v>10665.2512341901</v>
      </c>
      <c r="I69">
        <v>639915.074051406</v>
      </c>
      <c r="J69">
        <v>0.14455198251639093</v>
      </c>
      <c r="K69">
        <v>2929664.2665906395</v>
      </c>
      <c r="L69" s="3">
        <f t="shared" si="2"/>
        <v>6.4668178539645682</v>
      </c>
      <c r="M69" s="3"/>
      <c r="N69" s="12">
        <v>6.1804848090499753</v>
      </c>
      <c r="Q69" s="3">
        <f t="shared" si="3"/>
        <v>0.28633304491459288</v>
      </c>
      <c r="V69">
        <v>1414412.2665906395</v>
      </c>
    </row>
    <row r="70" spans="1:29">
      <c r="A70" t="s">
        <v>16</v>
      </c>
      <c r="B70" t="s">
        <v>91</v>
      </c>
      <c r="C70" t="s">
        <v>131</v>
      </c>
      <c r="D70" t="s">
        <v>136</v>
      </c>
      <c r="E70">
        <v>23.958282991899502</v>
      </c>
      <c r="F70">
        <v>23.784608257881398</v>
      </c>
      <c r="G70">
        <v>0.189072954673282</v>
      </c>
      <c r="H70">
        <v>8502.4884278606696</v>
      </c>
      <c r="I70">
        <v>510149.30567164021</v>
      </c>
      <c r="J70">
        <v>0.14455198251639093</v>
      </c>
      <c r="K70">
        <v>2335569.5967433448</v>
      </c>
      <c r="L70" s="3">
        <f t="shared" si="2"/>
        <v>6.368392813191452</v>
      </c>
      <c r="M70" s="3"/>
      <c r="N70" s="12">
        <v>6.1804848090499753</v>
      </c>
      <c r="Q70" s="3">
        <f t="shared" si="3"/>
        <v>0.18790800414147668</v>
      </c>
      <c r="V70">
        <v>820317.59674334479</v>
      </c>
    </row>
    <row r="71" spans="1:29">
      <c r="A71" t="s">
        <v>18</v>
      </c>
      <c r="B71" t="s">
        <v>93</v>
      </c>
      <c r="C71" t="s">
        <v>131</v>
      </c>
      <c r="D71" t="s">
        <v>136</v>
      </c>
      <c r="E71">
        <v>23.040102530019201</v>
      </c>
      <c r="F71">
        <v>23.129692378839401</v>
      </c>
      <c r="G71">
        <v>7.9912290903625505E-2</v>
      </c>
      <c r="H71">
        <v>14807.605969669799</v>
      </c>
      <c r="I71">
        <v>888456.35818018799</v>
      </c>
      <c r="J71">
        <v>0.14382022471910089</v>
      </c>
      <c r="K71">
        <v>4064937.4050671067</v>
      </c>
      <c r="L71" s="3">
        <f t="shared" si="2"/>
        <v>6.6090538623917707</v>
      </c>
      <c r="M71" s="3">
        <f>AVERAGE(L71:L73)</f>
        <v>6.5855446814128848</v>
      </c>
      <c r="N71" s="12">
        <v>6.1804848090499753</v>
      </c>
      <c r="O71" s="12">
        <f>AVERAGE(N71:N73)</f>
        <v>6.1804848090499753</v>
      </c>
      <c r="Q71" s="3">
        <f t="shared" si="3"/>
        <v>0.4285690533417954</v>
      </c>
      <c r="R71" s="15">
        <f>AVERAGE(Q71:Q73)</f>
        <v>0.40505987236290952</v>
      </c>
      <c r="V71">
        <v>2549685.4050671067</v>
      </c>
      <c r="W71">
        <v>2338506.2283148179</v>
      </c>
    </row>
    <row r="72" spans="1:29">
      <c r="A72" t="s">
        <v>18</v>
      </c>
      <c r="B72" t="s">
        <v>93</v>
      </c>
      <c r="C72" t="s">
        <v>131</v>
      </c>
      <c r="D72" t="s">
        <v>136</v>
      </c>
      <c r="E72">
        <v>23.193624138900802</v>
      </c>
      <c r="F72">
        <v>23.129692378839401</v>
      </c>
      <c r="G72">
        <v>7.9912290903625505E-2</v>
      </c>
      <c r="H72">
        <v>13495.8238244688</v>
      </c>
      <c r="I72">
        <v>809749.42946812802</v>
      </c>
      <c r="J72">
        <v>0.14382022471910089</v>
      </c>
      <c r="K72">
        <v>3704831.0975215919</v>
      </c>
      <c r="L72" s="3">
        <f t="shared" si="2"/>
        <v>6.5687684133716457</v>
      </c>
      <c r="M72" s="3"/>
      <c r="N72" s="12">
        <v>6.1804848090499753</v>
      </c>
      <c r="Q72" s="3">
        <f t="shared" si="3"/>
        <v>0.38828360432167042</v>
      </c>
      <c r="V72">
        <v>2189579.0975215919</v>
      </c>
    </row>
    <row r="73" spans="1:29">
      <c r="A73" t="s">
        <v>18</v>
      </c>
      <c r="B73" t="s">
        <v>93</v>
      </c>
      <c r="C73" t="s">
        <v>131</v>
      </c>
      <c r="D73" t="s">
        <v>136</v>
      </c>
      <c r="E73">
        <v>23.1553504675982</v>
      </c>
      <c r="F73">
        <v>23.129692378839401</v>
      </c>
      <c r="G73">
        <v>7.9912290903625505E-2</v>
      </c>
      <c r="H73">
        <v>13811.5606675533</v>
      </c>
      <c r="I73">
        <v>828693.64005319797</v>
      </c>
      <c r="J73">
        <v>0.14382022471910089</v>
      </c>
      <c r="K73">
        <v>3791506.182355755</v>
      </c>
      <c r="L73" s="3">
        <f t="shared" si="2"/>
        <v>6.5788117684752381</v>
      </c>
      <c r="M73" s="3"/>
      <c r="N73" s="12">
        <v>6.1804848090499753</v>
      </c>
      <c r="Q73" s="3">
        <f t="shared" si="3"/>
        <v>0.39832695942526275</v>
      </c>
      <c r="V73">
        <v>2276254.182355755</v>
      </c>
    </row>
  </sheetData>
  <sortState xmlns:xlrd2="http://schemas.microsoft.com/office/spreadsheetml/2017/richdata2" ref="A2:W74">
    <sortCondition ref="D2:D7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16S</vt:lpstr>
      <vt:lpstr>amoA</vt:lpstr>
      <vt:lpstr>ITS</vt:lpstr>
      <vt:lpstr>16S compiled_t=0 subt</vt:lpstr>
      <vt:lpstr>amoA compiled_t=0 subt</vt:lpstr>
      <vt:lpstr>ITS compiled_t=0 subt</vt:lpstr>
      <vt:lpstr>TN 16s</vt:lpstr>
      <vt:lpstr>WA 16S</vt:lpstr>
      <vt:lpstr>TN amoA</vt:lpstr>
      <vt:lpstr>WA amoA</vt:lpstr>
      <vt:lpstr>TN ITS</vt:lpstr>
      <vt:lpstr>WA ITS</vt:lpstr>
      <vt:lpstr>TN amoA normalized</vt:lpstr>
      <vt:lpstr>WA amoA normalized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2019-04-24T23:51:56Z</dcterms:modified>
</cp:coreProperties>
</file>