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marieenglish/Documents/BDM /Experiment 2/"/>
    </mc:Choice>
  </mc:AlternateContent>
  <xr:revisionPtr revIDLastSave="0" documentId="13_ncr:1_{9D59325C-A348-3D42-A027-E7B85B3F799E}" xr6:coauthVersionLast="43" xr6:coauthVersionMax="43" xr10:uidLastSave="{00000000-0000-0000-0000-000000000000}"/>
  <bookViews>
    <workbookView xWindow="0" yWindow="480" windowWidth="34080" windowHeight="16520" activeTab="12" xr2:uid="{00000000-000D-0000-FFFF-FFFF00000000}"/>
  </bookViews>
  <sheets>
    <sheet name="key" sheetId="6" r:id="rId1"/>
    <sheet name="test_plate" sheetId="1" r:id="rId2"/>
    <sheet name="plate_1" sheetId="2" r:id="rId3"/>
    <sheet name="plate_2" sheetId="3" r:id="rId4"/>
    <sheet name="plate_3" sheetId="4" r:id="rId5"/>
    <sheet name="plate_4" sheetId="5" r:id="rId6"/>
    <sheet name="All samples" sheetId="7" r:id="rId7"/>
    <sheet name="Conversion" sheetId="8" r:id="rId8"/>
    <sheet name="moisture_t0" sheetId="11" r:id="rId9"/>
    <sheet name="moisture" sheetId="9" r:id="rId10"/>
    <sheet name="moisture_2" sheetId="10" r:id="rId11"/>
    <sheet name="summary_R" sheetId="12" r:id="rId12"/>
    <sheet name="R" sheetId="13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3" i="12" l="1"/>
  <c r="I53" i="12"/>
  <c r="J50" i="12"/>
  <c r="I50" i="12"/>
  <c r="U2" i="8"/>
  <c r="P56" i="8"/>
  <c r="H16" i="11"/>
  <c r="H8" i="11"/>
  <c r="H7" i="11"/>
  <c r="F15" i="11"/>
  <c r="D15" i="11"/>
  <c r="G15" i="11" s="1"/>
  <c r="F14" i="11"/>
  <c r="G14" i="11" s="1"/>
  <c r="D14" i="11"/>
  <c r="G13" i="11"/>
  <c r="H15" i="11" s="1"/>
  <c r="F13" i="11"/>
  <c r="D13" i="11"/>
  <c r="F12" i="11"/>
  <c r="D12" i="11"/>
  <c r="G12" i="11" s="1"/>
  <c r="F11" i="11"/>
  <c r="D11" i="11"/>
  <c r="G11" i="11" s="1"/>
  <c r="F10" i="11"/>
  <c r="G10" i="11" s="1"/>
  <c r="D10" i="11"/>
  <c r="F7" i="11"/>
  <c r="D7" i="11"/>
  <c r="G7" i="11" s="1"/>
  <c r="G6" i="11"/>
  <c r="F6" i="11"/>
  <c r="D6" i="11"/>
  <c r="G5" i="11"/>
  <c r="F5" i="11"/>
  <c r="D5" i="11"/>
  <c r="F4" i="11"/>
  <c r="D4" i="11"/>
  <c r="G4" i="11" s="1"/>
  <c r="F3" i="11"/>
  <c r="D3" i="11"/>
  <c r="G3" i="11" s="1"/>
  <c r="G2" i="11"/>
  <c r="F2" i="11"/>
  <c r="D2" i="11"/>
  <c r="U10" i="8" l="1"/>
  <c r="U14" i="8"/>
  <c r="U18" i="8"/>
  <c r="U22" i="8"/>
  <c r="U36" i="8"/>
  <c r="U40" i="8"/>
  <c r="U44" i="8"/>
  <c r="U47" i="8"/>
  <c r="U48" i="8"/>
  <c r="U54" i="8"/>
  <c r="U56" i="8"/>
  <c r="U57" i="8"/>
  <c r="U58" i="8"/>
  <c r="S44" i="8"/>
  <c r="S45" i="8"/>
  <c r="U45" i="8" s="1"/>
  <c r="S46" i="8"/>
  <c r="U46" i="8" s="1"/>
  <c r="S47" i="8"/>
  <c r="S48" i="8"/>
  <c r="S49" i="8"/>
  <c r="U49" i="8" s="1"/>
  <c r="S50" i="8"/>
  <c r="U50" i="8" s="1"/>
  <c r="S51" i="8"/>
  <c r="U51" i="8" s="1"/>
  <c r="S52" i="8"/>
  <c r="U52" i="8" s="1"/>
  <c r="S53" i="8"/>
  <c r="U53" i="8" s="1"/>
  <c r="S54" i="8"/>
  <c r="S55" i="8"/>
  <c r="U55" i="8" s="1"/>
  <c r="S56" i="8"/>
  <c r="S57" i="8"/>
  <c r="S58" i="8"/>
  <c r="S59" i="8"/>
  <c r="U59" i="8" s="1"/>
  <c r="S60" i="8"/>
  <c r="U60" i="8" s="1"/>
  <c r="S61" i="8"/>
  <c r="U61" i="8" s="1"/>
  <c r="S2" i="8"/>
  <c r="P3" i="8"/>
  <c r="P4" i="8"/>
  <c r="P5" i="8"/>
  <c r="P6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P37" i="8"/>
  <c r="P38" i="8"/>
  <c r="P39" i="8"/>
  <c r="P40" i="8"/>
  <c r="P41" i="8"/>
  <c r="P42" i="8"/>
  <c r="P43" i="8"/>
  <c r="P44" i="8"/>
  <c r="P45" i="8"/>
  <c r="P46" i="8"/>
  <c r="P47" i="8"/>
  <c r="P48" i="8"/>
  <c r="P49" i="8"/>
  <c r="P50" i="8"/>
  <c r="P51" i="8"/>
  <c r="P52" i="8"/>
  <c r="P53" i="8"/>
  <c r="P54" i="8"/>
  <c r="P55" i="8"/>
  <c r="P2" i="8"/>
  <c r="S43" i="8"/>
  <c r="U43" i="8" s="1"/>
  <c r="S42" i="8"/>
  <c r="U42" i="8" s="1"/>
  <c r="S41" i="8"/>
  <c r="U41" i="8" s="1"/>
  <c r="S40" i="8"/>
  <c r="S39" i="8"/>
  <c r="U39" i="8" s="1"/>
  <c r="S38" i="8"/>
  <c r="U38" i="8" s="1"/>
  <c r="S37" i="8"/>
  <c r="U37" i="8" s="1"/>
  <c r="S36" i="8"/>
  <c r="S35" i="8"/>
  <c r="U35" i="8" s="1"/>
  <c r="S34" i="8"/>
  <c r="U34" i="8" s="1"/>
  <c r="S33" i="8"/>
  <c r="U33" i="8" s="1"/>
  <c r="S32" i="8"/>
  <c r="U32" i="8" s="1"/>
  <c r="S31" i="8"/>
  <c r="U31" i="8" s="1"/>
  <c r="S30" i="8"/>
  <c r="U30" i="8" s="1"/>
  <c r="S29" i="8"/>
  <c r="U29" i="8" s="1"/>
  <c r="S28" i="8"/>
  <c r="U28" i="8" s="1"/>
  <c r="S27" i="8"/>
  <c r="U27" i="8" s="1"/>
  <c r="S26" i="8"/>
  <c r="U26" i="8" s="1"/>
  <c r="S25" i="8"/>
  <c r="U25" i="8" s="1"/>
  <c r="S24" i="8"/>
  <c r="U24" i="8" s="1"/>
  <c r="S23" i="8"/>
  <c r="U23" i="8" s="1"/>
  <c r="S22" i="8"/>
  <c r="S21" i="8"/>
  <c r="U21" i="8" s="1"/>
  <c r="S20" i="8"/>
  <c r="U20" i="8" s="1"/>
  <c r="S19" i="8"/>
  <c r="U19" i="8" s="1"/>
  <c r="S18" i="8"/>
  <c r="S17" i="8"/>
  <c r="U17" i="8" s="1"/>
  <c r="S16" i="8"/>
  <c r="U16" i="8" s="1"/>
  <c r="S15" i="8"/>
  <c r="U15" i="8" s="1"/>
  <c r="S14" i="8"/>
  <c r="S13" i="8"/>
  <c r="U13" i="8" s="1"/>
  <c r="S12" i="8"/>
  <c r="U12" i="8" s="1"/>
  <c r="S11" i="8"/>
  <c r="U11" i="8" s="1"/>
  <c r="S10" i="8"/>
  <c r="S9" i="8"/>
  <c r="U9" i="8" s="1"/>
  <c r="S8" i="8"/>
  <c r="U8" i="8" s="1"/>
  <c r="S7" i="8"/>
  <c r="U7" i="8" s="1"/>
  <c r="S6" i="8"/>
  <c r="U6" i="8" s="1"/>
  <c r="S5" i="8"/>
  <c r="U5" i="8" s="1"/>
  <c r="S4" i="8"/>
  <c r="U4" i="8" s="1"/>
  <c r="S3" i="8"/>
  <c r="U3" i="8" s="1"/>
  <c r="P61" i="8"/>
  <c r="P57" i="8"/>
  <c r="P58" i="8"/>
  <c r="P59" i="8"/>
  <c r="P60" i="8"/>
  <c r="D107" i="8"/>
  <c r="M59" i="8" s="1"/>
  <c r="M53" i="8"/>
  <c r="M9" i="8"/>
  <c r="M13" i="8"/>
  <c r="M17" i="8"/>
  <c r="M21" i="8"/>
  <c r="M25" i="8"/>
  <c r="M29" i="8"/>
  <c r="M33" i="8"/>
  <c r="M41" i="8"/>
  <c r="M45" i="8"/>
  <c r="M49" i="8"/>
  <c r="F107" i="8"/>
  <c r="K89" i="8"/>
  <c r="L89" i="8" s="1"/>
  <c r="K76" i="8"/>
  <c r="L76" i="8" s="1"/>
  <c r="K77" i="8"/>
  <c r="L77" i="8" s="1"/>
  <c r="K78" i="8"/>
  <c r="L78" i="8" s="1"/>
  <c r="K79" i="8"/>
  <c r="L79" i="8" s="1"/>
  <c r="K80" i="8"/>
  <c r="L80" i="8" s="1"/>
  <c r="K68" i="8"/>
  <c r="L68" i="8" s="1"/>
  <c r="K88" i="8"/>
  <c r="L88" i="8" s="1"/>
  <c r="K56" i="8"/>
  <c r="L56" i="8" s="1"/>
  <c r="M56" i="8" s="1"/>
  <c r="K57" i="8"/>
  <c r="L57" i="8" s="1"/>
  <c r="M57" i="8" s="1"/>
  <c r="K58" i="8"/>
  <c r="L58" i="8" s="1"/>
  <c r="M58" i="8" s="1"/>
  <c r="K59" i="8"/>
  <c r="L59" i="8" s="1"/>
  <c r="K60" i="8"/>
  <c r="L60" i="8" s="1"/>
  <c r="M60" i="8" s="1"/>
  <c r="K61" i="8"/>
  <c r="L61" i="8" s="1"/>
  <c r="M61" i="8" s="1"/>
  <c r="K69" i="8"/>
  <c r="L69" i="8" s="1"/>
  <c r="X17" i="4"/>
  <c r="X16" i="4"/>
  <c r="K2" i="8"/>
  <c r="L2" i="8" s="1"/>
  <c r="M2" i="8" s="1"/>
  <c r="K75" i="8"/>
  <c r="L75" i="8" s="1"/>
  <c r="K55" i="8"/>
  <c r="L55" i="8" s="1"/>
  <c r="M55" i="8" s="1"/>
  <c r="K54" i="8"/>
  <c r="L54" i="8" s="1"/>
  <c r="M54" i="8" s="1"/>
  <c r="K53" i="8"/>
  <c r="L53" i="8" s="1"/>
  <c r="K52" i="8"/>
  <c r="L52" i="8" s="1"/>
  <c r="M52" i="8" s="1"/>
  <c r="K51" i="8"/>
  <c r="L51" i="8" s="1"/>
  <c r="M51" i="8" s="1"/>
  <c r="K50" i="8"/>
  <c r="L50" i="8" s="1"/>
  <c r="M50" i="8" s="1"/>
  <c r="K49" i="8"/>
  <c r="L49" i="8" s="1"/>
  <c r="K48" i="8"/>
  <c r="L48" i="8" s="1"/>
  <c r="M48" i="8" s="1"/>
  <c r="K47" i="8"/>
  <c r="L47" i="8" s="1"/>
  <c r="M47" i="8" s="1"/>
  <c r="K46" i="8"/>
  <c r="L46" i="8" s="1"/>
  <c r="M46" i="8" s="1"/>
  <c r="K45" i="8"/>
  <c r="L45" i="8" s="1"/>
  <c r="K44" i="8"/>
  <c r="L44" i="8" s="1"/>
  <c r="M44" i="8" s="1"/>
  <c r="K43" i="8"/>
  <c r="L43" i="8" s="1"/>
  <c r="M43" i="8" s="1"/>
  <c r="K42" i="8"/>
  <c r="L42" i="8" s="1"/>
  <c r="M42" i="8" s="1"/>
  <c r="K41" i="8"/>
  <c r="L41" i="8" s="1"/>
  <c r="K40" i="8"/>
  <c r="L40" i="8" s="1"/>
  <c r="M40" i="8" s="1"/>
  <c r="K87" i="8"/>
  <c r="L87" i="8" s="1"/>
  <c r="K67" i="8"/>
  <c r="L67" i="8" s="1"/>
  <c r="K39" i="8"/>
  <c r="L39" i="8" s="1"/>
  <c r="M39" i="8" s="1"/>
  <c r="K38" i="8"/>
  <c r="L38" i="8" s="1"/>
  <c r="M38" i="8" s="1"/>
  <c r="K37" i="8"/>
  <c r="L37" i="8" s="1"/>
  <c r="M37" i="8" s="1"/>
  <c r="K36" i="8"/>
  <c r="L36" i="8" s="1"/>
  <c r="M36" i="8" s="1"/>
  <c r="K35" i="8"/>
  <c r="L35" i="8" s="1"/>
  <c r="M35" i="8" s="1"/>
  <c r="K34" i="8"/>
  <c r="L34" i="8" s="1"/>
  <c r="M34" i="8" s="1"/>
  <c r="K66" i="8"/>
  <c r="L66" i="8" s="1"/>
  <c r="K65" i="8"/>
  <c r="L65" i="8" s="1"/>
  <c r="K64" i="8"/>
  <c r="L64" i="8" s="1"/>
  <c r="K33" i="8"/>
  <c r="L33" i="8" s="1"/>
  <c r="K32" i="8"/>
  <c r="L32" i="8" s="1"/>
  <c r="M32" i="8" s="1"/>
  <c r="K31" i="8"/>
  <c r="L31" i="8" s="1"/>
  <c r="M31" i="8" s="1"/>
  <c r="K30" i="8"/>
  <c r="L30" i="8" s="1"/>
  <c r="M30" i="8" s="1"/>
  <c r="K29" i="8"/>
  <c r="L29" i="8" s="1"/>
  <c r="K28" i="8"/>
  <c r="L28" i="8" s="1"/>
  <c r="M28" i="8" s="1"/>
  <c r="K27" i="8"/>
  <c r="L27" i="8" s="1"/>
  <c r="M27" i="8" s="1"/>
  <c r="K26" i="8"/>
  <c r="L26" i="8" s="1"/>
  <c r="M26" i="8" s="1"/>
  <c r="K25" i="8"/>
  <c r="L25" i="8" s="1"/>
  <c r="K24" i="8"/>
  <c r="L24" i="8" s="1"/>
  <c r="M24" i="8" s="1"/>
  <c r="K86" i="8"/>
  <c r="L86" i="8" s="1"/>
  <c r="K85" i="8"/>
  <c r="L85" i="8" s="1"/>
  <c r="K23" i="8"/>
  <c r="L23" i="8" s="1"/>
  <c r="M23" i="8" s="1"/>
  <c r="K22" i="8"/>
  <c r="L22" i="8" s="1"/>
  <c r="M22" i="8" s="1"/>
  <c r="K21" i="8"/>
  <c r="L21" i="8" s="1"/>
  <c r="K20" i="8"/>
  <c r="L20" i="8" s="1"/>
  <c r="M20" i="8" s="1"/>
  <c r="K19" i="8"/>
  <c r="L19" i="8" s="1"/>
  <c r="M19" i="8" s="1"/>
  <c r="K18" i="8"/>
  <c r="L18" i="8" s="1"/>
  <c r="M18" i="8" s="1"/>
  <c r="K63" i="8"/>
  <c r="L63" i="8" s="1"/>
  <c r="K62" i="8"/>
  <c r="L62" i="8" s="1"/>
  <c r="K74" i="8"/>
  <c r="L74" i="8" s="1"/>
  <c r="K73" i="8"/>
  <c r="L73" i="8" s="1"/>
  <c r="K72" i="8"/>
  <c r="L72" i="8" s="1"/>
  <c r="K17" i="8"/>
  <c r="L17" i="8" s="1"/>
  <c r="K16" i="8"/>
  <c r="L16" i="8" s="1"/>
  <c r="M16" i="8" s="1"/>
  <c r="K15" i="8"/>
  <c r="L15" i="8" s="1"/>
  <c r="M15" i="8" s="1"/>
  <c r="K14" i="8"/>
  <c r="L14" i="8" s="1"/>
  <c r="M14" i="8" s="1"/>
  <c r="K13" i="8"/>
  <c r="L13" i="8" s="1"/>
  <c r="K12" i="8"/>
  <c r="L12" i="8" s="1"/>
  <c r="M12" i="8" s="1"/>
  <c r="K11" i="8"/>
  <c r="L11" i="8" s="1"/>
  <c r="M11" i="8" s="1"/>
  <c r="K10" i="8"/>
  <c r="L10" i="8" s="1"/>
  <c r="M10" i="8" s="1"/>
  <c r="K9" i="8"/>
  <c r="L9" i="8" s="1"/>
  <c r="K8" i="8"/>
  <c r="L8" i="8" s="1"/>
  <c r="M8" i="8" s="1"/>
  <c r="K84" i="8"/>
  <c r="L84" i="8" s="1"/>
  <c r="K83" i="8"/>
  <c r="L83" i="8" s="1"/>
  <c r="K7" i="8"/>
  <c r="L7" i="8" s="1"/>
  <c r="M7" i="8" s="1"/>
  <c r="K6" i="8"/>
  <c r="L6" i="8" s="1"/>
  <c r="M6" i="8" s="1"/>
  <c r="K5" i="8"/>
  <c r="L5" i="8" s="1"/>
  <c r="M5" i="8" s="1"/>
  <c r="K4" i="8"/>
  <c r="L4" i="8" s="1"/>
  <c r="M4" i="8" s="1"/>
  <c r="K3" i="8"/>
  <c r="L3" i="8" s="1"/>
  <c r="M3" i="8" s="1"/>
  <c r="X18" i="3"/>
  <c r="X17" i="3"/>
  <c r="W16" i="2"/>
  <c r="W15" i="2"/>
  <c r="M72" i="8" l="1"/>
  <c r="M77" i="8" l="1"/>
  <c r="M79" i="8"/>
  <c r="M68" i="8"/>
  <c r="M78" i="8"/>
  <c r="M76" i="8"/>
  <c r="M88" i="8"/>
  <c r="M80" i="8"/>
  <c r="M69" i="8"/>
  <c r="M89" i="8"/>
  <c r="M87" i="8"/>
  <c r="M75" i="8"/>
  <c r="M83" i="8"/>
  <c r="M73" i="8"/>
  <c r="M64" i="8"/>
  <c r="M66" i="8"/>
  <c r="M67" i="8"/>
  <c r="M62" i="8"/>
  <c r="M63" i="8"/>
  <c r="M74" i="8"/>
  <c r="M65" i="8"/>
  <c r="M85" i="8"/>
  <c r="M84" i="8"/>
  <c r="M86" i="8"/>
  <c r="V25" i="5" l="1"/>
  <c r="V24" i="5"/>
  <c r="V23" i="5"/>
  <c r="V22" i="5"/>
  <c r="V21" i="5"/>
  <c r="V20" i="5"/>
  <c r="V19" i="5"/>
  <c r="V18" i="5"/>
  <c r="T23" i="4"/>
  <c r="T22" i="4"/>
  <c r="T21" i="4"/>
  <c r="T20" i="4"/>
  <c r="T19" i="4"/>
  <c r="T18" i="4"/>
  <c r="T17" i="4"/>
  <c r="T16" i="4"/>
  <c r="T24" i="3"/>
  <c r="T23" i="3"/>
  <c r="T22" i="3"/>
  <c r="T21" i="3"/>
  <c r="T20" i="3"/>
  <c r="T19" i="3"/>
  <c r="T18" i="3"/>
  <c r="T17" i="3"/>
  <c r="S22" i="2"/>
  <c r="S21" i="2"/>
  <c r="S20" i="2"/>
  <c r="S19" i="2"/>
  <c r="S18" i="2"/>
  <c r="S17" i="2"/>
  <c r="S16" i="2"/>
  <c r="S15" i="2"/>
  <c r="Z18" i="5" l="1"/>
  <c r="Z19" i="5"/>
</calcChain>
</file>

<file path=xl/sharedStrings.xml><?xml version="1.0" encoding="utf-8"?>
<sst xmlns="http://schemas.openxmlformats.org/spreadsheetml/2006/main" count="1306" uniqueCount="172">
  <si>
    <t>A</t>
  </si>
  <si>
    <t>B</t>
  </si>
  <si>
    <t>C</t>
  </si>
  <si>
    <t>D</t>
  </si>
  <si>
    <t>E</t>
  </si>
  <si>
    <t>F</t>
  </si>
  <si>
    <t>G</t>
  </si>
  <si>
    <t>H</t>
  </si>
  <si>
    <t>had a piece of something in it</t>
  </si>
  <si>
    <t>amended</t>
  </si>
  <si>
    <t xml:space="preserve">urea, T=0 </t>
  </si>
  <si>
    <t>WA</t>
  </si>
  <si>
    <t xml:space="preserve">AN, T=0 </t>
  </si>
  <si>
    <t xml:space="preserve">AA, T=0 </t>
  </si>
  <si>
    <t xml:space="preserve">T=0 </t>
  </si>
  <si>
    <t>No-N</t>
  </si>
  <si>
    <t>Urea</t>
  </si>
  <si>
    <t>AN</t>
  </si>
  <si>
    <t>AA</t>
  </si>
  <si>
    <t>20mL</t>
  </si>
  <si>
    <t xml:space="preserve">blank, T=0 </t>
  </si>
  <si>
    <t>TN</t>
  </si>
  <si>
    <t>40 mL</t>
  </si>
  <si>
    <t xml:space="preserve">blank, T= 16 wks (3 reps) </t>
  </si>
  <si>
    <t>40mL</t>
  </si>
  <si>
    <t xml:space="preserve">plate </t>
  </si>
  <si>
    <t xml:space="preserve">Rep </t>
  </si>
  <si>
    <t>Mulch?</t>
  </si>
  <si>
    <t>N trt</t>
  </si>
  <si>
    <t>location</t>
  </si>
  <si>
    <t>sample #</t>
  </si>
  <si>
    <t xml:space="preserve">key </t>
  </si>
  <si>
    <t xml:space="preserve">standards </t>
  </si>
  <si>
    <t xml:space="preserve">mean </t>
  </si>
  <si>
    <t>Slope</t>
  </si>
  <si>
    <t xml:space="preserve">y-int </t>
  </si>
  <si>
    <t>blank- T= 0, 20 mL</t>
  </si>
  <si>
    <t xml:space="preserve">blank- T= 16, 1 </t>
  </si>
  <si>
    <t xml:space="preserve">0 ppm </t>
  </si>
  <si>
    <t xml:space="preserve">ST (4.0) </t>
  </si>
  <si>
    <t xml:space="preserve">CS(0.75) </t>
  </si>
  <si>
    <t xml:space="preserve">Not using any of these bc samples low but std curve high </t>
  </si>
  <si>
    <t>CS(0.2)</t>
  </si>
  <si>
    <t xml:space="preserve">CS(2) </t>
  </si>
  <si>
    <t>dilution</t>
  </si>
  <si>
    <t xml:space="preserve">removed bc &gt;10% different </t>
  </si>
  <si>
    <t>ST (4)</t>
  </si>
  <si>
    <t xml:space="preserve">CS (0.75) </t>
  </si>
  <si>
    <t xml:space="preserve">blank- T=0, 20 mL </t>
  </si>
  <si>
    <t>blank - T=16, 2</t>
  </si>
  <si>
    <t>blank - T=16, 3</t>
  </si>
  <si>
    <t>DNU pipetted too much water</t>
  </si>
  <si>
    <t xml:space="preserve">DNU pipetted not enough water </t>
  </si>
  <si>
    <t>blank, T=0, 40mL</t>
  </si>
  <si>
    <t>CS(0.75)</t>
  </si>
  <si>
    <t>blank, T=0, 20 mL</t>
  </si>
  <si>
    <t>CS (2)</t>
  </si>
  <si>
    <t xml:space="preserve">blank, T=0, 20mL </t>
  </si>
  <si>
    <t xml:space="preserve">1:1 dilution </t>
  </si>
  <si>
    <t xml:space="preserve">Sample plot </t>
  </si>
  <si>
    <t>Plate</t>
  </si>
  <si>
    <t xml:space="preserve">rep </t>
  </si>
  <si>
    <t>blank to subtract</t>
  </si>
  <si>
    <t xml:space="preserve">540 value (rep1) </t>
  </si>
  <si>
    <t>540 value (rep 2)</t>
  </si>
  <si>
    <t>540 value (rep 3)</t>
  </si>
  <si>
    <t>Plate 1</t>
  </si>
  <si>
    <t>Plate 2</t>
  </si>
  <si>
    <t xml:space="preserve">Slope </t>
  </si>
  <si>
    <t xml:space="preserve">Y-int </t>
  </si>
  <si>
    <t xml:space="preserve">Plate 3 </t>
  </si>
  <si>
    <t>Plate 4</t>
  </si>
  <si>
    <t>Absorbance mean (660nm)</t>
  </si>
  <si>
    <t xml:space="preserve">there are three of these </t>
  </si>
  <si>
    <t xml:space="preserve">No dilutions </t>
  </si>
  <si>
    <t>No dilutions</t>
  </si>
  <si>
    <t xml:space="preserve">Diluted the high samples that had amendments in them </t>
  </si>
  <si>
    <t xml:space="preserve">no dilutions </t>
  </si>
  <si>
    <t>diluted 1:1</t>
  </si>
  <si>
    <t xml:space="preserve">Used high standard curve </t>
  </si>
  <si>
    <t xml:space="preserve">notes </t>
  </si>
  <si>
    <t xml:space="preserve">high std curve </t>
  </si>
  <si>
    <t>high std curve</t>
  </si>
  <si>
    <t>blank from that plate</t>
  </si>
  <si>
    <t xml:space="preserve">NOT USING SAMPLES BELOW THIS LINE </t>
  </si>
  <si>
    <t xml:space="preserve">T= 0, 40mL </t>
  </si>
  <si>
    <t>T= 16 weeks</t>
  </si>
  <si>
    <t xml:space="preserve">T= 0 , 20mL </t>
  </si>
  <si>
    <t xml:space="preserve">rep 1 </t>
  </si>
  <si>
    <t>rep 2</t>
  </si>
  <si>
    <t>rep 3</t>
  </si>
  <si>
    <t xml:space="preserve">T= 16 weeks, avg of controls </t>
  </si>
  <si>
    <t>T= 16 wks (avg of 3 reps)</t>
  </si>
  <si>
    <t xml:space="preserve">T = 0, 20mL, plate 4 avg </t>
  </si>
  <si>
    <t>T= 0, 20mL (avg of 2 reps from plate 4 bc these were the samples used)</t>
  </si>
  <si>
    <t xml:space="preserve">STANDARDS AND CHECKS LOOK GOOD </t>
  </si>
  <si>
    <t xml:space="preserve">Corrected with blank absorbance (ppm-N) - NOT USING </t>
  </si>
  <si>
    <t>wet soil (g)</t>
  </si>
  <si>
    <t>GWC (gH20/gdrysoil)</t>
  </si>
  <si>
    <t>g dry soil</t>
  </si>
  <si>
    <t>Extract vol (L)</t>
  </si>
  <si>
    <t>NH4  (ug N g-1 dry)</t>
  </si>
  <si>
    <t>NH4 (ppm-N)</t>
  </si>
  <si>
    <t>Sample ID</t>
  </si>
  <si>
    <t>Location</t>
  </si>
  <si>
    <t>Tin weight (g)</t>
  </si>
  <si>
    <t>Wet soil (g)</t>
  </si>
  <si>
    <t>Tin + dry soil</t>
  </si>
  <si>
    <t>Dry soil (g)</t>
  </si>
  <si>
    <t>Gravimetric Moisture</t>
  </si>
  <si>
    <t>urea 250-1 (A)</t>
  </si>
  <si>
    <t>urea 250-2 (A)</t>
  </si>
  <si>
    <t>urea 250-3 (A)</t>
  </si>
  <si>
    <t>urea 0-1 (A)</t>
  </si>
  <si>
    <t>urea 0-2 (A)</t>
  </si>
  <si>
    <t>urea 0-3 (A)</t>
  </si>
  <si>
    <t>AA 250-1 (A)</t>
  </si>
  <si>
    <t>AA 250-2 (A)</t>
  </si>
  <si>
    <t>AA 250-3 (A)</t>
  </si>
  <si>
    <t>AA 0-1 (A)</t>
  </si>
  <si>
    <t>AA 0-2 (A)</t>
  </si>
  <si>
    <t>AA 0-3 (A)</t>
  </si>
  <si>
    <t>AN 250-1 (A)</t>
  </si>
  <si>
    <t>AN 250-2 (A)</t>
  </si>
  <si>
    <t>AN 250-3 (A)</t>
  </si>
  <si>
    <t>AN 0-1 (A)</t>
  </si>
  <si>
    <t>AN 0-2 (A)</t>
  </si>
  <si>
    <t>AN 0-3 (A)</t>
  </si>
  <si>
    <t>No N 250-1 (A)</t>
  </si>
  <si>
    <t>No N 250-2 (A)</t>
  </si>
  <si>
    <t>No N 250-3 (A)</t>
  </si>
  <si>
    <t>No N 0-1 (A)</t>
  </si>
  <si>
    <t>No N 0-2 (A)</t>
  </si>
  <si>
    <t>No N 0-3 (A)</t>
  </si>
  <si>
    <t xml:space="preserve">my sample ID </t>
  </si>
  <si>
    <t xml:space="preserve">location </t>
  </si>
  <si>
    <t xml:space="preserve">N treatment </t>
  </si>
  <si>
    <t>mulch/ no mulch</t>
  </si>
  <si>
    <t>grav moisture from sree</t>
  </si>
  <si>
    <t>Wet soil + tin(g)</t>
  </si>
  <si>
    <t>Average:</t>
  </si>
  <si>
    <t>TN-Rep 1</t>
  </si>
  <si>
    <t>measured 08.14.18</t>
  </si>
  <si>
    <t>TN-Rep 2</t>
  </si>
  <si>
    <t>TN-Rep 3</t>
  </si>
  <si>
    <t>TN-Rep 4 1 mL H2O</t>
  </si>
  <si>
    <t>WA-Rep 1</t>
  </si>
  <si>
    <t>WA-Rep 2</t>
  </si>
  <si>
    <t>WA-Rep 3</t>
  </si>
  <si>
    <t>WA-Rep 4 1mL H2O</t>
  </si>
  <si>
    <t xml:space="preserve">TN-mean of 3 reps </t>
  </si>
  <si>
    <t xml:space="preserve">WA-mean of 3 reps </t>
  </si>
  <si>
    <t xml:space="preserve">used this value for all T= 0 TN samples </t>
  </si>
  <si>
    <t xml:space="preserve">used this value for amended T= 0 samples </t>
  </si>
  <si>
    <t xml:space="preserve">used this value for all T= 0 samples </t>
  </si>
  <si>
    <t>Corrected for dilution (NH4 (ppm-N)-column L)</t>
  </si>
  <si>
    <t xml:space="preserve">not included in R </t>
  </si>
  <si>
    <t xml:space="preserve">NH4 (ug N/ g dry soil) </t>
  </si>
  <si>
    <t>mulch</t>
  </si>
  <si>
    <t>ntrt</t>
  </si>
  <si>
    <t>avg</t>
  </si>
  <si>
    <t>n</t>
  </si>
  <si>
    <t>sd</t>
  </si>
  <si>
    <t>se</t>
  </si>
  <si>
    <t>ymax</t>
  </si>
  <si>
    <t>ymin</t>
  </si>
  <si>
    <t>no</t>
  </si>
  <si>
    <t>none</t>
  </si>
  <si>
    <t>yes</t>
  </si>
  <si>
    <t xml:space="preserve">outlier removed </t>
  </si>
  <si>
    <t>mean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</si>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</sst>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555555"/>
      <name val="Lucida Sans"/>
      <family val="2"/>
    </font>
    <font>
      <sz val="11"/>
      <color theme="1"/>
      <name val="Lucida Sans"/>
      <family val="2"/>
    </font>
    <font>
      <sz val="11"/>
      <color rgb="FF000000"/>
      <name val="Lucida Sans"/>
      <family val="2"/>
    </font>
  </fonts>
  <fills count="2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4" fillId="0" borderId="0"/>
  </cellStyleXfs>
  <cellXfs count="102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14" fontId="0" fillId="0" borderId="0" xfId="0" applyNumberFormat="1"/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0" fillId="15" borderId="0" xfId="0" applyFill="1"/>
    <xf numFmtId="0" fontId="2" fillId="16" borderId="1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4" fillId="0" borderId="0" xfId="1"/>
    <xf numFmtId="0" fontId="2" fillId="4" borderId="0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1" applyAlignment="1">
      <alignment wrapText="1"/>
    </xf>
    <xf numFmtId="0" fontId="4" fillId="0" borderId="0" xfId="1" applyFill="1" applyAlignment="1">
      <alignment wrapText="1"/>
    </xf>
    <xf numFmtId="164" fontId="4" fillId="0" borderId="0" xfId="1" applyNumberFormat="1" applyAlignment="1">
      <alignment wrapText="1"/>
    </xf>
    <xf numFmtId="0" fontId="0" fillId="0" borderId="0" xfId="1" applyFont="1" applyAlignment="1">
      <alignment wrapText="1"/>
    </xf>
    <xf numFmtId="0" fontId="0" fillId="0" borderId="0" xfId="1" applyFont="1"/>
    <xf numFmtId="0" fontId="4" fillId="0" borderId="0" xfId="1" applyFill="1"/>
    <xf numFmtId="0" fontId="0" fillId="0" borderId="0" xfId="1" applyFont="1" applyFill="1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2" fontId="4" fillId="0" borderId="0" xfId="1" applyNumberFormat="1" applyAlignment="1">
      <alignment wrapText="1"/>
    </xf>
    <xf numFmtId="2" fontId="4" fillId="0" borderId="0" xfId="1" applyNumberFormat="1"/>
    <xf numFmtId="2" fontId="4" fillId="0" borderId="0" xfId="1" applyNumberFormat="1" applyFill="1"/>
    <xf numFmtId="164" fontId="0" fillId="0" borderId="0" xfId="1" applyNumberFormat="1" applyFont="1" applyAlignment="1">
      <alignment wrapText="1"/>
    </xf>
    <xf numFmtId="164" fontId="4" fillId="0" borderId="0" xfId="1" applyNumberFormat="1"/>
    <xf numFmtId="164" fontId="4" fillId="0" borderId="0" xfId="1" applyNumberFormat="1" applyFill="1"/>
    <xf numFmtId="1" fontId="4" fillId="0" borderId="0" xfId="1" applyNumberFormat="1"/>
    <xf numFmtId="0" fontId="0" fillId="0" borderId="0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4" fillId="0" borderId="2" xfId="1" applyFill="1" applyBorder="1"/>
    <xf numFmtId="2" fontId="4" fillId="0" borderId="2" xfId="1" applyNumberFormat="1" applyFill="1" applyBorder="1"/>
    <xf numFmtId="164" fontId="4" fillId="0" borderId="2" xfId="1" applyNumberFormat="1" applyBorder="1"/>
    <xf numFmtId="0" fontId="4" fillId="0" borderId="0" xfId="1" applyBorder="1"/>
    <xf numFmtId="0" fontId="4" fillId="0" borderId="0" xfId="1" applyFill="1" applyBorder="1"/>
    <xf numFmtId="0" fontId="4" fillId="0" borderId="0" xfId="1" applyFont="1" applyFill="1" applyBorder="1"/>
    <xf numFmtId="0" fontId="4" fillId="0" borderId="2" xfId="1" applyBorder="1"/>
    <xf numFmtId="2" fontId="4" fillId="0" borderId="2" xfId="1" applyNumberFormat="1" applyBorder="1"/>
    <xf numFmtId="0" fontId="0" fillId="0" borderId="2" xfId="1" applyFont="1" applyBorder="1"/>
    <xf numFmtId="0" fontId="2" fillId="0" borderId="5" xfId="0" applyFont="1" applyFill="1" applyBorder="1" applyAlignment="1">
      <alignment horizontal="center" vertical="center" wrapText="1"/>
    </xf>
    <xf numFmtId="0" fontId="0" fillId="0" borderId="2" xfId="0" applyFill="1" applyBorder="1"/>
    <xf numFmtId="0" fontId="2" fillId="0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19" borderId="3" xfId="1" applyFont="1" applyFill="1" applyBorder="1"/>
    <xf numFmtId="0" fontId="4" fillId="19" borderId="2" xfId="1" applyFill="1" applyBorder="1"/>
    <xf numFmtId="2" fontId="4" fillId="19" borderId="2" xfId="1" applyNumberFormat="1" applyFill="1" applyBorder="1"/>
    <xf numFmtId="164" fontId="4" fillId="19" borderId="2" xfId="1" applyNumberFormat="1" applyFill="1" applyBorder="1"/>
    <xf numFmtId="0" fontId="4" fillId="19" borderId="4" xfId="1" applyFill="1" applyBorder="1"/>
    <xf numFmtId="0" fontId="4" fillId="19" borderId="0" xfId="1" applyFill="1"/>
    <xf numFmtId="164" fontId="4" fillId="19" borderId="0" xfId="1" applyNumberFormat="1" applyFill="1"/>
    <xf numFmtId="0" fontId="0" fillId="20" borderId="4" xfId="1" applyFont="1" applyFill="1" applyBorder="1"/>
    <xf numFmtId="0" fontId="4" fillId="20" borderId="0" xfId="1" applyFill="1"/>
    <xf numFmtId="164" fontId="4" fillId="20" borderId="0" xfId="1" applyNumberFormat="1" applyFill="1"/>
    <xf numFmtId="0" fontId="4" fillId="20" borderId="4" xfId="1" applyFill="1" applyBorder="1"/>
    <xf numFmtId="0" fontId="0" fillId="21" borderId="4" xfId="1" applyFont="1" applyFill="1" applyBorder="1"/>
    <xf numFmtId="0" fontId="4" fillId="21" borderId="0" xfId="1" applyFill="1"/>
    <xf numFmtId="0" fontId="4" fillId="21" borderId="4" xfId="1" applyFill="1" applyBorder="1"/>
    <xf numFmtId="0" fontId="0" fillId="21" borderId="0" xfId="0" applyFill="1"/>
    <xf numFmtId="164" fontId="4" fillId="21" borderId="0" xfId="1" applyNumberFormat="1" applyFill="1"/>
    <xf numFmtId="2" fontId="4" fillId="21" borderId="0" xfId="1" applyNumberFormat="1" applyFill="1"/>
    <xf numFmtId="0" fontId="0" fillId="22" borderId="4" xfId="1" applyFont="1" applyFill="1" applyBorder="1"/>
    <xf numFmtId="0" fontId="4" fillId="22" borderId="0" xfId="1" applyFill="1"/>
    <xf numFmtId="2" fontId="4" fillId="22" borderId="0" xfId="1" applyNumberFormat="1" applyFill="1"/>
    <xf numFmtId="164" fontId="4" fillId="22" borderId="0" xfId="1" applyNumberFormat="1" applyFill="1"/>
    <xf numFmtId="164" fontId="4" fillId="0" borderId="2" xfId="1" applyNumberFormat="1" applyFill="1" applyBorder="1"/>
    <xf numFmtId="2" fontId="4" fillId="0" borderId="0" xfId="1" applyNumberFormat="1" applyFill="1" applyAlignment="1">
      <alignment wrapText="1"/>
    </xf>
    <xf numFmtId="2" fontId="6" fillId="0" borderId="0" xfId="1" applyNumberFormat="1" applyFont="1" applyFill="1" applyAlignment="1">
      <alignment horizontal="center" wrapText="1"/>
    </xf>
    <xf numFmtId="2" fontId="0" fillId="0" borderId="0" xfId="1" applyNumberFormat="1" applyFont="1" applyFill="1" applyAlignment="1">
      <alignment wrapText="1"/>
    </xf>
    <xf numFmtId="0" fontId="7" fillId="0" borderId="0" xfId="0" applyFont="1"/>
    <xf numFmtId="0" fontId="8" fillId="0" borderId="0" xfId="0" applyFont="1"/>
    <xf numFmtId="2" fontId="0" fillId="0" borderId="0" xfId="0" applyNumberFormat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Fill="1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0" fillId="22" borderId="0" xfId="0" applyFill="1"/>
    <xf numFmtId="164" fontId="0" fillId="22" borderId="0" xfId="0" applyNumberFormat="1" applyFill="1"/>
    <xf numFmtId="1" fontId="0" fillId="0" borderId="0" xfId="0" applyNumberFormat="1"/>
    <xf numFmtId="0" fontId="9" fillId="0" borderId="0" xfId="0" applyFont="1"/>
    <xf numFmtId="2" fontId="9" fillId="0" borderId="0" xfId="0" applyNumberFormat="1" applyFont="1"/>
    <xf numFmtId="1" fontId="9" fillId="0" borderId="0" xfId="0" applyNumberFormat="1" applyFont="1"/>
    <xf numFmtId="0" fontId="10" fillId="0" borderId="0" xfId="0" applyFont="1"/>
    <xf numFmtId="2" fontId="10" fillId="0" borderId="0" xfId="0" applyNumberFormat="1" applyFont="1"/>
    <xf numFmtId="1" fontId="10" fillId="0" borderId="0" xfId="0" applyNumberFormat="1" applyFont="1"/>
    <xf numFmtId="164" fontId="0" fillId="15" borderId="0" xfId="0" applyNumberFormat="1" applyFill="1"/>
    <xf numFmtId="2" fontId="10" fillId="15" borderId="0" xfId="0" applyNumberFormat="1" applyFont="1" applyFill="1"/>
    <xf numFmtId="0" fontId="11" fillId="0" borderId="0" xfId="0" applyFont="1"/>
  </cellXfs>
  <cellStyles count="2">
    <cellStyle name="Normal" xfId="0" builtinId="0"/>
    <cellStyle name="Normal 2" xfId="1" xr:uid="{928B8F8B-BC36-6846-8665-69D493C7DC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Plate 1 Standard Curve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30115168944361997"/>
                  <c:y val="-0.1123358096272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plate_1!$S$15:$S$22</c:f>
              <c:numCache>
                <c:formatCode>General</c:formatCode>
                <c:ptCount val="8"/>
                <c:pt idx="0">
                  <c:v>6.8333333333333343E-2</c:v>
                </c:pt>
                <c:pt idx="1">
                  <c:v>0.10066666666666668</c:v>
                </c:pt>
                <c:pt idx="2">
                  <c:v>0.14299999999999999</c:v>
                </c:pt>
                <c:pt idx="3">
                  <c:v>0.21933333333333335</c:v>
                </c:pt>
                <c:pt idx="4">
                  <c:v>0.28666666666666663</c:v>
                </c:pt>
                <c:pt idx="5">
                  <c:v>0.37166666666666665</c:v>
                </c:pt>
                <c:pt idx="6">
                  <c:v>0.52633333333333332</c:v>
                </c:pt>
                <c:pt idx="7">
                  <c:v>0.66549999999999998</c:v>
                </c:pt>
              </c:numCache>
            </c:numRef>
          </c:xVal>
          <c:yVal>
            <c:numRef>
              <c:f>plate_1!$T$15:$T$22</c:f>
              <c:numCache>
                <c:formatCode>General</c:formatCode>
                <c:ptCount val="8"/>
                <c:pt idx="0">
                  <c:v>0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0.75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B3-6246-9433-4A1B30BF8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2755680"/>
        <c:axId val="-2028434688"/>
      </c:scatterChart>
      <c:valAx>
        <c:axId val="1802755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(660 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8434688"/>
        <c:crosses val="autoZero"/>
        <c:crossBetween val="midCat"/>
      </c:valAx>
      <c:valAx>
        <c:axId val="-202843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Standard</a:t>
                </a:r>
                <a:r>
                  <a:rPr lang="en-US" baseline="0"/>
                  <a:t> (ppm)</a:t>
                </a:r>
              </a:p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2755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Plate 1 Standard Curve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30115168944361997"/>
                  <c:y val="-0.1123358096272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plate_2!$T$17:$T$24</c:f>
              <c:numCache>
                <c:formatCode>General</c:formatCode>
                <c:ptCount val="8"/>
                <c:pt idx="0">
                  <c:v>6.9666666666666668E-2</c:v>
                </c:pt>
                <c:pt idx="1">
                  <c:v>0.10166666666666667</c:v>
                </c:pt>
                <c:pt idx="2">
                  <c:v>0.14466666666666664</c:v>
                </c:pt>
                <c:pt idx="3">
                  <c:v>0.218</c:v>
                </c:pt>
                <c:pt idx="4">
                  <c:v>0.29699999999999999</c:v>
                </c:pt>
                <c:pt idx="5">
                  <c:v>0.37399999999999994</c:v>
                </c:pt>
                <c:pt idx="6">
                  <c:v>0.52333333333333332</c:v>
                </c:pt>
                <c:pt idx="7">
                  <c:v>0.67700000000000005</c:v>
                </c:pt>
              </c:numCache>
            </c:numRef>
          </c:xVal>
          <c:yVal>
            <c:numRef>
              <c:f>plate_2!$U$17:$U$24</c:f>
              <c:numCache>
                <c:formatCode>General</c:formatCode>
                <c:ptCount val="8"/>
                <c:pt idx="0">
                  <c:v>0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0.75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16-A748-9DFD-FAE4C75E1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2755680"/>
        <c:axId val="-2028434688"/>
      </c:scatterChart>
      <c:valAx>
        <c:axId val="1802755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(660 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8434688"/>
        <c:crosses val="autoZero"/>
        <c:crossBetween val="midCat"/>
      </c:valAx>
      <c:valAx>
        <c:axId val="-202843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Standard</a:t>
                </a:r>
                <a:r>
                  <a:rPr lang="en-US" baseline="0"/>
                  <a:t> (ppm)</a:t>
                </a:r>
              </a:p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2755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Plate 1 Standard Curve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30115168944361997"/>
                  <c:y val="-0.1123358096272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plate_3!$T$16:$T$23</c:f>
              <c:numCache>
                <c:formatCode>General</c:formatCode>
                <c:ptCount val="8"/>
                <c:pt idx="0">
                  <c:v>7.3333333333333334E-2</c:v>
                </c:pt>
                <c:pt idx="1">
                  <c:v>9.9333333333333343E-2</c:v>
                </c:pt>
                <c:pt idx="2">
                  <c:v>0.14499999999999999</c:v>
                </c:pt>
                <c:pt idx="3">
                  <c:v>0.221</c:v>
                </c:pt>
                <c:pt idx="4">
                  <c:v>0.29133333333333328</c:v>
                </c:pt>
                <c:pt idx="5">
                  <c:v>0.36099999999999999</c:v>
                </c:pt>
                <c:pt idx="6">
                  <c:v>0.5073333333333333</c:v>
                </c:pt>
                <c:pt idx="7">
                  <c:v>0.63833333333333331</c:v>
                </c:pt>
              </c:numCache>
            </c:numRef>
          </c:xVal>
          <c:yVal>
            <c:numRef>
              <c:f>plate_3!$U$16:$U$23</c:f>
              <c:numCache>
                <c:formatCode>General</c:formatCode>
                <c:ptCount val="8"/>
                <c:pt idx="0">
                  <c:v>0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0.75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78-104E-954A-64A2FF72E7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2755680"/>
        <c:axId val="-2028434688"/>
      </c:scatterChart>
      <c:valAx>
        <c:axId val="1802755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(660 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8434688"/>
        <c:crosses val="autoZero"/>
        <c:crossBetween val="midCat"/>
      </c:valAx>
      <c:valAx>
        <c:axId val="-202843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Standard</a:t>
                </a:r>
                <a:r>
                  <a:rPr lang="en-US" baseline="0"/>
                  <a:t> (ppm)</a:t>
                </a:r>
              </a:p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2755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Plate 1 Standard Curve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30115168944361997"/>
                  <c:y val="-0.1123358096272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plate_4!$V$18:$V$25</c:f>
              <c:numCache>
                <c:formatCode>General</c:formatCode>
                <c:ptCount val="8"/>
                <c:pt idx="0">
                  <c:v>7.5000000000000011E-2</c:v>
                </c:pt>
                <c:pt idx="1">
                  <c:v>0.15733333333333333</c:v>
                </c:pt>
                <c:pt idx="2">
                  <c:v>0.24033333333333332</c:v>
                </c:pt>
                <c:pt idx="3">
                  <c:v>0.40233333333333338</c:v>
                </c:pt>
                <c:pt idx="4">
                  <c:v>0.72699999999999998</c:v>
                </c:pt>
                <c:pt idx="5">
                  <c:v>1.06</c:v>
                </c:pt>
                <c:pt idx="6">
                  <c:v>1.3803333333333334</c:v>
                </c:pt>
                <c:pt idx="7">
                  <c:v>1.6843333333333332</c:v>
                </c:pt>
              </c:numCache>
            </c:numRef>
          </c:xVal>
          <c:yVal>
            <c:numRef>
              <c:f>plate_4!$W$18:$W$25</c:f>
              <c:numCache>
                <c:formatCode>General</c:formatCode>
                <c:ptCount val="8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D23-1849-B114-A3105C1E5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2755680"/>
        <c:axId val="-2028434688"/>
      </c:scatterChart>
      <c:valAx>
        <c:axId val="1802755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(660 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8434688"/>
        <c:crosses val="autoZero"/>
        <c:crossBetween val="midCat"/>
      </c:valAx>
      <c:valAx>
        <c:axId val="-202843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Standard</a:t>
                </a:r>
                <a:r>
                  <a:rPr lang="en-US" baseline="0"/>
                  <a:t> (ppm)</a:t>
                </a:r>
              </a:p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2755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419100</xdr:colOff>
      <xdr:row>0</xdr:row>
      <xdr:rowOff>50800</xdr:rowOff>
    </xdr:from>
    <xdr:to>
      <xdr:col>23</xdr:col>
      <xdr:colOff>432947</xdr:colOff>
      <xdr:row>13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DAA70-A467-2040-9C37-238658A134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533400</xdr:colOff>
      <xdr:row>1</xdr:row>
      <xdr:rowOff>114300</xdr:rowOff>
    </xdr:from>
    <xdr:to>
      <xdr:col>23</xdr:col>
      <xdr:colOff>547247</xdr:colOff>
      <xdr:row>15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8D6A3A-EC5B-9A42-9E6E-387FEA2FB7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647700</xdr:colOff>
      <xdr:row>0</xdr:row>
      <xdr:rowOff>101600</xdr:rowOff>
    </xdr:from>
    <xdr:to>
      <xdr:col>23</xdr:col>
      <xdr:colOff>661547</xdr:colOff>
      <xdr:row>14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0857B1-89FF-234F-961F-24DD3CFAEA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3</xdr:row>
      <xdr:rowOff>0</xdr:rowOff>
    </xdr:from>
    <xdr:to>
      <xdr:col>25</xdr:col>
      <xdr:colOff>13847</xdr:colOff>
      <xdr:row>16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B9B00B-7C6F-8146-879A-DC5D4EB27A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C7395-BA47-1240-89A1-1086548DA270}">
  <dimension ref="A1:G65"/>
  <sheetViews>
    <sheetView topLeftCell="A25" zoomScale="185" workbookViewId="0">
      <selection activeCell="B30" sqref="B30:E32"/>
    </sheetView>
  </sheetViews>
  <sheetFormatPr baseColWidth="10" defaultColWidth="8.83203125" defaultRowHeight="15"/>
  <cols>
    <col min="2" max="6" width="8.83203125" style="24"/>
  </cols>
  <sheetData>
    <row r="1" spans="1:7">
      <c r="A1" t="s">
        <v>31</v>
      </c>
    </row>
    <row r="2" spans="1:7">
      <c r="A2" t="s">
        <v>30</v>
      </c>
      <c r="B2" s="24" t="s">
        <v>29</v>
      </c>
      <c r="C2" s="24" t="s">
        <v>28</v>
      </c>
      <c r="D2" s="24" t="s">
        <v>27</v>
      </c>
      <c r="E2" s="24" t="s">
        <v>26</v>
      </c>
      <c r="G2" t="s">
        <v>25</v>
      </c>
    </row>
    <row r="3" spans="1:7">
      <c r="A3">
        <v>1</v>
      </c>
      <c r="B3" s="24" t="s">
        <v>21</v>
      </c>
      <c r="C3" s="24" t="s">
        <v>18</v>
      </c>
      <c r="D3" s="24">
        <v>0</v>
      </c>
      <c r="E3" s="24">
        <v>1</v>
      </c>
    </row>
    <row r="4" spans="1:7">
      <c r="A4">
        <v>2</v>
      </c>
      <c r="B4" s="24" t="s">
        <v>21</v>
      </c>
      <c r="C4" s="24" t="s">
        <v>18</v>
      </c>
      <c r="D4" s="24">
        <v>250</v>
      </c>
      <c r="E4" s="24">
        <v>1</v>
      </c>
    </row>
    <row r="5" spans="1:7">
      <c r="A5">
        <v>3</v>
      </c>
      <c r="B5" s="24" t="s">
        <v>21</v>
      </c>
      <c r="C5" s="24" t="s">
        <v>17</v>
      </c>
      <c r="D5" s="24">
        <v>0</v>
      </c>
      <c r="E5" s="24">
        <v>1</v>
      </c>
    </row>
    <row r="6" spans="1:7">
      <c r="A6">
        <v>4</v>
      </c>
      <c r="B6" s="24" t="s">
        <v>21</v>
      </c>
      <c r="C6" s="24" t="s">
        <v>17</v>
      </c>
      <c r="D6" s="24">
        <v>250</v>
      </c>
      <c r="E6" s="24">
        <v>1</v>
      </c>
    </row>
    <row r="7" spans="1:7">
      <c r="A7">
        <v>5</v>
      </c>
      <c r="B7" s="24" t="s">
        <v>21</v>
      </c>
      <c r="C7" s="24" t="s">
        <v>16</v>
      </c>
      <c r="D7" s="24">
        <v>0</v>
      </c>
      <c r="E7" s="24">
        <v>1</v>
      </c>
    </row>
    <row r="8" spans="1:7">
      <c r="A8">
        <v>6</v>
      </c>
      <c r="B8" s="24" t="s">
        <v>21</v>
      </c>
      <c r="C8" s="24" t="s">
        <v>16</v>
      </c>
      <c r="D8" s="24">
        <v>250</v>
      </c>
      <c r="E8" s="24">
        <v>1</v>
      </c>
    </row>
    <row r="9" spans="1:7">
      <c r="A9">
        <v>7</v>
      </c>
      <c r="B9" s="24" t="s">
        <v>21</v>
      </c>
      <c r="C9" s="24" t="s">
        <v>15</v>
      </c>
      <c r="D9" s="24">
        <v>0</v>
      </c>
      <c r="E9" s="24">
        <v>1</v>
      </c>
    </row>
    <row r="10" spans="1:7">
      <c r="A10">
        <v>8</v>
      </c>
      <c r="B10" s="24" t="s">
        <v>21</v>
      </c>
      <c r="C10" s="24" t="s">
        <v>15</v>
      </c>
      <c r="D10" s="24">
        <v>250</v>
      </c>
      <c r="E10" s="24">
        <v>1</v>
      </c>
    </row>
    <row r="11" spans="1:7">
      <c r="A11">
        <v>9</v>
      </c>
      <c r="B11" s="24" t="s">
        <v>21</v>
      </c>
      <c r="C11" s="24" t="s">
        <v>18</v>
      </c>
      <c r="D11" s="24">
        <v>0</v>
      </c>
      <c r="E11" s="24">
        <v>2</v>
      </c>
    </row>
    <row r="12" spans="1:7">
      <c r="A12">
        <v>10</v>
      </c>
      <c r="B12" s="24" t="s">
        <v>21</v>
      </c>
      <c r="C12" s="24" t="s">
        <v>18</v>
      </c>
      <c r="D12" s="24">
        <v>250</v>
      </c>
      <c r="E12" s="24">
        <v>2</v>
      </c>
    </row>
    <row r="13" spans="1:7">
      <c r="A13">
        <v>11</v>
      </c>
      <c r="B13" s="24" t="s">
        <v>21</v>
      </c>
      <c r="C13" s="24" t="s">
        <v>17</v>
      </c>
      <c r="D13" s="24">
        <v>0</v>
      </c>
      <c r="E13" s="24">
        <v>2</v>
      </c>
    </row>
    <row r="14" spans="1:7">
      <c r="A14">
        <v>12</v>
      </c>
      <c r="B14" s="24" t="s">
        <v>21</v>
      </c>
      <c r="C14" s="24" t="s">
        <v>17</v>
      </c>
      <c r="D14" s="24">
        <v>250</v>
      </c>
      <c r="E14" s="24">
        <v>2</v>
      </c>
    </row>
    <row r="15" spans="1:7">
      <c r="A15">
        <v>13</v>
      </c>
      <c r="B15" s="24" t="s">
        <v>21</v>
      </c>
      <c r="C15" s="24" t="s">
        <v>16</v>
      </c>
      <c r="D15" s="24">
        <v>0</v>
      </c>
      <c r="E15" s="24">
        <v>2</v>
      </c>
    </row>
    <row r="16" spans="1:7">
      <c r="A16">
        <v>14</v>
      </c>
      <c r="B16" s="24" t="s">
        <v>21</v>
      </c>
      <c r="C16" s="24" t="s">
        <v>16</v>
      </c>
      <c r="D16" s="24">
        <v>250</v>
      </c>
      <c r="E16" s="24">
        <v>2</v>
      </c>
    </row>
    <row r="17" spans="1:5">
      <c r="A17">
        <v>15</v>
      </c>
      <c r="B17" s="24" t="s">
        <v>21</v>
      </c>
      <c r="C17" s="24" t="s">
        <v>15</v>
      </c>
      <c r="D17" s="24">
        <v>0</v>
      </c>
      <c r="E17" s="24">
        <v>2</v>
      </c>
    </row>
    <row r="18" spans="1:5">
      <c r="A18">
        <v>16</v>
      </c>
      <c r="B18" s="24" t="s">
        <v>21</v>
      </c>
      <c r="C18" s="24" t="s">
        <v>15</v>
      </c>
      <c r="D18" s="24">
        <v>250</v>
      </c>
      <c r="E18" s="24">
        <v>2</v>
      </c>
    </row>
    <row r="19" spans="1:5">
      <c r="A19">
        <v>17</v>
      </c>
      <c r="B19" s="24" t="s">
        <v>21</v>
      </c>
      <c r="C19" s="24" t="s">
        <v>18</v>
      </c>
      <c r="D19" s="24">
        <v>0</v>
      </c>
      <c r="E19" s="24">
        <v>3</v>
      </c>
    </row>
    <row r="20" spans="1:5">
      <c r="A20">
        <v>18</v>
      </c>
      <c r="B20" s="24" t="s">
        <v>21</v>
      </c>
      <c r="C20" s="24" t="s">
        <v>18</v>
      </c>
      <c r="D20" s="24">
        <v>250</v>
      </c>
      <c r="E20" s="24">
        <v>3</v>
      </c>
    </row>
    <row r="21" spans="1:5">
      <c r="A21">
        <v>19</v>
      </c>
      <c r="B21" s="24" t="s">
        <v>21</v>
      </c>
      <c r="C21" s="24" t="s">
        <v>17</v>
      </c>
      <c r="D21" s="24">
        <v>0</v>
      </c>
      <c r="E21" s="24">
        <v>3</v>
      </c>
    </row>
    <row r="22" spans="1:5">
      <c r="A22">
        <v>20</v>
      </c>
      <c r="B22" s="24" t="s">
        <v>21</v>
      </c>
      <c r="C22" s="24" t="s">
        <v>17</v>
      </c>
      <c r="D22" s="24">
        <v>250</v>
      </c>
      <c r="E22" s="24">
        <v>3</v>
      </c>
    </row>
    <row r="23" spans="1:5">
      <c r="A23">
        <v>21</v>
      </c>
      <c r="B23" s="24" t="s">
        <v>21</v>
      </c>
      <c r="C23" s="24" t="s">
        <v>16</v>
      </c>
      <c r="D23" s="24">
        <v>0</v>
      </c>
      <c r="E23" s="24">
        <v>3</v>
      </c>
    </row>
    <row r="24" spans="1:5">
      <c r="A24">
        <v>22</v>
      </c>
      <c r="B24" s="24" t="s">
        <v>21</v>
      </c>
      <c r="C24" s="24" t="s">
        <v>16</v>
      </c>
      <c r="D24" s="24">
        <v>250</v>
      </c>
      <c r="E24" s="24">
        <v>3</v>
      </c>
    </row>
    <row r="25" spans="1:5">
      <c r="A25">
        <v>23</v>
      </c>
      <c r="B25" s="24" t="s">
        <v>21</v>
      </c>
      <c r="C25" s="24" t="s">
        <v>15</v>
      </c>
      <c r="D25" s="24">
        <v>0</v>
      </c>
      <c r="E25" s="24">
        <v>3</v>
      </c>
    </row>
    <row r="26" spans="1:5">
      <c r="A26">
        <v>24</v>
      </c>
      <c r="B26" s="24" t="s">
        <v>21</v>
      </c>
      <c r="C26" s="24" t="s">
        <v>15</v>
      </c>
      <c r="D26" s="24">
        <v>250</v>
      </c>
      <c r="E26" s="24">
        <v>3</v>
      </c>
    </row>
    <row r="27" spans="1:5">
      <c r="A27">
        <v>25</v>
      </c>
      <c r="B27" s="24" t="s">
        <v>21</v>
      </c>
      <c r="C27" s="24" t="s">
        <v>14</v>
      </c>
      <c r="E27" s="24">
        <v>1</v>
      </c>
    </row>
    <row r="28" spans="1:5">
      <c r="A28">
        <v>26</v>
      </c>
      <c r="B28" s="24" t="s">
        <v>21</v>
      </c>
      <c r="C28" s="24" t="s">
        <v>14</v>
      </c>
      <c r="E28" s="24">
        <v>2</v>
      </c>
    </row>
    <row r="29" spans="1:5">
      <c r="A29">
        <v>27</v>
      </c>
      <c r="B29" s="24" t="s">
        <v>21</v>
      </c>
      <c r="C29" s="24" t="s">
        <v>14</v>
      </c>
      <c r="E29" s="24">
        <v>3</v>
      </c>
    </row>
    <row r="30" spans="1:5">
      <c r="A30">
        <v>28</v>
      </c>
      <c r="B30" s="24" t="s">
        <v>21</v>
      </c>
      <c r="C30" s="24" t="s">
        <v>13</v>
      </c>
      <c r="D30" s="24" t="s">
        <v>9</v>
      </c>
      <c r="E30" s="24">
        <v>1</v>
      </c>
    </row>
    <row r="31" spans="1:5">
      <c r="A31">
        <v>29</v>
      </c>
      <c r="B31" s="24" t="s">
        <v>21</v>
      </c>
      <c r="C31" s="24" t="s">
        <v>12</v>
      </c>
      <c r="D31" s="24" t="s">
        <v>9</v>
      </c>
      <c r="E31" s="24">
        <v>1</v>
      </c>
    </row>
    <row r="32" spans="1:5">
      <c r="A32">
        <v>30</v>
      </c>
      <c r="B32" s="24" t="s">
        <v>21</v>
      </c>
      <c r="C32" s="24" t="s">
        <v>10</v>
      </c>
      <c r="D32" s="24" t="s">
        <v>9</v>
      </c>
      <c r="E32" s="24">
        <v>1</v>
      </c>
    </row>
    <row r="33" spans="1:6">
      <c r="A33">
        <v>31</v>
      </c>
      <c r="B33" s="24" t="s">
        <v>21</v>
      </c>
      <c r="C33" s="24" t="s">
        <v>20</v>
      </c>
      <c r="D33" s="24" t="s">
        <v>24</v>
      </c>
      <c r="E33" s="24">
        <v>1</v>
      </c>
      <c r="F33" s="24" t="s">
        <v>73</v>
      </c>
    </row>
    <row r="34" spans="1:6">
      <c r="A34">
        <v>32</v>
      </c>
      <c r="B34" s="24" t="s">
        <v>21</v>
      </c>
      <c r="C34" s="24" t="s">
        <v>23</v>
      </c>
      <c r="D34" s="24" t="s">
        <v>22</v>
      </c>
      <c r="E34" s="24">
        <v>1</v>
      </c>
    </row>
    <row r="35" spans="1:6">
      <c r="A35">
        <v>33</v>
      </c>
      <c r="B35" s="24" t="s">
        <v>21</v>
      </c>
      <c r="C35" s="24" t="s">
        <v>20</v>
      </c>
      <c r="D35" s="24" t="s">
        <v>19</v>
      </c>
      <c r="E35" s="24">
        <v>1</v>
      </c>
    </row>
    <row r="36" spans="1:6">
      <c r="A36">
        <v>34</v>
      </c>
      <c r="B36" s="24" t="s">
        <v>11</v>
      </c>
      <c r="C36" s="24" t="s">
        <v>18</v>
      </c>
      <c r="D36" s="24">
        <v>0</v>
      </c>
      <c r="E36" s="24">
        <v>1</v>
      </c>
    </row>
    <row r="37" spans="1:6">
      <c r="A37">
        <v>35</v>
      </c>
      <c r="B37" s="24" t="s">
        <v>11</v>
      </c>
      <c r="C37" s="24" t="s">
        <v>18</v>
      </c>
      <c r="D37" s="24">
        <v>250</v>
      </c>
      <c r="E37" s="24">
        <v>1</v>
      </c>
    </row>
    <row r="38" spans="1:6">
      <c r="A38">
        <v>36</v>
      </c>
      <c r="B38" s="24" t="s">
        <v>11</v>
      </c>
      <c r="C38" s="24" t="s">
        <v>17</v>
      </c>
      <c r="D38" s="24">
        <v>0</v>
      </c>
      <c r="E38" s="24">
        <v>1</v>
      </c>
    </row>
    <row r="39" spans="1:6">
      <c r="A39">
        <v>37</v>
      </c>
      <c r="B39" s="24" t="s">
        <v>11</v>
      </c>
      <c r="C39" s="24" t="s">
        <v>17</v>
      </c>
      <c r="D39" s="24">
        <v>250</v>
      </c>
      <c r="E39" s="24">
        <v>1</v>
      </c>
    </row>
    <row r="40" spans="1:6">
      <c r="A40">
        <v>38</v>
      </c>
      <c r="B40" s="24" t="s">
        <v>11</v>
      </c>
      <c r="C40" s="24" t="s">
        <v>16</v>
      </c>
      <c r="D40" s="24">
        <v>0</v>
      </c>
      <c r="E40" s="24">
        <v>1</v>
      </c>
    </row>
    <row r="41" spans="1:6">
      <c r="A41">
        <v>39</v>
      </c>
      <c r="B41" s="24" t="s">
        <v>11</v>
      </c>
      <c r="C41" s="24" t="s">
        <v>16</v>
      </c>
      <c r="D41" s="24">
        <v>250</v>
      </c>
      <c r="E41" s="24">
        <v>1</v>
      </c>
    </row>
    <row r="42" spans="1:6">
      <c r="A42">
        <v>40</v>
      </c>
      <c r="B42" s="24" t="s">
        <v>11</v>
      </c>
      <c r="C42" s="24" t="s">
        <v>15</v>
      </c>
      <c r="D42" s="24">
        <v>0</v>
      </c>
      <c r="E42" s="24">
        <v>1</v>
      </c>
    </row>
    <row r="43" spans="1:6">
      <c r="A43">
        <v>41</v>
      </c>
      <c r="B43" s="24" t="s">
        <v>11</v>
      </c>
      <c r="C43" s="24" t="s">
        <v>15</v>
      </c>
      <c r="D43" s="24">
        <v>250</v>
      </c>
      <c r="E43" s="24">
        <v>1</v>
      </c>
    </row>
    <row r="44" spans="1:6">
      <c r="A44">
        <v>42</v>
      </c>
      <c r="B44" s="24" t="s">
        <v>11</v>
      </c>
      <c r="C44" s="24" t="s">
        <v>18</v>
      </c>
      <c r="D44" s="24">
        <v>0</v>
      </c>
      <c r="E44" s="24">
        <v>2</v>
      </c>
    </row>
    <row r="45" spans="1:6">
      <c r="A45">
        <v>43</v>
      </c>
      <c r="B45" s="24" t="s">
        <v>11</v>
      </c>
      <c r="C45" s="24" t="s">
        <v>18</v>
      </c>
      <c r="D45" s="24">
        <v>250</v>
      </c>
      <c r="E45" s="24">
        <v>2</v>
      </c>
    </row>
    <row r="46" spans="1:6">
      <c r="A46">
        <v>44</v>
      </c>
      <c r="B46" s="24" t="s">
        <v>11</v>
      </c>
      <c r="C46" s="24" t="s">
        <v>17</v>
      </c>
      <c r="D46" s="24">
        <v>0</v>
      </c>
      <c r="E46" s="24">
        <v>2</v>
      </c>
    </row>
    <row r="47" spans="1:6">
      <c r="A47">
        <v>45</v>
      </c>
      <c r="B47" s="24" t="s">
        <v>11</v>
      </c>
      <c r="C47" s="24" t="s">
        <v>17</v>
      </c>
      <c r="D47" s="24">
        <v>250</v>
      </c>
      <c r="E47" s="24">
        <v>2</v>
      </c>
    </row>
    <row r="48" spans="1:6">
      <c r="A48">
        <v>46</v>
      </c>
      <c r="B48" s="24" t="s">
        <v>11</v>
      </c>
      <c r="C48" s="24" t="s">
        <v>16</v>
      </c>
      <c r="D48" s="24">
        <v>0</v>
      </c>
      <c r="E48" s="24">
        <v>2</v>
      </c>
    </row>
    <row r="49" spans="1:5">
      <c r="A49">
        <v>47</v>
      </c>
      <c r="B49" s="24" t="s">
        <v>11</v>
      </c>
      <c r="C49" s="24" t="s">
        <v>16</v>
      </c>
      <c r="D49" s="24">
        <v>250</v>
      </c>
      <c r="E49" s="24">
        <v>2</v>
      </c>
    </row>
    <row r="50" spans="1:5">
      <c r="A50">
        <v>48</v>
      </c>
      <c r="B50" s="24" t="s">
        <v>11</v>
      </c>
      <c r="C50" s="24" t="s">
        <v>15</v>
      </c>
      <c r="D50" s="24">
        <v>0</v>
      </c>
      <c r="E50" s="24">
        <v>2</v>
      </c>
    </row>
    <row r="51" spans="1:5">
      <c r="A51">
        <v>49</v>
      </c>
      <c r="B51" s="24" t="s">
        <v>11</v>
      </c>
      <c r="C51" s="24" t="s">
        <v>15</v>
      </c>
      <c r="D51" s="24">
        <v>250</v>
      </c>
      <c r="E51" s="24">
        <v>2</v>
      </c>
    </row>
    <row r="52" spans="1:5">
      <c r="A52">
        <v>50</v>
      </c>
      <c r="B52" s="24" t="s">
        <v>11</v>
      </c>
      <c r="C52" s="24" t="s">
        <v>18</v>
      </c>
      <c r="D52" s="24">
        <v>0</v>
      </c>
      <c r="E52" s="24">
        <v>3</v>
      </c>
    </row>
    <row r="53" spans="1:5">
      <c r="A53">
        <v>51</v>
      </c>
      <c r="B53" s="24" t="s">
        <v>11</v>
      </c>
      <c r="C53" s="24" t="s">
        <v>18</v>
      </c>
      <c r="D53" s="24">
        <v>250</v>
      </c>
      <c r="E53" s="24">
        <v>3</v>
      </c>
    </row>
    <row r="54" spans="1:5">
      <c r="A54">
        <v>52</v>
      </c>
      <c r="B54" s="24" t="s">
        <v>11</v>
      </c>
      <c r="C54" s="24" t="s">
        <v>17</v>
      </c>
      <c r="D54" s="24">
        <v>0</v>
      </c>
      <c r="E54" s="24">
        <v>3</v>
      </c>
    </row>
    <row r="55" spans="1:5">
      <c r="A55">
        <v>53</v>
      </c>
      <c r="B55" s="24" t="s">
        <v>11</v>
      </c>
      <c r="C55" s="24" t="s">
        <v>17</v>
      </c>
      <c r="D55" s="24">
        <v>250</v>
      </c>
      <c r="E55" s="24">
        <v>3</v>
      </c>
    </row>
    <row r="56" spans="1:5">
      <c r="A56">
        <v>54</v>
      </c>
      <c r="B56" s="24" t="s">
        <v>11</v>
      </c>
      <c r="C56" s="24" t="s">
        <v>16</v>
      </c>
      <c r="D56" s="24">
        <v>0</v>
      </c>
      <c r="E56" s="24">
        <v>3</v>
      </c>
    </row>
    <row r="57" spans="1:5">
      <c r="A57">
        <v>55</v>
      </c>
      <c r="B57" s="24" t="s">
        <v>11</v>
      </c>
      <c r="C57" s="24" t="s">
        <v>16</v>
      </c>
      <c r="D57" s="24">
        <v>250</v>
      </c>
      <c r="E57" s="24">
        <v>3</v>
      </c>
    </row>
    <row r="58" spans="1:5">
      <c r="A58">
        <v>56</v>
      </c>
      <c r="B58" s="24" t="s">
        <v>11</v>
      </c>
      <c r="C58" s="24" t="s">
        <v>15</v>
      </c>
      <c r="D58" s="24">
        <v>0</v>
      </c>
      <c r="E58" s="24">
        <v>3</v>
      </c>
    </row>
    <row r="59" spans="1:5">
      <c r="A59">
        <v>57</v>
      </c>
      <c r="B59" s="24" t="s">
        <v>11</v>
      </c>
      <c r="C59" s="24" t="s">
        <v>15</v>
      </c>
      <c r="D59" s="24">
        <v>250</v>
      </c>
      <c r="E59" s="24">
        <v>3</v>
      </c>
    </row>
    <row r="60" spans="1:5">
      <c r="A60">
        <v>58</v>
      </c>
      <c r="B60" s="24" t="s">
        <v>11</v>
      </c>
      <c r="C60" s="24" t="s">
        <v>14</v>
      </c>
      <c r="E60" s="24">
        <v>1</v>
      </c>
    </row>
    <row r="61" spans="1:5">
      <c r="A61">
        <v>59</v>
      </c>
      <c r="B61" s="24" t="s">
        <v>11</v>
      </c>
      <c r="C61" s="24" t="s">
        <v>14</v>
      </c>
      <c r="E61" s="24">
        <v>2</v>
      </c>
    </row>
    <row r="62" spans="1:5">
      <c r="A62">
        <v>60</v>
      </c>
      <c r="B62" s="24" t="s">
        <v>11</v>
      </c>
      <c r="C62" s="24" t="s">
        <v>14</v>
      </c>
      <c r="E62" s="24">
        <v>3</v>
      </c>
    </row>
    <row r="63" spans="1:5">
      <c r="A63">
        <v>61</v>
      </c>
      <c r="B63" s="24" t="s">
        <v>11</v>
      </c>
      <c r="C63" s="24" t="s">
        <v>13</v>
      </c>
      <c r="D63" s="24" t="s">
        <v>9</v>
      </c>
      <c r="E63" s="24">
        <v>1</v>
      </c>
    </row>
    <row r="64" spans="1:5">
      <c r="A64">
        <v>62</v>
      </c>
      <c r="B64" s="24" t="s">
        <v>11</v>
      </c>
      <c r="C64" s="24" t="s">
        <v>12</v>
      </c>
      <c r="D64" s="24" t="s">
        <v>9</v>
      </c>
      <c r="E64" s="24">
        <v>1</v>
      </c>
    </row>
    <row r="65" spans="1:5">
      <c r="A65">
        <v>63</v>
      </c>
      <c r="B65" s="24" t="s">
        <v>11</v>
      </c>
      <c r="C65" s="24" t="s">
        <v>10</v>
      </c>
      <c r="D65" s="24" t="s">
        <v>9</v>
      </c>
      <c r="E65" s="24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57375-549A-4D49-9D3E-2F2407726289}">
  <dimension ref="A1:C99"/>
  <sheetViews>
    <sheetView zoomScale="185" workbookViewId="0">
      <selection activeCell="E44" sqref="E44"/>
    </sheetView>
  </sheetViews>
  <sheetFormatPr baseColWidth="10" defaultRowHeight="15"/>
  <sheetData>
    <row r="1" spans="1:3">
      <c r="A1" s="82" t="s">
        <v>103</v>
      </c>
      <c r="B1" s="82" t="s">
        <v>104</v>
      </c>
      <c r="C1" s="82" t="s">
        <v>109</v>
      </c>
    </row>
    <row r="2" spans="1:3">
      <c r="A2" s="82" t="s">
        <v>119</v>
      </c>
      <c r="B2" s="82" t="s">
        <v>21</v>
      </c>
      <c r="C2" s="82">
        <v>0.157153447</v>
      </c>
    </row>
    <row r="3" spans="1:3">
      <c r="A3" s="82" t="s">
        <v>120</v>
      </c>
      <c r="B3" s="82" t="s">
        <v>21</v>
      </c>
      <c r="C3" s="82">
        <v>0.15615726999999999</v>
      </c>
    </row>
    <row r="4" spans="1:3">
      <c r="A4" s="82" t="s">
        <v>121</v>
      </c>
      <c r="B4" s="82" t="s">
        <v>21</v>
      </c>
      <c r="C4" s="82">
        <v>0.154462659</v>
      </c>
    </row>
    <row r="5" spans="1:3">
      <c r="A5" s="82" t="s">
        <v>116</v>
      </c>
      <c r="B5" s="82" t="s">
        <v>21</v>
      </c>
      <c r="C5" s="82">
        <v>0.14701078100000001</v>
      </c>
    </row>
    <row r="6" spans="1:3">
      <c r="A6" s="82" t="s">
        <v>117</v>
      </c>
      <c r="B6" s="82" t="s">
        <v>21</v>
      </c>
      <c r="C6" s="82">
        <v>0.138386124</v>
      </c>
    </row>
    <row r="7" spans="1:3">
      <c r="A7" s="82" t="s">
        <v>118</v>
      </c>
      <c r="B7" s="82" t="s">
        <v>21</v>
      </c>
      <c r="C7" s="82">
        <v>0.14391273800000001</v>
      </c>
    </row>
    <row r="8" spans="1:3">
      <c r="A8" s="82" t="s">
        <v>125</v>
      </c>
      <c r="B8" s="82" t="s">
        <v>21</v>
      </c>
      <c r="C8" s="82">
        <v>0.15946969699999999</v>
      </c>
    </row>
    <row r="9" spans="1:3">
      <c r="A9" s="82" t="s">
        <v>126</v>
      </c>
      <c r="B9" s="82" t="s">
        <v>21</v>
      </c>
      <c r="C9" s="82">
        <v>0.147622699</v>
      </c>
    </row>
    <row r="10" spans="1:3">
      <c r="A10" s="82" t="s">
        <v>127</v>
      </c>
      <c r="B10" s="82" t="s">
        <v>21</v>
      </c>
      <c r="C10" s="82">
        <v>0.15450484</v>
      </c>
    </row>
    <row r="11" spans="1:3">
      <c r="A11" s="82" t="s">
        <v>122</v>
      </c>
      <c r="B11" s="82" t="s">
        <v>21</v>
      </c>
      <c r="C11" s="82">
        <v>0.150343332</v>
      </c>
    </row>
    <row r="12" spans="1:3">
      <c r="A12" s="82" t="s">
        <v>123</v>
      </c>
      <c r="B12" s="82" t="s">
        <v>21</v>
      </c>
      <c r="C12" s="82">
        <v>0.16135084399999999</v>
      </c>
    </row>
    <row r="13" spans="1:3">
      <c r="A13" s="82" t="s">
        <v>124</v>
      </c>
      <c r="B13" s="82" t="s">
        <v>21</v>
      </c>
      <c r="C13" s="82">
        <v>0.14766138400000001</v>
      </c>
    </row>
    <row r="14" spans="1:3">
      <c r="A14" s="82" t="s">
        <v>131</v>
      </c>
      <c r="B14" s="82" t="s">
        <v>21</v>
      </c>
      <c r="C14" s="82">
        <v>0.15765422700000001</v>
      </c>
    </row>
    <row r="15" spans="1:3">
      <c r="A15" s="82" t="s">
        <v>132</v>
      </c>
      <c r="B15" s="82" t="s">
        <v>21</v>
      </c>
      <c r="C15" s="82">
        <v>0.15971439300000001</v>
      </c>
    </row>
    <row r="16" spans="1:3">
      <c r="A16" s="82" t="s">
        <v>133</v>
      </c>
      <c r="B16" s="82" t="s">
        <v>21</v>
      </c>
      <c r="C16" s="82">
        <v>0.15852713199999999</v>
      </c>
    </row>
    <row r="17" spans="1:3">
      <c r="A17" s="82" t="s">
        <v>128</v>
      </c>
      <c r="B17" s="82" t="s">
        <v>21</v>
      </c>
      <c r="C17" s="82">
        <v>0.14554857800000001</v>
      </c>
    </row>
    <row r="18" spans="1:3">
      <c r="A18" s="82" t="s">
        <v>129</v>
      </c>
      <c r="B18" s="82" t="s">
        <v>21</v>
      </c>
      <c r="C18" s="82">
        <v>0.140966011</v>
      </c>
    </row>
    <row r="19" spans="1:3">
      <c r="A19" s="82" t="s">
        <v>130</v>
      </c>
      <c r="B19" s="82" t="s">
        <v>21</v>
      </c>
      <c r="C19" s="82">
        <v>0.13078089500000001</v>
      </c>
    </row>
    <row r="20" spans="1:3">
      <c r="A20" s="82" t="s">
        <v>113</v>
      </c>
      <c r="B20" s="82" t="s">
        <v>21</v>
      </c>
      <c r="C20" s="82">
        <v>0.150624541</v>
      </c>
    </row>
    <row r="21" spans="1:3">
      <c r="A21" s="82" t="s">
        <v>114</v>
      </c>
      <c r="B21" s="82" t="s">
        <v>21</v>
      </c>
      <c r="C21" s="82">
        <v>0.14970059899999999</v>
      </c>
    </row>
    <row r="22" spans="1:3">
      <c r="A22" s="82" t="s">
        <v>115</v>
      </c>
      <c r="B22" s="82" t="s">
        <v>21</v>
      </c>
      <c r="C22" s="82">
        <v>0.16249533099999999</v>
      </c>
    </row>
    <row r="23" spans="1:3">
      <c r="A23" s="82" t="s">
        <v>110</v>
      </c>
      <c r="B23" s="82" t="s">
        <v>21</v>
      </c>
      <c r="C23" s="82">
        <v>0.13769751699999999</v>
      </c>
    </row>
    <row r="24" spans="1:3">
      <c r="A24" s="82" t="s">
        <v>111</v>
      </c>
      <c r="B24" s="82" t="s">
        <v>21</v>
      </c>
      <c r="C24" s="82">
        <v>0.144551983</v>
      </c>
    </row>
    <row r="25" spans="1:3">
      <c r="A25" s="82" t="s">
        <v>112</v>
      </c>
      <c r="B25" s="82" t="s">
        <v>21</v>
      </c>
      <c r="C25" s="82">
        <v>0.143820225</v>
      </c>
    </row>
    <row r="26" spans="1:3">
      <c r="A26" s="82" t="s">
        <v>119</v>
      </c>
      <c r="B26" s="82" t="s">
        <v>11</v>
      </c>
      <c r="C26" s="82">
        <v>0.25818483199999998</v>
      </c>
    </row>
    <row r="27" spans="1:3">
      <c r="A27" s="82" t="s">
        <v>120</v>
      </c>
      <c r="B27" s="82" t="s">
        <v>11</v>
      </c>
      <c r="C27" s="82">
        <v>0.25190533500000001</v>
      </c>
    </row>
    <row r="28" spans="1:3">
      <c r="A28" s="82" t="s">
        <v>121</v>
      </c>
      <c r="B28" s="82" t="s">
        <v>11</v>
      </c>
      <c r="C28" s="82">
        <v>0.25089605700000001</v>
      </c>
    </row>
    <row r="29" spans="1:3">
      <c r="A29" s="82" t="s">
        <v>116</v>
      </c>
      <c r="B29" s="82" t="s">
        <v>11</v>
      </c>
      <c r="C29" s="82">
        <v>0.243637881</v>
      </c>
    </row>
    <row r="30" spans="1:3">
      <c r="A30" s="82" t="s">
        <v>117</v>
      </c>
      <c r="B30" s="82" t="s">
        <v>11</v>
      </c>
      <c r="C30" s="82">
        <v>0.23252097499999999</v>
      </c>
    </row>
    <row r="31" spans="1:3">
      <c r="A31" s="82" t="s">
        <v>118</v>
      </c>
      <c r="B31" s="82" t="s">
        <v>11</v>
      </c>
      <c r="C31" s="82">
        <v>0.24246079600000001</v>
      </c>
    </row>
    <row r="32" spans="1:3">
      <c r="A32" s="82" t="s">
        <v>125</v>
      </c>
      <c r="B32" s="82" t="s">
        <v>11</v>
      </c>
      <c r="C32" s="82">
        <v>0.24221867499999999</v>
      </c>
    </row>
    <row r="33" spans="1:3">
      <c r="A33" s="82" t="s">
        <v>126</v>
      </c>
      <c r="B33" s="82" t="s">
        <v>11</v>
      </c>
      <c r="C33" s="82">
        <v>0.238306452</v>
      </c>
    </row>
    <row r="34" spans="1:3">
      <c r="A34" s="82" t="s">
        <v>127</v>
      </c>
      <c r="B34" s="82" t="s">
        <v>11</v>
      </c>
      <c r="C34" s="82">
        <v>0.239565943</v>
      </c>
    </row>
    <row r="35" spans="1:3">
      <c r="A35" s="82" t="s">
        <v>122</v>
      </c>
      <c r="B35" s="82" t="s">
        <v>11</v>
      </c>
      <c r="C35" s="82">
        <v>0.239130435</v>
      </c>
    </row>
    <row r="36" spans="1:3">
      <c r="A36" s="82" t="s">
        <v>123</v>
      </c>
      <c r="B36" s="82" t="s">
        <v>11</v>
      </c>
      <c r="C36" s="82">
        <v>0.24158004199999999</v>
      </c>
    </row>
    <row r="37" spans="1:3">
      <c r="A37" s="82" t="s">
        <v>124</v>
      </c>
      <c r="B37" s="82" t="s">
        <v>11</v>
      </c>
      <c r="C37" s="82">
        <v>0.248582996</v>
      </c>
    </row>
    <row r="38" spans="1:3">
      <c r="A38" s="82" t="s">
        <v>131</v>
      </c>
      <c r="B38" s="82" t="s">
        <v>11</v>
      </c>
      <c r="C38" s="82">
        <v>0.24759916500000001</v>
      </c>
    </row>
    <row r="39" spans="1:3">
      <c r="A39" s="82" t="s">
        <v>132</v>
      </c>
      <c r="B39" s="82" t="s">
        <v>11</v>
      </c>
      <c r="C39" s="82">
        <v>0.25010386400000001</v>
      </c>
    </row>
    <row r="40" spans="1:3">
      <c r="A40" s="82" t="s">
        <v>133</v>
      </c>
      <c r="B40" s="82" t="s">
        <v>11</v>
      </c>
      <c r="C40" s="82">
        <v>0.24702014</v>
      </c>
    </row>
    <row r="41" spans="1:3">
      <c r="A41" s="82" t="s">
        <v>128</v>
      </c>
      <c r="B41" s="82" t="s">
        <v>11</v>
      </c>
      <c r="C41" s="82">
        <v>0.230518156</v>
      </c>
    </row>
    <row r="42" spans="1:3">
      <c r="A42" s="82" t="s">
        <v>129</v>
      </c>
      <c r="B42" s="82" t="s">
        <v>11</v>
      </c>
      <c r="C42" s="82">
        <v>0.238379023</v>
      </c>
    </row>
    <row r="43" spans="1:3">
      <c r="A43" s="82" t="s">
        <v>130</v>
      </c>
      <c r="B43" s="82" t="s">
        <v>11</v>
      </c>
      <c r="C43" s="82">
        <v>0.24518021800000001</v>
      </c>
    </row>
    <row r="44" spans="1:3">
      <c r="A44" s="82" t="s">
        <v>113</v>
      </c>
      <c r="B44" s="82" t="s">
        <v>11</v>
      </c>
      <c r="C44" s="82">
        <v>0.24978050900000001</v>
      </c>
    </row>
    <row r="45" spans="1:3">
      <c r="A45" s="82" t="s">
        <v>114</v>
      </c>
      <c r="B45" s="82" t="s">
        <v>11</v>
      </c>
      <c r="C45" s="82">
        <v>0.2492</v>
      </c>
    </row>
    <row r="46" spans="1:3">
      <c r="A46" s="82" t="s">
        <v>115</v>
      </c>
      <c r="B46" s="82" t="s">
        <v>11</v>
      </c>
      <c r="C46" s="82">
        <v>0.26128364399999998</v>
      </c>
    </row>
    <row r="47" spans="1:3">
      <c r="A47" s="82" t="s">
        <v>110</v>
      </c>
      <c r="B47" s="82" t="s">
        <v>11</v>
      </c>
      <c r="C47" s="82">
        <v>0.236185018</v>
      </c>
    </row>
    <row r="48" spans="1:3">
      <c r="A48" s="82" t="s">
        <v>111</v>
      </c>
      <c r="B48" s="82" t="s">
        <v>11</v>
      </c>
      <c r="C48" s="82">
        <v>0.248501798</v>
      </c>
    </row>
    <row r="49" spans="1:3">
      <c r="A49" s="82" t="s">
        <v>112</v>
      </c>
      <c r="B49" s="82" t="s">
        <v>11</v>
      </c>
      <c r="C49" s="82">
        <v>0.23815213099999999</v>
      </c>
    </row>
    <row r="52" spans="1:3">
      <c r="A52" s="82"/>
      <c r="B52" s="82"/>
      <c r="C52" s="82"/>
    </row>
    <row r="53" spans="1:3">
      <c r="A53" s="82"/>
      <c r="B53" s="82"/>
      <c r="C53" s="82"/>
    </row>
    <row r="54" spans="1:3">
      <c r="A54" s="82"/>
      <c r="B54" s="82"/>
      <c r="C54" s="82"/>
    </row>
    <row r="55" spans="1:3">
      <c r="A55" s="82"/>
      <c r="B55" s="82"/>
      <c r="C55" s="82"/>
    </row>
    <row r="56" spans="1:3">
      <c r="A56" s="82"/>
      <c r="B56" s="82"/>
      <c r="C56" s="82"/>
    </row>
    <row r="57" spans="1:3">
      <c r="A57" s="82"/>
      <c r="B57" s="82"/>
      <c r="C57" s="82"/>
    </row>
    <row r="58" spans="1:3">
      <c r="A58" s="82"/>
      <c r="B58" s="82"/>
      <c r="C58" s="83"/>
    </row>
    <row r="59" spans="1:3">
      <c r="A59" s="82"/>
      <c r="B59" s="82"/>
      <c r="C59" s="83"/>
    </row>
    <row r="60" spans="1:3">
      <c r="A60" s="82"/>
      <c r="B60" s="82"/>
      <c r="C60" s="82"/>
    </row>
    <row r="61" spans="1:3">
      <c r="A61" s="82"/>
      <c r="B61" s="82"/>
      <c r="C61" s="82"/>
    </row>
    <row r="62" spans="1:3">
      <c r="A62" s="82"/>
      <c r="B62" s="82"/>
      <c r="C62" s="82"/>
    </row>
    <row r="63" spans="1:3">
      <c r="A63" s="82"/>
      <c r="B63" s="82"/>
      <c r="C63" s="82"/>
    </row>
    <row r="64" spans="1:3">
      <c r="A64" s="82"/>
      <c r="B64" s="82"/>
      <c r="C64" s="82"/>
    </row>
    <row r="65" spans="1:3">
      <c r="A65" s="82"/>
      <c r="B65" s="82"/>
      <c r="C65" s="82"/>
    </row>
    <row r="66" spans="1:3">
      <c r="A66" s="82"/>
      <c r="B66" s="82"/>
      <c r="C66" s="82"/>
    </row>
    <row r="67" spans="1:3">
      <c r="A67" s="82"/>
      <c r="B67" s="82"/>
      <c r="C67" s="82"/>
    </row>
    <row r="68" spans="1:3">
      <c r="A68" s="82"/>
      <c r="B68" s="82"/>
      <c r="C68" s="82"/>
    </row>
    <row r="69" spans="1:3">
      <c r="A69" s="82"/>
      <c r="B69" s="82"/>
      <c r="C69" s="82"/>
    </row>
    <row r="70" spans="1:3">
      <c r="A70" s="82"/>
      <c r="B70" s="82"/>
      <c r="C70" s="82"/>
    </row>
    <row r="71" spans="1:3">
      <c r="A71" s="82"/>
      <c r="B71" s="82"/>
      <c r="C71" s="82"/>
    </row>
    <row r="72" spans="1:3">
      <c r="A72" s="82"/>
      <c r="B72" s="82"/>
      <c r="C72" s="82"/>
    </row>
    <row r="73" spans="1:3">
      <c r="A73" s="82"/>
      <c r="B73" s="82"/>
      <c r="C73" s="82"/>
    </row>
    <row r="74" spans="1:3">
      <c r="A74" s="82"/>
      <c r="B74" s="82"/>
      <c r="C74" s="82"/>
    </row>
    <row r="75" spans="1:3">
      <c r="A75" s="82"/>
      <c r="B75" s="82"/>
      <c r="C75" s="82"/>
    </row>
    <row r="76" spans="1:3">
      <c r="A76" s="82"/>
      <c r="B76" s="82"/>
      <c r="C76" s="82"/>
    </row>
    <row r="77" spans="1:3">
      <c r="A77" s="82"/>
      <c r="B77" s="82"/>
      <c r="C77" s="82"/>
    </row>
    <row r="78" spans="1:3">
      <c r="A78" s="82"/>
      <c r="B78" s="82"/>
      <c r="C78" s="82"/>
    </row>
    <row r="79" spans="1:3">
      <c r="A79" s="82"/>
      <c r="B79" s="82"/>
      <c r="C79" s="82"/>
    </row>
    <row r="80" spans="1:3">
      <c r="A80" s="82"/>
      <c r="B80" s="82"/>
      <c r="C80" s="82"/>
    </row>
    <row r="81" spans="1:3">
      <c r="A81" s="82"/>
      <c r="B81" s="82"/>
      <c r="C81" s="82"/>
    </row>
    <row r="82" spans="1:3">
      <c r="A82" s="82"/>
      <c r="B82" s="82"/>
      <c r="C82" s="82"/>
    </row>
    <row r="83" spans="1:3">
      <c r="A83" s="82"/>
      <c r="B83" s="82"/>
      <c r="C83" s="82"/>
    </row>
    <row r="84" spans="1:3">
      <c r="A84" s="82"/>
      <c r="B84" s="82"/>
      <c r="C84" s="82"/>
    </row>
    <row r="85" spans="1:3">
      <c r="A85" s="82"/>
      <c r="B85" s="82"/>
      <c r="C85" s="82"/>
    </row>
    <row r="86" spans="1:3">
      <c r="A86" s="82"/>
      <c r="B86" s="82"/>
      <c r="C86" s="82"/>
    </row>
    <row r="87" spans="1:3">
      <c r="A87" s="82"/>
      <c r="B87" s="82"/>
      <c r="C87" s="82"/>
    </row>
    <row r="88" spans="1:3">
      <c r="A88" s="82"/>
      <c r="B88" s="82"/>
      <c r="C88" s="82"/>
    </row>
    <row r="89" spans="1:3">
      <c r="A89" s="82"/>
      <c r="B89" s="82"/>
      <c r="C89" s="82"/>
    </row>
    <row r="90" spans="1:3">
      <c r="A90" s="82"/>
      <c r="B90" s="82"/>
      <c r="C90" s="82"/>
    </row>
    <row r="91" spans="1:3">
      <c r="A91" s="82"/>
      <c r="B91" s="82"/>
      <c r="C91" s="82"/>
    </row>
    <row r="92" spans="1:3">
      <c r="A92" s="82"/>
      <c r="B92" s="82"/>
      <c r="C92" s="82"/>
    </row>
    <row r="93" spans="1:3">
      <c r="A93" s="82"/>
      <c r="B93" s="82"/>
      <c r="C93" s="82"/>
    </row>
    <row r="94" spans="1:3">
      <c r="A94" s="82"/>
      <c r="B94" s="82"/>
      <c r="C94" s="82"/>
    </row>
    <row r="95" spans="1:3">
      <c r="A95" s="82"/>
      <c r="B95" s="82"/>
      <c r="C95" s="82"/>
    </row>
    <row r="96" spans="1:3">
      <c r="A96" s="82"/>
      <c r="B96" s="82"/>
      <c r="C96" s="82"/>
    </row>
    <row r="97" spans="1:3">
      <c r="A97" s="82"/>
      <c r="B97" s="82"/>
      <c r="C97" s="82"/>
    </row>
    <row r="98" spans="1:3">
      <c r="A98" s="82"/>
      <c r="B98" s="82"/>
      <c r="C98" s="82"/>
    </row>
    <row r="99" spans="1:3">
      <c r="A99" s="82"/>
      <c r="B99" s="82"/>
      <c r="C99" s="82"/>
    </row>
  </sheetData>
  <sortState xmlns:xlrd2="http://schemas.microsoft.com/office/spreadsheetml/2017/richdata2" ref="A1:C149">
    <sortCondition ref="B1:B149"/>
    <sortCondition ref="A1:A149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5AAA3-8463-0445-9804-3B5AF3D5A47F}">
  <dimension ref="A1:J54"/>
  <sheetViews>
    <sheetView workbookViewId="0">
      <selection activeCell="N13" sqref="N13"/>
    </sheetView>
  </sheetViews>
  <sheetFormatPr baseColWidth="10" defaultRowHeight="15"/>
  <cols>
    <col min="3" max="3" width="10.83203125" style="85"/>
  </cols>
  <sheetData>
    <row r="1" spans="1:10">
      <c r="C1" s="85" t="s">
        <v>138</v>
      </c>
      <c r="F1" t="s">
        <v>134</v>
      </c>
      <c r="G1" t="s">
        <v>135</v>
      </c>
      <c r="H1" t="s">
        <v>136</v>
      </c>
      <c r="I1" t="s">
        <v>137</v>
      </c>
      <c r="J1" t="s">
        <v>61</v>
      </c>
    </row>
    <row r="2" spans="1:10">
      <c r="A2" s="82" t="s">
        <v>119</v>
      </c>
      <c r="B2" s="82" t="s">
        <v>21</v>
      </c>
      <c r="C2" s="86">
        <v>0.157153447</v>
      </c>
      <c r="F2" s="3">
        <v>1</v>
      </c>
      <c r="G2" s="24" t="s">
        <v>21</v>
      </c>
      <c r="H2" s="24" t="s">
        <v>18</v>
      </c>
      <c r="I2" s="24">
        <v>0</v>
      </c>
      <c r="J2" s="24">
        <v>1</v>
      </c>
    </row>
    <row r="3" spans="1:10">
      <c r="A3" s="82" t="s">
        <v>116</v>
      </c>
      <c r="B3" s="82" t="s">
        <v>21</v>
      </c>
      <c r="C3" s="86">
        <v>0.14701078100000001</v>
      </c>
      <c r="F3" s="3">
        <v>2</v>
      </c>
      <c r="G3" s="24" t="s">
        <v>21</v>
      </c>
      <c r="H3" s="24" t="s">
        <v>18</v>
      </c>
      <c r="I3" s="24">
        <v>250</v>
      </c>
      <c r="J3" s="24">
        <v>1</v>
      </c>
    </row>
    <row r="4" spans="1:10">
      <c r="A4" s="82" t="s">
        <v>125</v>
      </c>
      <c r="B4" s="82" t="s">
        <v>21</v>
      </c>
      <c r="C4" s="86">
        <v>0.15946969699999999</v>
      </c>
      <c r="F4" s="3">
        <v>3</v>
      </c>
      <c r="G4" s="24" t="s">
        <v>21</v>
      </c>
      <c r="H4" s="24" t="s">
        <v>17</v>
      </c>
      <c r="I4" s="24">
        <v>0</v>
      </c>
      <c r="J4" s="24">
        <v>1</v>
      </c>
    </row>
    <row r="5" spans="1:10">
      <c r="A5" s="82" t="s">
        <v>122</v>
      </c>
      <c r="B5" s="82" t="s">
        <v>21</v>
      </c>
      <c r="C5" s="86">
        <v>0.150343332</v>
      </c>
      <c r="F5" s="3">
        <v>4</v>
      </c>
      <c r="G5" s="24" t="s">
        <v>21</v>
      </c>
      <c r="H5" s="24" t="s">
        <v>17</v>
      </c>
      <c r="I5" s="24">
        <v>250</v>
      </c>
      <c r="J5" s="24">
        <v>1</v>
      </c>
    </row>
    <row r="6" spans="1:10">
      <c r="A6" s="82" t="s">
        <v>113</v>
      </c>
      <c r="B6" s="82" t="s">
        <v>21</v>
      </c>
      <c r="C6" s="86">
        <v>0.150624541</v>
      </c>
      <c r="F6" s="3">
        <v>5</v>
      </c>
      <c r="G6" s="24" t="s">
        <v>21</v>
      </c>
      <c r="H6" s="24" t="s">
        <v>16</v>
      </c>
      <c r="I6" s="24">
        <v>0</v>
      </c>
      <c r="J6" s="24">
        <v>1</v>
      </c>
    </row>
    <row r="7" spans="1:10">
      <c r="A7" s="82" t="s">
        <v>110</v>
      </c>
      <c r="B7" s="82" t="s">
        <v>21</v>
      </c>
      <c r="C7" s="86">
        <v>0.13769751699999999</v>
      </c>
      <c r="F7" s="3">
        <v>6</v>
      </c>
      <c r="G7" s="24" t="s">
        <v>21</v>
      </c>
      <c r="H7" s="24" t="s">
        <v>16</v>
      </c>
      <c r="I7" s="24">
        <v>250</v>
      </c>
      <c r="J7" s="24">
        <v>1</v>
      </c>
    </row>
    <row r="8" spans="1:10">
      <c r="A8" s="82" t="s">
        <v>131</v>
      </c>
      <c r="B8" s="82" t="s">
        <v>21</v>
      </c>
      <c r="C8" s="86">
        <v>0.15765422700000001</v>
      </c>
      <c r="F8" s="3">
        <v>7</v>
      </c>
      <c r="G8" s="24" t="s">
        <v>21</v>
      </c>
      <c r="H8" s="24" t="s">
        <v>15</v>
      </c>
      <c r="I8" s="24">
        <v>0</v>
      </c>
      <c r="J8" s="24">
        <v>1</v>
      </c>
    </row>
    <row r="9" spans="1:10">
      <c r="A9" s="82" t="s">
        <v>128</v>
      </c>
      <c r="B9" s="82" t="s">
        <v>21</v>
      </c>
      <c r="C9" s="86">
        <v>0.14554857800000001</v>
      </c>
      <c r="F9" s="3">
        <v>8</v>
      </c>
      <c r="G9" s="24" t="s">
        <v>21</v>
      </c>
      <c r="H9" s="24" t="s">
        <v>15</v>
      </c>
      <c r="I9" s="24">
        <v>250</v>
      </c>
      <c r="J9" s="24">
        <v>1</v>
      </c>
    </row>
    <row r="11" spans="1:10">
      <c r="A11" s="82" t="s">
        <v>120</v>
      </c>
      <c r="B11" s="82" t="s">
        <v>21</v>
      </c>
      <c r="C11" s="86">
        <v>0.15615726999999999</v>
      </c>
      <c r="F11" s="32">
        <v>9</v>
      </c>
      <c r="G11" s="24" t="s">
        <v>21</v>
      </c>
      <c r="H11" s="24" t="s">
        <v>18</v>
      </c>
      <c r="I11" s="24">
        <v>0</v>
      </c>
      <c r="J11" s="24">
        <v>2</v>
      </c>
    </row>
    <row r="12" spans="1:10">
      <c r="A12" s="82" t="s">
        <v>117</v>
      </c>
      <c r="B12" s="82" t="s">
        <v>21</v>
      </c>
      <c r="C12" s="86">
        <v>0.138386124</v>
      </c>
      <c r="F12" s="3">
        <v>10</v>
      </c>
      <c r="G12" s="24" t="s">
        <v>21</v>
      </c>
      <c r="H12" s="24" t="s">
        <v>18</v>
      </c>
      <c r="I12" s="24">
        <v>250</v>
      </c>
      <c r="J12" s="24">
        <v>2</v>
      </c>
    </row>
    <row r="13" spans="1:10">
      <c r="A13" s="82" t="s">
        <v>126</v>
      </c>
      <c r="B13" s="82" t="s">
        <v>21</v>
      </c>
      <c r="C13" s="86">
        <v>0.147622699</v>
      </c>
      <c r="F13" s="3">
        <v>11</v>
      </c>
      <c r="G13" s="24" t="s">
        <v>21</v>
      </c>
      <c r="H13" s="24" t="s">
        <v>17</v>
      </c>
      <c r="I13" s="24">
        <v>0</v>
      </c>
      <c r="J13" s="24">
        <v>2</v>
      </c>
    </row>
    <row r="14" spans="1:10">
      <c r="A14" s="82" t="s">
        <v>123</v>
      </c>
      <c r="B14" s="82" t="s">
        <v>21</v>
      </c>
      <c r="C14" s="86">
        <v>0.16135084399999999</v>
      </c>
      <c r="F14" s="3">
        <v>12</v>
      </c>
      <c r="G14" s="24" t="s">
        <v>21</v>
      </c>
      <c r="H14" s="24" t="s">
        <v>17</v>
      </c>
      <c r="I14" s="24">
        <v>250</v>
      </c>
      <c r="J14" s="24">
        <v>2</v>
      </c>
    </row>
    <row r="15" spans="1:10">
      <c r="A15" s="82" t="s">
        <v>114</v>
      </c>
      <c r="B15" s="82" t="s">
        <v>21</v>
      </c>
      <c r="C15" s="86">
        <v>0.14970059899999999</v>
      </c>
      <c r="F15" s="3">
        <v>13</v>
      </c>
      <c r="G15" s="24" t="s">
        <v>21</v>
      </c>
      <c r="H15" s="24" t="s">
        <v>16</v>
      </c>
      <c r="I15" s="24">
        <v>0</v>
      </c>
      <c r="J15" s="24">
        <v>2</v>
      </c>
    </row>
    <row r="16" spans="1:10">
      <c r="A16" s="82" t="s">
        <v>111</v>
      </c>
      <c r="B16" s="82" t="s">
        <v>21</v>
      </c>
      <c r="C16" s="86">
        <v>0.144551983</v>
      </c>
      <c r="F16" s="3">
        <v>14</v>
      </c>
      <c r="G16" s="24" t="s">
        <v>21</v>
      </c>
      <c r="H16" s="24" t="s">
        <v>16</v>
      </c>
      <c r="I16" s="24">
        <v>250</v>
      </c>
      <c r="J16" s="24">
        <v>2</v>
      </c>
    </row>
    <row r="17" spans="1:10">
      <c r="A17" s="82" t="s">
        <v>132</v>
      </c>
      <c r="B17" s="82" t="s">
        <v>21</v>
      </c>
      <c r="C17" s="86">
        <v>0.15971439300000001</v>
      </c>
      <c r="F17" s="3">
        <v>15</v>
      </c>
      <c r="G17" s="24" t="s">
        <v>21</v>
      </c>
      <c r="H17" s="24" t="s">
        <v>15</v>
      </c>
      <c r="I17" s="24">
        <v>0</v>
      </c>
      <c r="J17" s="24">
        <v>2</v>
      </c>
    </row>
    <row r="18" spans="1:10">
      <c r="A18" s="82" t="s">
        <v>129</v>
      </c>
      <c r="B18" s="82" t="s">
        <v>21</v>
      </c>
      <c r="C18" s="86">
        <v>0.140966011</v>
      </c>
      <c r="F18" s="3">
        <v>16</v>
      </c>
      <c r="G18" s="24" t="s">
        <v>21</v>
      </c>
      <c r="H18" s="24" t="s">
        <v>15</v>
      </c>
      <c r="I18" s="24">
        <v>250</v>
      </c>
      <c r="J18" s="24">
        <v>2</v>
      </c>
    </row>
    <row r="20" spans="1:10">
      <c r="A20" s="82" t="s">
        <v>121</v>
      </c>
      <c r="B20" s="82" t="s">
        <v>21</v>
      </c>
      <c r="C20" s="86">
        <v>0.154462659</v>
      </c>
      <c r="F20" s="32">
        <v>17</v>
      </c>
      <c r="G20" s="24" t="s">
        <v>21</v>
      </c>
      <c r="H20" s="24" t="s">
        <v>18</v>
      </c>
      <c r="I20" s="24">
        <v>0</v>
      </c>
      <c r="J20" s="24">
        <v>3</v>
      </c>
    </row>
    <row r="21" spans="1:10">
      <c r="A21" s="82" t="s">
        <v>118</v>
      </c>
      <c r="B21" s="82" t="s">
        <v>21</v>
      </c>
      <c r="C21" s="86">
        <v>0.14391273800000001</v>
      </c>
      <c r="F21" s="5">
        <v>18</v>
      </c>
      <c r="G21" s="24" t="s">
        <v>21</v>
      </c>
      <c r="H21" s="24" t="s">
        <v>18</v>
      </c>
      <c r="I21" s="24">
        <v>250</v>
      </c>
      <c r="J21" s="24">
        <v>3</v>
      </c>
    </row>
    <row r="22" spans="1:10">
      <c r="A22" s="82" t="s">
        <v>127</v>
      </c>
      <c r="B22" s="82" t="s">
        <v>21</v>
      </c>
      <c r="C22" s="86">
        <v>0.15450484</v>
      </c>
      <c r="F22" s="3">
        <v>19</v>
      </c>
      <c r="G22" s="24" t="s">
        <v>21</v>
      </c>
      <c r="H22" s="24" t="s">
        <v>17</v>
      </c>
      <c r="I22" s="24">
        <v>0</v>
      </c>
      <c r="J22" s="24">
        <v>3</v>
      </c>
    </row>
    <row r="23" spans="1:10">
      <c r="A23" s="82" t="s">
        <v>124</v>
      </c>
      <c r="B23" s="82" t="s">
        <v>21</v>
      </c>
      <c r="C23" s="86">
        <v>0.14766138400000001</v>
      </c>
      <c r="F23" s="5">
        <v>20</v>
      </c>
      <c r="G23" s="24" t="s">
        <v>21</v>
      </c>
      <c r="H23" s="24" t="s">
        <v>17</v>
      </c>
      <c r="I23" s="24">
        <v>250</v>
      </c>
      <c r="J23" s="24">
        <v>3</v>
      </c>
    </row>
    <row r="24" spans="1:10">
      <c r="A24" s="82" t="s">
        <v>115</v>
      </c>
      <c r="B24" s="82" t="s">
        <v>21</v>
      </c>
      <c r="C24" s="86">
        <v>0.16249533099999999</v>
      </c>
      <c r="F24" s="5">
        <v>21</v>
      </c>
      <c r="G24" s="24" t="s">
        <v>21</v>
      </c>
      <c r="H24" s="24" t="s">
        <v>16</v>
      </c>
      <c r="I24" s="24">
        <v>0</v>
      </c>
      <c r="J24" s="24">
        <v>3</v>
      </c>
    </row>
    <row r="25" spans="1:10">
      <c r="A25" s="82" t="s">
        <v>112</v>
      </c>
      <c r="B25" s="82" t="s">
        <v>21</v>
      </c>
      <c r="C25" s="86">
        <v>0.143820225</v>
      </c>
      <c r="F25" s="5">
        <v>22</v>
      </c>
      <c r="G25" s="24" t="s">
        <v>21</v>
      </c>
      <c r="H25" s="24" t="s">
        <v>16</v>
      </c>
      <c r="I25" s="24">
        <v>250</v>
      </c>
      <c r="J25" s="24">
        <v>3</v>
      </c>
    </row>
    <row r="26" spans="1:10">
      <c r="A26" s="82" t="s">
        <v>133</v>
      </c>
      <c r="B26" s="82" t="s">
        <v>21</v>
      </c>
      <c r="C26" s="86">
        <v>0.15852713199999999</v>
      </c>
      <c r="F26" s="5">
        <v>23</v>
      </c>
      <c r="G26" s="24" t="s">
        <v>21</v>
      </c>
      <c r="H26" s="24" t="s">
        <v>15</v>
      </c>
      <c r="I26" s="24">
        <v>0</v>
      </c>
      <c r="J26" s="24">
        <v>3</v>
      </c>
    </row>
    <row r="27" spans="1:10">
      <c r="A27" s="82" t="s">
        <v>130</v>
      </c>
      <c r="B27" s="82" t="s">
        <v>21</v>
      </c>
      <c r="C27" s="86">
        <v>0.13078089500000001</v>
      </c>
      <c r="F27" s="3">
        <v>24</v>
      </c>
      <c r="G27" s="24" t="s">
        <v>21</v>
      </c>
      <c r="H27" s="24" t="s">
        <v>15</v>
      </c>
      <c r="I27" s="24">
        <v>250</v>
      </c>
      <c r="J27" s="24">
        <v>3</v>
      </c>
    </row>
    <row r="29" spans="1:10">
      <c r="A29" s="82" t="s">
        <v>119</v>
      </c>
      <c r="B29" s="82" t="s">
        <v>11</v>
      </c>
      <c r="C29" s="86">
        <v>0.25818483199999998</v>
      </c>
      <c r="F29" s="3">
        <v>34</v>
      </c>
      <c r="G29" s="24" t="s">
        <v>11</v>
      </c>
      <c r="H29" s="24" t="s">
        <v>18</v>
      </c>
      <c r="I29" s="24">
        <v>0</v>
      </c>
      <c r="J29" s="24">
        <v>1</v>
      </c>
    </row>
    <row r="30" spans="1:10">
      <c r="A30" s="82" t="s">
        <v>116</v>
      </c>
      <c r="B30" s="82" t="s">
        <v>11</v>
      </c>
      <c r="C30" s="86">
        <v>0.243637881</v>
      </c>
      <c r="F30" s="3">
        <v>35</v>
      </c>
      <c r="G30" s="24" t="s">
        <v>11</v>
      </c>
      <c r="H30" s="24" t="s">
        <v>18</v>
      </c>
      <c r="I30" s="24">
        <v>250</v>
      </c>
      <c r="J30" s="24">
        <v>1</v>
      </c>
    </row>
    <row r="31" spans="1:10">
      <c r="A31" s="82" t="s">
        <v>125</v>
      </c>
      <c r="B31" s="82" t="s">
        <v>11</v>
      </c>
      <c r="C31" s="86">
        <v>0.24221867499999999</v>
      </c>
      <c r="F31" s="3">
        <v>36</v>
      </c>
      <c r="G31" s="24" t="s">
        <v>11</v>
      </c>
      <c r="H31" s="24" t="s">
        <v>17</v>
      </c>
      <c r="I31" s="24">
        <v>0</v>
      </c>
      <c r="J31" s="24">
        <v>1</v>
      </c>
    </row>
    <row r="32" spans="1:10">
      <c r="A32" s="82" t="s">
        <v>122</v>
      </c>
      <c r="B32" s="82" t="s">
        <v>11</v>
      </c>
      <c r="C32" s="86">
        <v>0.239130435</v>
      </c>
      <c r="F32" s="3">
        <v>37</v>
      </c>
      <c r="G32" s="24" t="s">
        <v>11</v>
      </c>
      <c r="H32" s="24" t="s">
        <v>17</v>
      </c>
      <c r="I32" s="24">
        <v>250</v>
      </c>
      <c r="J32" s="24">
        <v>1</v>
      </c>
    </row>
    <row r="33" spans="1:10">
      <c r="A33" s="82" t="s">
        <v>113</v>
      </c>
      <c r="B33" s="82" t="s">
        <v>11</v>
      </c>
      <c r="C33" s="86">
        <v>0.24978050900000001</v>
      </c>
      <c r="F33" s="3">
        <v>38</v>
      </c>
      <c r="G33" s="24" t="s">
        <v>11</v>
      </c>
      <c r="H33" s="24" t="s">
        <v>16</v>
      </c>
      <c r="I33" s="24">
        <v>0</v>
      </c>
      <c r="J33" s="24">
        <v>1</v>
      </c>
    </row>
    <row r="34" spans="1:10">
      <c r="A34" s="82" t="s">
        <v>110</v>
      </c>
      <c r="B34" s="82" t="s">
        <v>11</v>
      </c>
      <c r="C34" s="86">
        <v>0.236185018</v>
      </c>
      <c r="F34" s="3">
        <v>39</v>
      </c>
      <c r="G34" s="24" t="s">
        <v>11</v>
      </c>
      <c r="H34" s="24" t="s">
        <v>16</v>
      </c>
      <c r="I34" s="24">
        <v>250</v>
      </c>
      <c r="J34" s="24">
        <v>1</v>
      </c>
    </row>
    <row r="35" spans="1:10">
      <c r="A35" s="82" t="s">
        <v>131</v>
      </c>
      <c r="B35" s="82" t="s">
        <v>11</v>
      </c>
      <c r="C35" s="86">
        <v>0.24759916500000001</v>
      </c>
      <c r="F35" s="3">
        <v>40</v>
      </c>
      <c r="G35" s="24" t="s">
        <v>11</v>
      </c>
      <c r="H35" s="24" t="s">
        <v>15</v>
      </c>
      <c r="I35" s="24">
        <v>0</v>
      </c>
      <c r="J35" s="24">
        <v>1</v>
      </c>
    </row>
    <row r="36" spans="1:10">
      <c r="A36" s="82" t="s">
        <v>128</v>
      </c>
      <c r="B36" s="82" t="s">
        <v>11</v>
      </c>
      <c r="C36" s="86">
        <v>0.230518156</v>
      </c>
      <c r="F36" s="3">
        <v>41</v>
      </c>
      <c r="G36" s="24" t="s">
        <v>11</v>
      </c>
      <c r="H36" s="24" t="s">
        <v>15</v>
      </c>
      <c r="I36" s="24">
        <v>250</v>
      </c>
      <c r="J36" s="24">
        <v>1</v>
      </c>
    </row>
    <row r="38" spans="1:10">
      <c r="A38" s="82" t="s">
        <v>120</v>
      </c>
      <c r="B38" s="82" t="s">
        <v>11</v>
      </c>
      <c r="C38" s="86">
        <v>0.25190533500000001</v>
      </c>
      <c r="F38" s="3">
        <v>42</v>
      </c>
      <c r="G38" s="24" t="s">
        <v>11</v>
      </c>
      <c r="H38" s="24" t="s">
        <v>18</v>
      </c>
      <c r="I38" s="24">
        <v>0</v>
      </c>
      <c r="J38" s="24">
        <v>2</v>
      </c>
    </row>
    <row r="39" spans="1:10">
      <c r="A39" s="82" t="s">
        <v>117</v>
      </c>
      <c r="B39" s="82" t="s">
        <v>11</v>
      </c>
      <c r="C39" s="86">
        <v>0.23252097499999999</v>
      </c>
      <c r="F39" s="3">
        <v>43</v>
      </c>
      <c r="G39" s="24" t="s">
        <v>11</v>
      </c>
      <c r="H39" s="24" t="s">
        <v>18</v>
      </c>
      <c r="I39" s="24">
        <v>250</v>
      </c>
      <c r="J39" s="24">
        <v>2</v>
      </c>
    </row>
    <row r="40" spans="1:10">
      <c r="A40" s="82" t="s">
        <v>126</v>
      </c>
      <c r="B40" s="82" t="s">
        <v>11</v>
      </c>
      <c r="C40" s="86">
        <v>0.238306452</v>
      </c>
      <c r="F40" s="3">
        <v>44</v>
      </c>
      <c r="G40" s="24" t="s">
        <v>11</v>
      </c>
      <c r="H40" s="24" t="s">
        <v>17</v>
      </c>
      <c r="I40" s="24">
        <v>0</v>
      </c>
      <c r="J40" s="24">
        <v>2</v>
      </c>
    </row>
    <row r="41" spans="1:10">
      <c r="A41" s="82" t="s">
        <v>123</v>
      </c>
      <c r="B41" s="82" t="s">
        <v>11</v>
      </c>
      <c r="C41" s="86">
        <v>0.24158004199999999</v>
      </c>
      <c r="F41" s="3">
        <v>45</v>
      </c>
      <c r="G41" s="24" t="s">
        <v>11</v>
      </c>
      <c r="H41" s="24" t="s">
        <v>17</v>
      </c>
      <c r="I41" s="24">
        <v>250</v>
      </c>
      <c r="J41" s="24">
        <v>2</v>
      </c>
    </row>
    <row r="42" spans="1:10">
      <c r="A42" s="82" t="s">
        <v>114</v>
      </c>
      <c r="B42" s="82" t="s">
        <v>11</v>
      </c>
      <c r="C42" s="86">
        <v>0.2492</v>
      </c>
      <c r="F42" s="3">
        <v>46</v>
      </c>
      <c r="G42" s="24" t="s">
        <v>11</v>
      </c>
      <c r="H42" s="24" t="s">
        <v>16</v>
      </c>
      <c r="I42" s="24">
        <v>0</v>
      </c>
      <c r="J42" s="24">
        <v>2</v>
      </c>
    </row>
    <row r="43" spans="1:10">
      <c r="A43" s="82" t="s">
        <v>111</v>
      </c>
      <c r="B43" s="82" t="s">
        <v>11</v>
      </c>
      <c r="C43" s="86">
        <v>0.248501798</v>
      </c>
      <c r="F43" s="3">
        <v>47</v>
      </c>
      <c r="G43" s="24" t="s">
        <v>11</v>
      </c>
      <c r="H43" s="24" t="s">
        <v>16</v>
      </c>
      <c r="I43" s="24">
        <v>250</v>
      </c>
      <c r="J43" s="24">
        <v>2</v>
      </c>
    </row>
    <row r="44" spans="1:10">
      <c r="A44" s="82" t="s">
        <v>132</v>
      </c>
      <c r="B44" s="82" t="s">
        <v>11</v>
      </c>
      <c r="C44" s="86">
        <v>0.25010386400000001</v>
      </c>
      <c r="F44" s="3">
        <v>48</v>
      </c>
      <c r="G44" s="24" t="s">
        <v>11</v>
      </c>
      <c r="H44" s="24" t="s">
        <v>15</v>
      </c>
      <c r="I44" s="24">
        <v>0</v>
      </c>
      <c r="J44" s="24">
        <v>2</v>
      </c>
    </row>
    <row r="45" spans="1:10">
      <c r="A45" s="82" t="s">
        <v>129</v>
      </c>
      <c r="B45" s="82" t="s">
        <v>11</v>
      </c>
      <c r="C45" s="86">
        <v>0.238379023</v>
      </c>
      <c r="F45" s="3">
        <v>49</v>
      </c>
      <c r="G45" s="24" t="s">
        <v>11</v>
      </c>
      <c r="H45" s="24" t="s">
        <v>15</v>
      </c>
      <c r="I45" s="24">
        <v>250</v>
      </c>
      <c r="J45" s="24">
        <v>2</v>
      </c>
    </row>
    <row r="47" spans="1:10">
      <c r="A47" s="82" t="s">
        <v>121</v>
      </c>
      <c r="B47" s="82" t="s">
        <v>11</v>
      </c>
      <c r="C47" s="86">
        <v>0.25089605700000001</v>
      </c>
      <c r="F47" s="3">
        <v>50</v>
      </c>
      <c r="G47" s="24" t="s">
        <v>11</v>
      </c>
      <c r="H47" s="24" t="s">
        <v>18</v>
      </c>
      <c r="I47" s="24">
        <v>0</v>
      </c>
      <c r="J47" s="24">
        <v>3</v>
      </c>
    </row>
    <row r="48" spans="1:10">
      <c r="A48" s="82" t="s">
        <v>118</v>
      </c>
      <c r="B48" s="82" t="s">
        <v>11</v>
      </c>
      <c r="C48" s="86">
        <v>0.24246079600000001</v>
      </c>
      <c r="F48" s="3">
        <v>51</v>
      </c>
      <c r="G48" s="24" t="s">
        <v>11</v>
      </c>
      <c r="H48" s="24" t="s">
        <v>18</v>
      </c>
      <c r="I48" s="24">
        <v>250</v>
      </c>
      <c r="J48" s="24">
        <v>3</v>
      </c>
    </row>
    <row r="49" spans="1:10">
      <c r="A49" s="82" t="s">
        <v>127</v>
      </c>
      <c r="B49" s="82" t="s">
        <v>11</v>
      </c>
      <c r="C49" s="86">
        <v>0.239565943</v>
      </c>
      <c r="F49" s="5">
        <v>52</v>
      </c>
      <c r="G49" s="24" t="s">
        <v>11</v>
      </c>
      <c r="H49" s="24" t="s">
        <v>17</v>
      </c>
      <c r="I49" s="24">
        <v>0</v>
      </c>
      <c r="J49" s="24">
        <v>3</v>
      </c>
    </row>
    <row r="50" spans="1:10">
      <c r="A50" s="82" t="s">
        <v>124</v>
      </c>
      <c r="B50" s="82" t="s">
        <v>11</v>
      </c>
      <c r="C50" s="86">
        <v>0.248582996</v>
      </c>
      <c r="F50" s="5">
        <v>53</v>
      </c>
      <c r="G50" s="24" t="s">
        <v>11</v>
      </c>
      <c r="H50" s="24" t="s">
        <v>17</v>
      </c>
      <c r="I50" s="24">
        <v>250</v>
      </c>
      <c r="J50" s="24">
        <v>3</v>
      </c>
    </row>
    <row r="51" spans="1:10">
      <c r="A51" s="82" t="s">
        <v>115</v>
      </c>
      <c r="B51" s="82" t="s">
        <v>11</v>
      </c>
      <c r="C51" s="86">
        <v>0.26128364399999998</v>
      </c>
      <c r="F51" s="5">
        <v>54</v>
      </c>
      <c r="G51" s="24" t="s">
        <v>11</v>
      </c>
      <c r="H51" s="24" t="s">
        <v>16</v>
      </c>
      <c r="I51" s="24">
        <v>0</v>
      </c>
      <c r="J51" s="24">
        <v>3</v>
      </c>
    </row>
    <row r="52" spans="1:10">
      <c r="A52" s="82" t="s">
        <v>112</v>
      </c>
      <c r="B52" s="82" t="s">
        <v>11</v>
      </c>
      <c r="C52" s="86">
        <v>0.23815213099999999</v>
      </c>
      <c r="F52" s="5">
        <v>55</v>
      </c>
      <c r="G52" s="24" t="s">
        <v>11</v>
      </c>
      <c r="H52" s="24" t="s">
        <v>16</v>
      </c>
      <c r="I52" s="24">
        <v>250</v>
      </c>
      <c r="J52" s="24">
        <v>3</v>
      </c>
    </row>
    <row r="53" spans="1:10">
      <c r="A53" s="82" t="s">
        <v>133</v>
      </c>
      <c r="B53" s="82" t="s">
        <v>11</v>
      </c>
      <c r="C53" s="86">
        <v>0.24702014</v>
      </c>
      <c r="F53" s="5">
        <v>56</v>
      </c>
      <c r="G53" s="24" t="s">
        <v>11</v>
      </c>
      <c r="H53" s="24" t="s">
        <v>15</v>
      </c>
      <c r="I53" s="24">
        <v>0</v>
      </c>
      <c r="J53" s="24">
        <v>3</v>
      </c>
    </row>
    <row r="54" spans="1:10">
      <c r="A54" s="82" t="s">
        <v>130</v>
      </c>
      <c r="B54" s="82" t="s">
        <v>11</v>
      </c>
      <c r="C54" s="86">
        <v>0.24518021800000001</v>
      </c>
      <c r="F54" s="5">
        <v>57</v>
      </c>
      <c r="G54" s="24" t="s">
        <v>11</v>
      </c>
      <c r="H54" s="24" t="s">
        <v>15</v>
      </c>
      <c r="I54" s="24">
        <v>250</v>
      </c>
      <c r="J54" s="24">
        <v>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A9A38-07B3-B14A-BDA6-3F466806D338}">
  <dimension ref="A1:J61"/>
  <sheetViews>
    <sheetView zoomScale="138" workbookViewId="0">
      <selection activeCell="H48" sqref="H48"/>
    </sheetView>
  </sheetViews>
  <sheetFormatPr baseColWidth="10" defaultRowHeight="15"/>
  <cols>
    <col min="7" max="7" width="10.83203125" style="85"/>
  </cols>
  <sheetData>
    <row r="1" spans="1:7" s="88" customFormat="1" ht="32">
      <c r="A1" s="88" t="s">
        <v>103</v>
      </c>
      <c r="B1" s="88" t="s">
        <v>60</v>
      </c>
      <c r="C1" s="88" t="s">
        <v>29</v>
      </c>
      <c r="D1" s="88" t="s">
        <v>28</v>
      </c>
      <c r="E1" s="88" t="s">
        <v>27</v>
      </c>
      <c r="F1" s="88" t="s">
        <v>61</v>
      </c>
      <c r="G1" s="89" t="s">
        <v>101</v>
      </c>
    </row>
    <row r="2" spans="1:7">
      <c r="A2">
        <v>1</v>
      </c>
      <c r="B2">
        <v>1</v>
      </c>
      <c r="C2" t="s">
        <v>21</v>
      </c>
      <c r="D2" t="s">
        <v>18</v>
      </c>
      <c r="E2">
        <v>0</v>
      </c>
      <c r="F2">
        <v>1</v>
      </c>
      <c r="G2" s="85">
        <v>0.74190819853156031</v>
      </c>
    </row>
    <row r="3" spans="1:7">
      <c r="A3">
        <v>2</v>
      </c>
      <c r="B3">
        <v>1</v>
      </c>
      <c r="C3" t="s">
        <v>21</v>
      </c>
      <c r="D3" t="s">
        <v>18</v>
      </c>
      <c r="E3">
        <v>250</v>
      </c>
      <c r="F3">
        <v>1</v>
      </c>
      <c r="G3" s="85">
        <v>0.7862829448196762</v>
      </c>
    </row>
    <row r="4" spans="1:7">
      <c r="A4">
        <v>3</v>
      </c>
      <c r="B4">
        <v>1</v>
      </c>
      <c r="C4" t="s">
        <v>21</v>
      </c>
      <c r="D4" t="s">
        <v>17</v>
      </c>
      <c r="E4">
        <v>0</v>
      </c>
      <c r="F4">
        <v>1</v>
      </c>
      <c r="G4" s="85">
        <v>0.82568181693183174</v>
      </c>
    </row>
    <row r="5" spans="1:7">
      <c r="A5">
        <v>4</v>
      </c>
      <c r="B5">
        <v>1</v>
      </c>
      <c r="C5" t="s">
        <v>21</v>
      </c>
      <c r="D5" t="s">
        <v>17</v>
      </c>
      <c r="E5">
        <v>250</v>
      </c>
      <c r="F5">
        <v>1</v>
      </c>
      <c r="G5" s="85">
        <v>0.71713168505627367</v>
      </c>
    </row>
    <row r="6" spans="1:7">
      <c r="A6">
        <v>5</v>
      </c>
      <c r="B6">
        <v>1</v>
      </c>
      <c r="C6" t="s">
        <v>21</v>
      </c>
      <c r="D6" t="s">
        <v>16</v>
      </c>
      <c r="E6">
        <v>0</v>
      </c>
      <c r="F6">
        <v>1</v>
      </c>
      <c r="G6" s="85">
        <v>0.66116518718978812</v>
      </c>
    </row>
    <row r="7" spans="1:7">
      <c r="A7">
        <v>6</v>
      </c>
      <c r="B7">
        <v>1</v>
      </c>
      <c r="C7" t="s">
        <v>21</v>
      </c>
      <c r="D7" t="s">
        <v>16</v>
      </c>
      <c r="E7">
        <v>250</v>
      </c>
      <c r="F7">
        <v>1</v>
      </c>
      <c r="G7" s="85">
        <v>0.6537371357809949</v>
      </c>
    </row>
    <row r="8" spans="1:7">
      <c r="A8">
        <v>7</v>
      </c>
      <c r="B8">
        <v>1</v>
      </c>
      <c r="C8" t="s">
        <v>21</v>
      </c>
      <c r="D8" t="s">
        <v>15</v>
      </c>
      <c r="E8">
        <v>0</v>
      </c>
      <c r="F8">
        <v>1</v>
      </c>
      <c r="G8" s="85">
        <v>0.64466461682708576</v>
      </c>
    </row>
    <row r="9" spans="1:7">
      <c r="A9">
        <v>8</v>
      </c>
      <c r="B9">
        <v>1</v>
      </c>
      <c r="C9" t="s">
        <v>21</v>
      </c>
      <c r="D9" t="s">
        <v>15</v>
      </c>
      <c r="E9">
        <v>250</v>
      </c>
      <c r="F9">
        <v>1</v>
      </c>
      <c r="G9" s="85">
        <v>0.66332975198205879</v>
      </c>
    </row>
    <row r="10" spans="1:7">
      <c r="A10">
        <v>34</v>
      </c>
      <c r="B10">
        <v>1</v>
      </c>
      <c r="C10" t="s">
        <v>11</v>
      </c>
      <c r="D10" t="s">
        <v>18</v>
      </c>
      <c r="E10">
        <v>0</v>
      </c>
      <c r="F10">
        <v>1</v>
      </c>
      <c r="G10" s="85">
        <v>0.72855175990463195</v>
      </c>
    </row>
    <row r="11" spans="1:7">
      <c r="A11">
        <v>35</v>
      </c>
      <c r="B11">
        <v>1</v>
      </c>
      <c r="C11" t="s">
        <v>11</v>
      </c>
      <c r="D11" t="s">
        <v>18</v>
      </c>
      <c r="E11">
        <v>250</v>
      </c>
      <c r="F11">
        <v>1</v>
      </c>
      <c r="G11" s="85">
        <v>0.80839039405586222</v>
      </c>
    </row>
    <row r="12" spans="1:7">
      <c r="A12">
        <v>36</v>
      </c>
      <c r="B12">
        <v>1</v>
      </c>
      <c r="C12" t="s">
        <v>11</v>
      </c>
      <c r="D12" t="s">
        <v>17</v>
      </c>
      <c r="E12">
        <v>0</v>
      </c>
      <c r="F12">
        <v>1</v>
      </c>
      <c r="G12" s="85">
        <v>0.55951416281129629</v>
      </c>
    </row>
    <row r="13" spans="1:7">
      <c r="A13">
        <v>37</v>
      </c>
      <c r="B13">
        <v>1</v>
      </c>
      <c r="C13" t="s">
        <v>11</v>
      </c>
      <c r="D13" t="s">
        <v>17</v>
      </c>
      <c r="E13">
        <v>250</v>
      </c>
      <c r="F13">
        <v>1</v>
      </c>
      <c r="G13" s="85">
        <v>0.71751831385187304</v>
      </c>
    </row>
    <row r="14" spans="1:7">
      <c r="A14">
        <v>38</v>
      </c>
      <c r="B14">
        <v>1</v>
      </c>
      <c r="C14" t="s">
        <v>11</v>
      </c>
      <c r="D14" t="s">
        <v>16</v>
      </c>
      <c r="E14">
        <v>0</v>
      </c>
      <c r="F14">
        <v>1</v>
      </c>
      <c r="G14" s="85">
        <v>0.76803423366724644</v>
      </c>
    </row>
    <row r="15" spans="1:7">
      <c r="A15">
        <v>39</v>
      </c>
      <c r="B15">
        <v>1</v>
      </c>
      <c r="C15" t="s">
        <v>11</v>
      </c>
      <c r="D15" t="s">
        <v>16</v>
      </c>
      <c r="E15">
        <v>250</v>
      </c>
      <c r="F15">
        <v>1</v>
      </c>
      <c r="G15" s="85">
        <v>0.84741243273022404</v>
      </c>
    </row>
    <row r="16" spans="1:7">
      <c r="A16">
        <v>40</v>
      </c>
      <c r="B16">
        <v>1</v>
      </c>
      <c r="C16" t="s">
        <v>11</v>
      </c>
      <c r="D16" t="s">
        <v>15</v>
      </c>
      <c r="E16">
        <v>0</v>
      </c>
      <c r="F16">
        <v>1</v>
      </c>
      <c r="G16" s="85">
        <v>0.78882951576643223</v>
      </c>
    </row>
    <row r="17" spans="1:7">
      <c r="A17">
        <v>41</v>
      </c>
      <c r="B17">
        <v>1</v>
      </c>
      <c r="C17" t="s">
        <v>11</v>
      </c>
      <c r="D17" t="s">
        <v>15</v>
      </c>
      <c r="E17">
        <v>250</v>
      </c>
      <c r="F17">
        <v>1</v>
      </c>
      <c r="G17" s="85">
        <v>0.45599677944930672</v>
      </c>
    </row>
    <row r="18" spans="1:7">
      <c r="A18">
        <v>9</v>
      </c>
      <c r="B18">
        <v>2</v>
      </c>
      <c r="C18" t="s">
        <v>21</v>
      </c>
      <c r="D18" t="s">
        <v>18</v>
      </c>
      <c r="E18">
        <v>0</v>
      </c>
      <c r="F18">
        <v>2</v>
      </c>
      <c r="G18" s="85">
        <v>0.58981054489019924</v>
      </c>
    </row>
    <row r="19" spans="1:7">
      <c r="A19">
        <v>10</v>
      </c>
      <c r="B19">
        <v>2</v>
      </c>
      <c r="C19" t="s">
        <v>21</v>
      </c>
      <c r="D19" t="s">
        <v>18</v>
      </c>
      <c r="E19">
        <v>250</v>
      </c>
      <c r="F19">
        <v>2</v>
      </c>
      <c r="G19" s="85">
        <v>0.51071235412973548</v>
      </c>
    </row>
    <row r="20" spans="1:7">
      <c r="A20">
        <v>11</v>
      </c>
      <c r="B20">
        <v>2</v>
      </c>
      <c r="C20" t="s">
        <v>21</v>
      </c>
      <c r="D20" t="s">
        <v>17</v>
      </c>
      <c r="E20">
        <v>0</v>
      </c>
      <c r="F20">
        <v>2</v>
      </c>
      <c r="G20" s="85">
        <v>0.66614295595045547</v>
      </c>
    </row>
    <row r="21" spans="1:7">
      <c r="A21">
        <v>12</v>
      </c>
      <c r="B21">
        <v>2</v>
      </c>
      <c r="C21" t="s">
        <v>21</v>
      </c>
      <c r="D21" t="s">
        <v>17</v>
      </c>
      <c r="E21">
        <v>250</v>
      </c>
      <c r="F21">
        <v>2</v>
      </c>
      <c r="G21" s="85">
        <v>0.67411152183712275</v>
      </c>
    </row>
    <row r="22" spans="1:7">
      <c r="A22">
        <v>13</v>
      </c>
      <c r="B22">
        <v>2</v>
      </c>
      <c r="C22" t="s">
        <v>21</v>
      </c>
      <c r="D22" t="s">
        <v>16</v>
      </c>
      <c r="E22">
        <v>0</v>
      </c>
      <c r="F22">
        <v>2</v>
      </c>
      <c r="G22" s="85">
        <v>0.68250515607873441</v>
      </c>
    </row>
    <row r="23" spans="1:7">
      <c r="A23">
        <v>14</v>
      </c>
      <c r="B23">
        <v>2</v>
      </c>
      <c r="C23" t="s">
        <v>21</v>
      </c>
      <c r="D23" t="s">
        <v>16</v>
      </c>
      <c r="E23">
        <v>250</v>
      </c>
      <c r="F23">
        <v>2</v>
      </c>
      <c r="G23" s="99">
        <v>1.8060344267605184</v>
      </c>
    </row>
    <row r="24" spans="1:7">
      <c r="A24">
        <v>15</v>
      </c>
      <c r="B24">
        <v>2</v>
      </c>
      <c r="C24" t="s">
        <v>21</v>
      </c>
      <c r="D24" t="s">
        <v>15</v>
      </c>
      <c r="E24">
        <v>0</v>
      </c>
      <c r="F24">
        <v>2</v>
      </c>
      <c r="G24" s="85">
        <v>0.75469807072848416</v>
      </c>
    </row>
    <row r="25" spans="1:7">
      <c r="A25">
        <v>16</v>
      </c>
      <c r="B25">
        <v>2</v>
      </c>
      <c r="C25" t="s">
        <v>21</v>
      </c>
      <c r="D25" t="s">
        <v>15</v>
      </c>
      <c r="E25">
        <v>250</v>
      </c>
      <c r="F25">
        <v>2</v>
      </c>
      <c r="G25" s="85">
        <v>0.67230633601428291</v>
      </c>
    </row>
    <row r="26" spans="1:7">
      <c r="A26">
        <v>42</v>
      </c>
      <c r="B26">
        <v>2</v>
      </c>
      <c r="C26" t="s">
        <v>11</v>
      </c>
      <c r="D26" t="s">
        <v>18</v>
      </c>
      <c r="E26">
        <v>0</v>
      </c>
      <c r="F26">
        <v>2</v>
      </c>
      <c r="G26" s="85">
        <v>0.64415729805059574</v>
      </c>
    </row>
    <row r="27" spans="1:7">
      <c r="A27">
        <v>43</v>
      </c>
      <c r="B27">
        <v>2</v>
      </c>
      <c r="C27" t="s">
        <v>11</v>
      </c>
      <c r="D27" t="s">
        <v>18</v>
      </c>
      <c r="E27">
        <v>250</v>
      </c>
      <c r="F27">
        <v>2</v>
      </c>
      <c r="G27" s="85">
        <v>0.69375873888325557</v>
      </c>
    </row>
    <row r="28" spans="1:7">
      <c r="A28">
        <v>44</v>
      </c>
      <c r="B28">
        <v>2</v>
      </c>
      <c r="C28" t="s">
        <v>11</v>
      </c>
      <c r="D28" t="s">
        <v>17</v>
      </c>
      <c r="E28">
        <v>0</v>
      </c>
      <c r="F28">
        <v>2</v>
      </c>
      <c r="G28" s="85">
        <v>0.78407728881304217</v>
      </c>
    </row>
    <row r="29" spans="1:7">
      <c r="A29">
        <v>45</v>
      </c>
      <c r="B29">
        <v>2</v>
      </c>
      <c r="C29" t="s">
        <v>11</v>
      </c>
      <c r="D29" t="s">
        <v>17</v>
      </c>
      <c r="E29">
        <v>250</v>
      </c>
      <c r="F29">
        <v>2</v>
      </c>
      <c r="G29" s="85">
        <v>0.91163260140879665</v>
      </c>
    </row>
    <row r="30" spans="1:7">
      <c r="A30">
        <v>46</v>
      </c>
      <c r="B30">
        <v>2</v>
      </c>
      <c r="C30" t="s">
        <v>11</v>
      </c>
      <c r="D30" t="s">
        <v>16</v>
      </c>
      <c r="E30">
        <v>0</v>
      </c>
      <c r="F30">
        <v>2</v>
      </c>
      <c r="G30" s="85">
        <v>0.76901793953520037</v>
      </c>
    </row>
    <row r="31" spans="1:7">
      <c r="A31">
        <v>47</v>
      </c>
      <c r="B31">
        <v>2</v>
      </c>
      <c r="C31" t="s">
        <v>11</v>
      </c>
      <c r="D31" t="s">
        <v>16</v>
      </c>
      <c r="E31">
        <v>250</v>
      </c>
      <c r="F31">
        <v>2</v>
      </c>
      <c r="G31" s="85">
        <v>0.70824016749761953</v>
      </c>
    </row>
    <row r="32" spans="1:7">
      <c r="A32">
        <v>48</v>
      </c>
      <c r="B32">
        <v>2</v>
      </c>
      <c r="C32" t="s">
        <v>11</v>
      </c>
      <c r="D32" t="s">
        <v>15</v>
      </c>
      <c r="E32">
        <v>0</v>
      </c>
      <c r="F32">
        <v>2</v>
      </c>
      <c r="G32" s="85">
        <v>1.0002894950248777</v>
      </c>
    </row>
    <row r="33" spans="1:7">
      <c r="A33">
        <v>49</v>
      </c>
      <c r="B33">
        <v>2</v>
      </c>
      <c r="C33" t="s">
        <v>11</v>
      </c>
      <c r="D33" t="s">
        <v>15</v>
      </c>
      <c r="E33">
        <v>250</v>
      </c>
      <c r="F33">
        <v>2</v>
      </c>
      <c r="G33" s="85">
        <v>0.78412323969445341</v>
      </c>
    </row>
    <row r="34" spans="1:7">
      <c r="A34">
        <v>17</v>
      </c>
      <c r="B34">
        <v>3</v>
      </c>
      <c r="C34" t="s">
        <v>21</v>
      </c>
      <c r="D34" t="s">
        <v>18</v>
      </c>
      <c r="E34">
        <v>0</v>
      </c>
      <c r="F34">
        <v>3</v>
      </c>
      <c r="G34" s="85">
        <v>0.47254091053433822</v>
      </c>
    </row>
    <row r="35" spans="1:7">
      <c r="A35">
        <v>18</v>
      </c>
      <c r="B35">
        <v>3</v>
      </c>
      <c r="C35" t="s">
        <v>21</v>
      </c>
      <c r="D35" t="s">
        <v>18</v>
      </c>
      <c r="E35">
        <v>250</v>
      </c>
      <c r="F35">
        <v>3</v>
      </c>
      <c r="G35" s="85">
        <v>0.53246462610123846</v>
      </c>
    </row>
    <row r="36" spans="1:7">
      <c r="A36">
        <v>19</v>
      </c>
      <c r="B36">
        <v>3</v>
      </c>
      <c r="C36" t="s">
        <v>21</v>
      </c>
      <c r="D36" t="s">
        <v>17</v>
      </c>
      <c r="E36">
        <v>0</v>
      </c>
      <c r="F36">
        <v>3</v>
      </c>
      <c r="G36" s="85">
        <v>0.48876738240776774</v>
      </c>
    </row>
    <row r="37" spans="1:7">
      <c r="A37">
        <v>20</v>
      </c>
      <c r="B37">
        <v>3</v>
      </c>
      <c r="C37" t="s">
        <v>21</v>
      </c>
      <c r="D37" t="s">
        <v>17</v>
      </c>
      <c r="E37">
        <v>250</v>
      </c>
      <c r="F37">
        <v>3</v>
      </c>
      <c r="G37" s="85">
        <v>0.54495161621347721</v>
      </c>
    </row>
    <row r="38" spans="1:7">
      <c r="A38">
        <v>21</v>
      </c>
      <c r="B38">
        <v>3</v>
      </c>
      <c r="C38" t="s">
        <v>21</v>
      </c>
      <c r="D38" t="s">
        <v>16</v>
      </c>
      <c r="E38">
        <v>0</v>
      </c>
      <c r="F38">
        <v>3</v>
      </c>
      <c r="G38" s="85">
        <v>0.55199531699941817</v>
      </c>
    </row>
    <row r="39" spans="1:7">
      <c r="A39">
        <v>22</v>
      </c>
      <c r="B39">
        <v>3</v>
      </c>
      <c r="C39" t="s">
        <v>21</v>
      </c>
      <c r="D39" t="s">
        <v>16</v>
      </c>
      <c r="E39">
        <v>250</v>
      </c>
      <c r="F39">
        <v>3</v>
      </c>
      <c r="G39" s="85">
        <v>0.6287767326986361</v>
      </c>
    </row>
    <row r="40" spans="1:7">
      <c r="A40">
        <v>23</v>
      </c>
      <c r="B40">
        <v>3</v>
      </c>
      <c r="C40" t="s">
        <v>21</v>
      </c>
      <c r="D40" t="s">
        <v>15</v>
      </c>
      <c r="E40">
        <v>0</v>
      </c>
      <c r="F40">
        <v>3</v>
      </c>
      <c r="G40" s="85">
        <v>0.59890810887980273</v>
      </c>
    </row>
    <row r="41" spans="1:7">
      <c r="A41">
        <v>24</v>
      </c>
      <c r="B41">
        <v>3</v>
      </c>
      <c r="C41" t="s">
        <v>21</v>
      </c>
      <c r="D41" t="s">
        <v>15</v>
      </c>
      <c r="E41">
        <v>250</v>
      </c>
      <c r="F41">
        <v>3</v>
      </c>
      <c r="G41" s="85">
        <v>0.47872369086461597</v>
      </c>
    </row>
    <row r="42" spans="1:7">
      <c r="A42">
        <v>50</v>
      </c>
      <c r="B42">
        <v>3</v>
      </c>
      <c r="C42" t="s">
        <v>11</v>
      </c>
      <c r="D42" t="s">
        <v>18</v>
      </c>
      <c r="E42">
        <v>0</v>
      </c>
      <c r="F42">
        <v>3</v>
      </c>
      <c r="G42" s="85">
        <v>0.55299196616063795</v>
      </c>
    </row>
    <row r="43" spans="1:7">
      <c r="A43">
        <v>51</v>
      </c>
      <c r="B43">
        <v>3</v>
      </c>
      <c r="C43" t="s">
        <v>11</v>
      </c>
      <c r="D43" t="s">
        <v>18</v>
      </c>
      <c r="E43">
        <v>250</v>
      </c>
      <c r="F43">
        <v>3</v>
      </c>
      <c r="G43" s="85">
        <v>0.57252174064342143</v>
      </c>
    </row>
    <row r="44" spans="1:7">
      <c r="A44">
        <v>52</v>
      </c>
      <c r="B44">
        <v>3</v>
      </c>
      <c r="C44" t="s">
        <v>11</v>
      </c>
      <c r="D44" t="s">
        <v>17</v>
      </c>
      <c r="E44">
        <v>0</v>
      </c>
      <c r="F44">
        <v>3</v>
      </c>
      <c r="G44" s="85">
        <v>0.66980741626599949</v>
      </c>
    </row>
    <row r="45" spans="1:7">
      <c r="A45">
        <v>53</v>
      </c>
      <c r="B45">
        <v>3</v>
      </c>
      <c r="C45" t="s">
        <v>11</v>
      </c>
      <c r="D45" t="s">
        <v>17</v>
      </c>
      <c r="E45">
        <v>250</v>
      </c>
      <c r="F45">
        <v>3</v>
      </c>
      <c r="G45" s="85">
        <v>0.61624630403675784</v>
      </c>
    </row>
    <row r="46" spans="1:7">
      <c r="A46">
        <v>54</v>
      </c>
      <c r="B46">
        <v>3</v>
      </c>
      <c r="C46" t="s">
        <v>11</v>
      </c>
      <c r="D46" t="s">
        <v>16</v>
      </c>
      <c r="E46">
        <v>0</v>
      </c>
      <c r="F46">
        <v>3</v>
      </c>
      <c r="G46" s="85">
        <v>0.95307116363719269</v>
      </c>
    </row>
    <row r="47" spans="1:7">
      <c r="A47">
        <v>55</v>
      </c>
      <c r="B47">
        <v>3</v>
      </c>
      <c r="C47" t="s">
        <v>11</v>
      </c>
      <c r="D47" t="s">
        <v>16</v>
      </c>
      <c r="E47">
        <v>250</v>
      </c>
      <c r="F47">
        <v>3</v>
      </c>
      <c r="G47" s="85">
        <v>0.58791993380044838</v>
      </c>
    </row>
    <row r="48" spans="1:7">
      <c r="A48">
        <v>56</v>
      </c>
      <c r="B48">
        <v>3</v>
      </c>
      <c r="C48" t="s">
        <v>11</v>
      </c>
      <c r="D48" t="s">
        <v>15</v>
      </c>
      <c r="E48">
        <v>0</v>
      </c>
      <c r="F48">
        <v>3</v>
      </c>
      <c r="G48" s="85">
        <v>0.72635969339309858</v>
      </c>
    </row>
    <row r="49" spans="1:10">
      <c r="A49">
        <v>57</v>
      </c>
      <c r="B49">
        <v>3</v>
      </c>
      <c r="C49" t="s">
        <v>11</v>
      </c>
      <c r="D49" t="s">
        <v>15</v>
      </c>
      <c r="E49">
        <v>250</v>
      </c>
      <c r="F49">
        <v>3</v>
      </c>
      <c r="G49" s="85">
        <v>0.60873941218785488</v>
      </c>
      <c r="I49" t="s">
        <v>170</v>
      </c>
      <c r="J49" t="s">
        <v>171</v>
      </c>
    </row>
    <row r="50" spans="1:10" s="90" customFormat="1">
      <c r="A50" s="90">
        <v>25</v>
      </c>
      <c r="B50" s="90">
        <v>3</v>
      </c>
      <c r="C50" s="90" t="s">
        <v>21</v>
      </c>
      <c r="D50" s="90" t="s">
        <v>14</v>
      </c>
      <c r="F50" s="90">
        <v>1</v>
      </c>
      <c r="G50" s="91">
        <v>0.55511059241581118</v>
      </c>
      <c r="H50" s="90" t="s">
        <v>156</v>
      </c>
      <c r="I50" s="35">
        <f>AVERAGE(G50:G52)</f>
        <v>0.55153365539387822</v>
      </c>
      <c r="J50" s="35">
        <f xml:space="preserve"> STDEV(G50:G52)/SQRT(3)</f>
        <v>9.4636858153741548E-3</v>
      </c>
    </row>
    <row r="51" spans="1:10" s="90" customFormat="1">
      <c r="A51" s="90">
        <v>26</v>
      </c>
      <c r="B51" s="90">
        <v>3</v>
      </c>
      <c r="C51" s="90" t="s">
        <v>21</v>
      </c>
      <c r="D51" s="90" t="s">
        <v>14</v>
      </c>
      <c r="F51" s="90">
        <v>2</v>
      </c>
      <c r="G51" s="91">
        <v>0.53364897028421421</v>
      </c>
      <c r="I51"/>
      <c r="J51"/>
    </row>
    <row r="52" spans="1:10" s="90" customFormat="1">
      <c r="A52" s="90">
        <v>27</v>
      </c>
      <c r="B52" s="90">
        <v>3</v>
      </c>
      <c r="C52" s="90" t="s">
        <v>21</v>
      </c>
      <c r="D52" s="90" t="s">
        <v>14</v>
      </c>
      <c r="F52" s="90">
        <v>3</v>
      </c>
      <c r="G52" s="91">
        <v>0.56584140348160927</v>
      </c>
      <c r="I52"/>
      <c r="J52"/>
    </row>
    <row r="53" spans="1:10" s="90" customFormat="1">
      <c r="A53" s="90">
        <v>58</v>
      </c>
      <c r="B53" s="90">
        <v>3</v>
      </c>
      <c r="C53" s="90" t="s">
        <v>11</v>
      </c>
      <c r="D53" s="90" t="s">
        <v>14</v>
      </c>
      <c r="F53" s="90">
        <v>1</v>
      </c>
      <c r="G53" s="91">
        <v>0.85964918747286456</v>
      </c>
      <c r="I53" s="35">
        <f>AVERAGE(G53:G55)</f>
        <v>0.8615924103924405</v>
      </c>
      <c r="J53" s="35">
        <f xml:space="preserve"> STDEV(G53:G55)/SQRT(3)</f>
        <v>5.8908827646087888E-2</v>
      </c>
    </row>
    <row r="54" spans="1:10" s="90" customFormat="1">
      <c r="A54" s="90">
        <v>59</v>
      </c>
      <c r="B54" s="90">
        <v>3</v>
      </c>
      <c r="C54" s="90" t="s">
        <v>11</v>
      </c>
      <c r="D54" s="90" t="s">
        <v>14</v>
      </c>
      <c r="F54" s="90">
        <v>2</v>
      </c>
      <c r="G54" s="91">
        <v>0.96458322512995986</v>
      </c>
    </row>
    <row r="55" spans="1:10" s="90" customFormat="1">
      <c r="A55" s="90">
        <v>60</v>
      </c>
      <c r="B55" s="90">
        <v>3</v>
      </c>
      <c r="C55" s="90" t="s">
        <v>11</v>
      </c>
      <c r="D55" s="90" t="s">
        <v>14</v>
      </c>
      <c r="F55" s="90">
        <v>3</v>
      </c>
      <c r="G55" s="91">
        <v>0.76054481857449696</v>
      </c>
    </row>
    <row r="56" spans="1:10" s="90" customFormat="1">
      <c r="A56" s="90">
        <v>28</v>
      </c>
      <c r="B56" s="90">
        <v>4</v>
      </c>
      <c r="C56" s="90" t="s">
        <v>21</v>
      </c>
      <c r="D56" s="90" t="s">
        <v>13</v>
      </c>
      <c r="E56" s="90" t="s">
        <v>9</v>
      </c>
      <c r="F56" s="90">
        <v>1</v>
      </c>
      <c r="G56" s="91">
        <v>5.8222623626934276</v>
      </c>
    </row>
    <row r="57" spans="1:10" s="90" customFormat="1">
      <c r="A57" s="90">
        <v>29</v>
      </c>
      <c r="B57" s="90">
        <v>4</v>
      </c>
      <c r="C57" s="90" t="s">
        <v>21</v>
      </c>
      <c r="D57" s="90" t="s">
        <v>12</v>
      </c>
      <c r="E57" s="90" t="s">
        <v>9</v>
      </c>
      <c r="F57" s="90">
        <v>1</v>
      </c>
      <c r="G57" s="91">
        <v>28.308252293622797</v>
      </c>
    </row>
    <row r="58" spans="1:10" s="90" customFormat="1">
      <c r="A58" s="90">
        <v>30</v>
      </c>
      <c r="B58" s="90">
        <v>4</v>
      </c>
      <c r="C58" s="90" t="s">
        <v>21</v>
      </c>
      <c r="D58" s="90" t="s">
        <v>10</v>
      </c>
      <c r="E58" s="90" t="s">
        <v>9</v>
      </c>
      <c r="F58" s="90">
        <v>1</v>
      </c>
      <c r="G58" s="91">
        <v>6.5727453388418926</v>
      </c>
    </row>
    <row r="59" spans="1:10" s="90" customFormat="1">
      <c r="A59" s="90">
        <v>61</v>
      </c>
      <c r="B59" s="90">
        <v>4</v>
      </c>
      <c r="C59" s="90" t="s">
        <v>11</v>
      </c>
      <c r="D59" s="90" t="s">
        <v>13</v>
      </c>
      <c r="E59" s="90" t="s">
        <v>9</v>
      </c>
      <c r="F59" s="90">
        <v>1</v>
      </c>
      <c r="G59" s="91">
        <v>5.6475513897196352</v>
      </c>
    </row>
    <row r="60" spans="1:10" s="90" customFormat="1">
      <c r="A60" s="90">
        <v>62</v>
      </c>
      <c r="B60" s="90">
        <v>4</v>
      </c>
      <c r="C60" s="90" t="s">
        <v>11</v>
      </c>
      <c r="D60" s="90" t="s">
        <v>12</v>
      </c>
      <c r="E60" s="90" t="s">
        <v>9</v>
      </c>
      <c r="F60" s="90">
        <v>1</v>
      </c>
      <c r="G60" s="91">
        <v>28.221881477906766</v>
      </c>
    </row>
    <row r="61" spans="1:10" s="90" customFormat="1">
      <c r="A61" s="90">
        <v>63</v>
      </c>
      <c r="B61" s="90">
        <v>4</v>
      </c>
      <c r="C61" s="90" t="s">
        <v>11</v>
      </c>
      <c r="D61" s="90" t="s">
        <v>10</v>
      </c>
      <c r="E61" s="90" t="s">
        <v>9</v>
      </c>
      <c r="F61" s="90">
        <v>1</v>
      </c>
      <c r="G61" s="91">
        <v>3.3714961104340411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DF450-92A1-9045-923E-3D3E6B78A54A}">
  <dimension ref="A2:J39"/>
  <sheetViews>
    <sheetView tabSelected="1" workbookViewId="0">
      <selection activeCell="L23" sqref="L23"/>
    </sheetView>
  </sheetViews>
  <sheetFormatPr baseColWidth="10" defaultRowHeight="15"/>
  <cols>
    <col min="1" max="1" width="17.33203125" bestFit="1" customWidth="1"/>
  </cols>
  <sheetData>
    <row r="2" spans="1:10">
      <c r="A2" t="s">
        <v>157</v>
      </c>
      <c r="E2" s="84"/>
      <c r="F2" s="92"/>
      <c r="G2" s="84"/>
      <c r="H2" s="84"/>
      <c r="I2" s="84"/>
      <c r="J2" s="84"/>
    </row>
    <row r="3" spans="1:10">
      <c r="A3" s="93"/>
      <c r="B3" s="93" t="s">
        <v>29</v>
      </c>
      <c r="C3" s="93" t="s">
        <v>158</v>
      </c>
      <c r="D3" s="93" t="s">
        <v>159</v>
      </c>
      <c r="E3" s="94" t="s">
        <v>160</v>
      </c>
      <c r="F3" s="95" t="s">
        <v>161</v>
      </c>
      <c r="G3" s="94" t="s">
        <v>162</v>
      </c>
      <c r="H3" s="94" t="s">
        <v>163</v>
      </c>
      <c r="I3" s="94" t="s">
        <v>164</v>
      </c>
      <c r="J3" s="94" t="s">
        <v>165</v>
      </c>
    </row>
    <row r="4" spans="1:10">
      <c r="A4" s="93">
        <v>1</v>
      </c>
      <c r="B4" s="96" t="s">
        <v>21</v>
      </c>
      <c r="C4" s="96" t="s">
        <v>166</v>
      </c>
      <c r="D4" s="96" t="s">
        <v>18</v>
      </c>
      <c r="E4" s="97">
        <v>0.6016667</v>
      </c>
      <c r="F4" s="98">
        <v>3</v>
      </c>
      <c r="G4" s="97">
        <v>0.13487895999999999</v>
      </c>
      <c r="H4" s="97">
        <v>7.7872399999999994E-2</v>
      </c>
      <c r="I4" s="97">
        <v>0.67953909999999995</v>
      </c>
      <c r="J4" s="97">
        <v>0.52379430000000005</v>
      </c>
    </row>
    <row r="5" spans="1:10">
      <c r="A5" s="93">
        <v>2</v>
      </c>
      <c r="B5" s="96" t="s">
        <v>21</v>
      </c>
      <c r="C5" s="96" t="s">
        <v>166</v>
      </c>
      <c r="D5" s="96" t="s">
        <v>17</v>
      </c>
      <c r="E5" s="97">
        <v>0.66033330000000001</v>
      </c>
      <c r="F5" s="98">
        <v>3</v>
      </c>
      <c r="G5" s="97">
        <v>0.16857145000000001</v>
      </c>
      <c r="H5" s="97">
        <v>9.7324770000000005E-2</v>
      </c>
      <c r="I5" s="97">
        <v>0.7576581</v>
      </c>
      <c r="J5" s="97">
        <v>0.56300859999999997</v>
      </c>
    </row>
    <row r="6" spans="1:10">
      <c r="A6" s="93">
        <v>3</v>
      </c>
      <c r="B6" s="96" t="s">
        <v>21</v>
      </c>
      <c r="C6" s="96" t="s">
        <v>166</v>
      </c>
      <c r="D6" s="96" t="s">
        <v>167</v>
      </c>
      <c r="E6" s="97">
        <v>0.66633330000000002</v>
      </c>
      <c r="F6" s="98">
        <v>3</v>
      </c>
      <c r="G6" s="97">
        <v>8.0158179999999996E-2</v>
      </c>
      <c r="H6" s="97">
        <v>4.6279349999999997E-2</v>
      </c>
      <c r="I6" s="97">
        <v>0.71261269999999999</v>
      </c>
      <c r="J6" s="97">
        <v>0.62005399999999999</v>
      </c>
    </row>
    <row r="7" spans="1:10">
      <c r="A7" s="93">
        <v>4</v>
      </c>
      <c r="B7" s="96" t="s">
        <v>21</v>
      </c>
      <c r="C7" s="96" t="s">
        <v>166</v>
      </c>
      <c r="D7" s="96" t="s">
        <v>16</v>
      </c>
      <c r="E7" s="97">
        <v>0.63200000000000001</v>
      </c>
      <c r="F7" s="98">
        <v>3</v>
      </c>
      <c r="G7" s="97">
        <v>7.0149840000000005E-2</v>
      </c>
      <c r="H7" s="97">
        <v>4.050103E-2</v>
      </c>
      <c r="I7" s="97">
        <v>0.67250100000000002</v>
      </c>
      <c r="J7" s="97">
        <v>0.591499</v>
      </c>
    </row>
    <row r="8" spans="1:10">
      <c r="A8" s="93">
        <v>5</v>
      </c>
      <c r="B8" s="96" t="s">
        <v>21</v>
      </c>
      <c r="C8" s="96" t="s">
        <v>168</v>
      </c>
      <c r="D8" s="96" t="s">
        <v>18</v>
      </c>
      <c r="E8" s="97">
        <v>0.60966670000000001</v>
      </c>
      <c r="F8" s="98">
        <v>3</v>
      </c>
      <c r="G8" s="97">
        <v>0.1530697</v>
      </c>
      <c r="H8" s="97">
        <v>8.8374830000000001E-2</v>
      </c>
      <c r="I8" s="97">
        <v>0.69804149999999998</v>
      </c>
      <c r="J8" s="97">
        <v>0.52129179999999997</v>
      </c>
    </row>
    <row r="9" spans="1:10">
      <c r="A9" s="93">
        <v>6</v>
      </c>
      <c r="B9" s="96" t="s">
        <v>21</v>
      </c>
      <c r="C9" s="96" t="s">
        <v>168</v>
      </c>
      <c r="D9" s="96" t="s">
        <v>17</v>
      </c>
      <c r="E9" s="97">
        <v>0.6453333</v>
      </c>
      <c r="F9" s="98">
        <v>3</v>
      </c>
      <c r="G9" s="97">
        <v>8.9511640000000003E-2</v>
      </c>
      <c r="H9" s="97">
        <v>5.1679570000000001E-2</v>
      </c>
      <c r="I9" s="97">
        <v>0.69701290000000005</v>
      </c>
      <c r="J9" s="97">
        <v>0.59365380000000001</v>
      </c>
    </row>
    <row r="10" spans="1:10">
      <c r="A10" s="93">
        <v>7</v>
      </c>
      <c r="B10" s="96" t="s">
        <v>21</v>
      </c>
      <c r="C10" s="96" t="s">
        <v>168</v>
      </c>
      <c r="D10" s="96" t="s">
        <v>167</v>
      </c>
      <c r="E10" s="97">
        <v>0.6046667</v>
      </c>
      <c r="F10" s="98">
        <v>3</v>
      </c>
      <c r="G10" s="97">
        <v>0.10892352</v>
      </c>
      <c r="H10" s="97">
        <v>6.2887020000000002E-2</v>
      </c>
      <c r="I10" s="97">
        <v>0.66755370000000003</v>
      </c>
      <c r="J10" s="97">
        <v>0.54177960000000003</v>
      </c>
    </row>
    <row r="11" spans="1:10">
      <c r="A11" s="93">
        <v>8</v>
      </c>
      <c r="B11" s="96" t="s">
        <v>21</v>
      </c>
      <c r="C11" s="96" t="s">
        <v>168</v>
      </c>
      <c r="D11" s="96" t="s">
        <v>16</v>
      </c>
      <c r="E11" s="100">
        <v>1.0296666999999999</v>
      </c>
      <c r="F11" s="98">
        <v>3</v>
      </c>
      <c r="G11" s="97">
        <v>0.67244057999999995</v>
      </c>
      <c r="H11" s="97">
        <v>0.38823374999999999</v>
      </c>
      <c r="I11" s="97">
        <v>1.4179003999999999</v>
      </c>
      <c r="J11" s="97">
        <v>0.64143289999999997</v>
      </c>
    </row>
    <row r="12" spans="1:10">
      <c r="A12" s="93">
        <v>9</v>
      </c>
      <c r="B12" s="96" t="s">
        <v>11</v>
      </c>
      <c r="C12" s="96" t="s">
        <v>166</v>
      </c>
      <c r="D12" s="96" t="s">
        <v>18</v>
      </c>
      <c r="E12" s="97">
        <v>0.64200000000000002</v>
      </c>
      <c r="F12" s="98">
        <v>3</v>
      </c>
      <c r="G12" s="97">
        <v>8.8017040000000005E-2</v>
      </c>
      <c r="H12" s="97">
        <v>5.081666E-2</v>
      </c>
      <c r="I12" s="97">
        <v>0.69281669999999995</v>
      </c>
      <c r="J12" s="97">
        <v>0.59118329999999997</v>
      </c>
    </row>
    <row r="13" spans="1:10">
      <c r="A13" s="93">
        <v>10</v>
      </c>
      <c r="B13" s="96" t="s">
        <v>11</v>
      </c>
      <c r="C13" s="96" t="s">
        <v>166</v>
      </c>
      <c r="D13" s="96" t="s">
        <v>17</v>
      </c>
      <c r="E13" s="97">
        <v>0.67133330000000002</v>
      </c>
      <c r="F13" s="98">
        <v>3</v>
      </c>
      <c r="G13" s="97">
        <v>0.11200595000000001</v>
      </c>
      <c r="H13" s="97">
        <v>6.4666669999999996E-2</v>
      </c>
      <c r="I13" s="97">
        <v>0.73599999999999999</v>
      </c>
      <c r="J13" s="97">
        <v>0.6066667</v>
      </c>
    </row>
    <row r="14" spans="1:10">
      <c r="A14" s="93">
        <v>11</v>
      </c>
      <c r="B14" s="96" t="s">
        <v>11</v>
      </c>
      <c r="C14" s="96" t="s">
        <v>166</v>
      </c>
      <c r="D14" s="96" t="s">
        <v>167</v>
      </c>
      <c r="E14" s="97">
        <v>0.83833329999999995</v>
      </c>
      <c r="F14" s="98">
        <v>3</v>
      </c>
      <c r="G14" s="97">
        <v>0.14350726</v>
      </c>
      <c r="H14" s="97">
        <v>8.2853949999999996E-2</v>
      </c>
      <c r="I14" s="97">
        <v>0.92118730000000004</v>
      </c>
      <c r="J14" s="97">
        <v>0.75547940000000002</v>
      </c>
    </row>
    <row r="15" spans="1:10">
      <c r="A15" s="93">
        <v>12</v>
      </c>
      <c r="B15" s="96" t="s">
        <v>11</v>
      </c>
      <c r="C15" s="96" t="s">
        <v>166</v>
      </c>
      <c r="D15" s="96" t="s">
        <v>16</v>
      </c>
      <c r="E15" s="97">
        <v>0.83</v>
      </c>
      <c r="F15" s="98">
        <v>3</v>
      </c>
      <c r="G15" s="97">
        <v>0.1065223</v>
      </c>
      <c r="H15" s="97">
        <v>6.1500680000000002E-2</v>
      </c>
      <c r="I15" s="97">
        <v>0.89150070000000003</v>
      </c>
      <c r="J15" s="97">
        <v>0.7684993</v>
      </c>
    </row>
    <row r="16" spans="1:10">
      <c r="A16" s="93">
        <v>13</v>
      </c>
      <c r="B16" s="96" t="s">
        <v>11</v>
      </c>
      <c r="C16" s="96" t="s">
        <v>168</v>
      </c>
      <c r="D16" s="96" t="s">
        <v>18</v>
      </c>
      <c r="E16" s="97">
        <v>0.69166669999999997</v>
      </c>
      <c r="F16" s="98">
        <v>3</v>
      </c>
      <c r="G16" s="97">
        <v>0.11751737</v>
      </c>
      <c r="H16" s="97">
        <v>6.7848690000000003E-2</v>
      </c>
      <c r="I16" s="97">
        <v>0.75951539999999995</v>
      </c>
      <c r="J16" s="97">
        <v>0.62381799999999998</v>
      </c>
    </row>
    <row r="17" spans="1:10">
      <c r="A17" s="93">
        <v>14</v>
      </c>
      <c r="B17" s="96" t="s">
        <v>11</v>
      </c>
      <c r="C17" s="96" t="s">
        <v>168</v>
      </c>
      <c r="D17" s="96" t="s">
        <v>17</v>
      </c>
      <c r="E17" s="97">
        <v>0.74866670000000002</v>
      </c>
      <c r="F17" s="98">
        <v>3</v>
      </c>
      <c r="G17" s="97">
        <v>0.150364</v>
      </c>
      <c r="H17" s="97">
        <v>8.6812700000000007E-2</v>
      </c>
      <c r="I17" s="97">
        <v>0.83547939999999998</v>
      </c>
      <c r="J17" s="97">
        <v>0.66185400000000005</v>
      </c>
    </row>
    <row r="18" spans="1:10">
      <c r="A18" s="93">
        <v>15</v>
      </c>
      <c r="B18" s="96" t="s">
        <v>11</v>
      </c>
      <c r="C18" s="96" t="s">
        <v>168</v>
      </c>
      <c r="D18" s="96" t="s">
        <v>167</v>
      </c>
      <c r="E18" s="97">
        <v>0.61633329999999997</v>
      </c>
      <c r="F18" s="98">
        <v>3</v>
      </c>
      <c r="G18" s="97">
        <v>0.16412292000000001</v>
      </c>
      <c r="H18" s="97">
        <v>9.4756409999999999E-2</v>
      </c>
      <c r="I18" s="97">
        <v>0.71108970000000005</v>
      </c>
      <c r="J18" s="97">
        <v>0.52157690000000001</v>
      </c>
    </row>
    <row r="19" spans="1:10">
      <c r="A19" s="93">
        <v>16</v>
      </c>
      <c r="B19" s="96" t="s">
        <v>11</v>
      </c>
      <c r="C19" s="96" t="s">
        <v>168</v>
      </c>
      <c r="D19" s="96" t="s">
        <v>16</v>
      </c>
      <c r="E19" s="97">
        <v>0.71433329999999995</v>
      </c>
      <c r="F19" s="98">
        <v>3</v>
      </c>
      <c r="G19" s="97">
        <v>0.12961610000000001</v>
      </c>
      <c r="H19" s="97">
        <v>7.483389E-2</v>
      </c>
      <c r="I19" s="97">
        <v>0.78916719999999996</v>
      </c>
      <c r="J19" s="97">
        <v>0.63949940000000005</v>
      </c>
    </row>
    <row r="22" spans="1:10">
      <c r="A22" t="s">
        <v>157</v>
      </c>
      <c r="B22" s="96" t="s">
        <v>169</v>
      </c>
      <c r="E22" s="84"/>
      <c r="F22" s="92"/>
      <c r="G22" s="84"/>
      <c r="H22" s="84"/>
      <c r="I22" s="84"/>
      <c r="J22" s="84"/>
    </row>
    <row r="23" spans="1:10">
      <c r="A23" s="93"/>
      <c r="B23" s="93" t="s">
        <v>29</v>
      </c>
      <c r="C23" s="93" t="s">
        <v>158</v>
      </c>
      <c r="D23" s="93" t="s">
        <v>159</v>
      </c>
      <c r="E23" s="94" t="s">
        <v>160</v>
      </c>
      <c r="F23" s="95" t="s">
        <v>161</v>
      </c>
      <c r="G23" s="94" t="s">
        <v>162</v>
      </c>
      <c r="H23" s="94" t="s">
        <v>163</v>
      </c>
      <c r="I23" s="94" t="s">
        <v>164</v>
      </c>
      <c r="J23" s="94" t="s">
        <v>165</v>
      </c>
    </row>
    <row r="24" spans="1:10">
      <c r="A24" s="93">
        <v>1</v>
      </c>
      <c r="B24" s="101" t="s">
        <v>21</v>
      </c>
      <c r="C24" s="101" t="s">
        <v>166</v>
      </c>
      <c r="D24" s="101" t="s">
        <v>18</v>
      </c>
      <c r="E24" s="101">
        <v>0.6016667</v>
      </c>
      <c r="F24" s="101">
        <v>3</v>
      </c>
      <c r="G24" s="101">
        <v>0.13487895999999999</v>
      </c>
      <c r="H24" s="101">
        <v>7.7872399999999994E-2</v>
      </c>
      <c r="I24" s="101">
        <v>0.67953909999999995</v>
      </c>
      <c r="J24" s="101">
        <v>0.52379430000000005</v>
      </c>
    </row>
    <row r="25" spans="1:10">
      <c r="A25" s="93">
        <v>2</v>
      </c>
      <c r="B25" s="101" t="s">
        <v>21</v>
      </c>
      <c r="C25" s="101" t="s">
        <v>166</v>
      </c>
      <c r="D25" s="101" t="s">
        <v>17</v>
      </c>
      <c r="E25" s="101">
        <v>0.66033330000000001</v>
      </c>
      <c r="F25" s="101">
        <v>3</v>
      </c>
      <c r="G25" s="101">
        <v>0.16857145000000001</v>
      </c>
      <c r="H25" s="101">
        <v>9.7324770000000005E-2</v>
      </c>
      <c r="I25" s="101">
        <v>0.7576581</v>
      </c>
      <c r="J25" s="101">
        <v>0.56300859999999997</v>
      </c>
    </row>
    <row r="26" spans="1:10">
      <c r="A26" s="93">
        <v>3</v>
      </c>
      <c r="B26" s="101" t="s">
        <v>21</v>
      </c>
      <c r="C26" s="101" t="s">
        <v>166</v>
      </c>
      <c r="D26" s="101" t="s">
        <v>167</v>
      </c>
      <c r="E26" s="101">
        <v>0.66633330000000002</v>
      </c>
      <c r="F26" s="101">
        <v>3</v>
      </c>
      <c r="G26" s="101">
        <v>8.0158179999999996E-2</v>
      </c>
      <c r="H26" s="101">
        <v>4.6279349999999997E-2</v>
      </c>
      <c r="I26" s="101">
        <v>0.71261269999999999</v>
      </c>
      <c r="J26" s="101">
        <v>0.62005399999999999</v>
      </c>
    </row>
    <row r="27" spans="1:10">
      <c r="A27" s="93">
        <v>4</v>
      </c>
      <c r="B27" s="101" t="s">
        <v>21</v>
      </c>
      <c r="C27" s="101" t="s">
        <v>166</v>
      </c>
      <c r="D27" s="101" t="s">
        <v>16</v>
      </c>
      <c r="E27" s="101">
        <v>0.63200000000000001</v>
      </c>
      <c r="F27" s="101">
        <v>3</v>
      </c>
      <c r="G27" s="101">
        <v>7.0149840000000005E-2</v>
      </c>
      <c r="H27" s="101">
        <v>4.050103E-2</v>
      </c>
      <c r="I27" s="101">
        <v>0.67250100000000002</v>
      </c>
      <c r="J27" s="101">
        <v>0.591499</v>
      </c>
    </row>
    <row r="28" spans="1:10">
      <c r="A28" s="93">
        <v>5</v>
      </c>
      <c r="B28" s="101" t="s">
        <v>21</v>
      </c>
      <c r="C28" s="101" t="s">
        <v>168</v>
      </c>
      <c r="D28" s="101" t="s">
        <v>18</v>
      </c>
      <c r="E28" s="101">
        <v>0.60966670000000001</v>
      </c>
      <c r="F28" s="101">
        <v>3</v>
      </c>
      <c r="G28" s="101">
        <v>0.1530697</v>
      </c>
      <c r="H28" s="101">
        <v>8.8374830000000001E-2</v>
      </c>
      <c r="I28" s="101">
        <v>0.69804149999999998</v>
      </c>
      <c r="J28" s="101">
        <v>0.52129179999999997</v>
      </c>
    </row>
    <row r="29" spans="1:10">
      <c r="A29" s="93">
        <v>6</v>
      </c>
      <c r="B29" s="101" t="s">
        <v>21</v>
      </c>
      <c r="C29" s="101" t="s">
        <v>168</v>
      </c>
      <c r="D29" s="101" t="s">
        <v>17</v>
      </c>
      <c r="E29" s="101">
        <v>0.6453333</v>
      </c>
      <c r="F29" s="101">
        <v>3</v>
      </c>
      <c r="G29" s="101">
        <v>8.9511640000000003E-2</v>
      </c>
      <c r="H29" s="101">
        <v>5.1679570000000001E-2</v>
      </c>
      <c r="I29" s="101">
        <v>0.69701290000000005</v>
      </c>
      <c r="J29" s="101">
        <v>0.59365380000000001</v>
      </c>
    </row>
    <row r="30" spans="1:10">
      <c r="A30" s="93">
        <v>7</v>
      </c>
      <c r="B30" s="101" t="s">
        <v>21</v>
      </c>
      <c r="C30" s="101" t="s">
        <v>168</v>
      </c>
      <c r="D30" s="101" t="s">
        <v>167</v>
      </c>
      <c r="E30" s="101">
        <v>0.6046667</v>
      </c>
      <c r="F30" s="101">
        <v>3</v>
      </c>
      <c r="G30" s="101">
        <v>0.10892352</v>
      </c>
      <c r="H30" s="101">
        <v>6.2887020000000002E-2</v>
      </c>
      <c r="I30" s="101">
        <v>0.66755370000000003</v>
      </c>
      <c r="J30" s="101">
        <v>0.54177960000000003</v>
      </c>
    </row>
    <row r="31" spans="1:10">
      <c r="A31" s="93">
        <v>8</v>
      </c>
      <c r="B31" s="101" t="s">
        <v>21</v>
      </c>
      <c r="C31" s="101" t="s">
        <v>168</v>
      </c>
      <c r="D31" s="101" t="s">
        <v>16</v>
      </c>
      <c r="E31" s="101">
        <v>0.64149999999999996</v>
      </c>
      <c r="F31" s="101">
        <v>2</v>
      </c>
      <c r="G31" s="101">
        <v>1.7677669999999999E-2</v>
      </c>
      <c r="H31" s="101">
        <v>1.2500000000000001E-2</v>
      </c>
      <c r="I31" s="101">
        <v>0.65400000000000003</v>
      </c>
      <c r="J31" s="101">
        <v>0.629</v>
      </c>
    </row>
    <row r="32" spans="1:10">
      <c r="A32" s="93">
        <v>9</v>
      </c>
      <c r="B32" s="101" t="s">
        <v>11</v>
      </c>
      <c r="C32" s="101" t="s">
        <v>166</v>
      </c>
      <c r="D32" s="101" t="s">
        <v>18</v>
      </c>
      <c r="E32" s="101">
        <v>0.64200000000000002</v>
      </c>
      <c r="F32" s="101">
        <v>3</v>
      </c>
      <c r="G32" s="101">
        <v>8.8017040000000005E-2</v>
      </c>
      <c r="H32" s="101">
        <v>5.081666E-2</v>
      </c>
      <c r="I32" s="101">
        <v>0.69281669999999995</v>
      </c>
      <c r="J32" s="101">
        <v>0.59118329999999997</v>
      </c>
    </row>
    <row r="33" spans="1:10">
      <c r="A33" s="93">
        <v>10</v>
      </c>
      <c r="B33" s="101" t="s">
        <v>11</v>
      </c>
      <c r="C33" s="101" t="s">
        <v>166</v>
      </c>
      <c r="D33" s="101" t="s">
        <v>17</v>
      </c>
      <c r="E33" s="101">
        <v>0.67133330000000002</v>
      </c>
      <c r="F33" s="101">
        <v>3</v>
      </c>
      <c r="G33" s="101">
        <v>0.11200595000000001</v>
      </c>
      <c r="H33" s="101">
        <v>6.4666669999999996E-2</v>
      </c>
      <c r="I33" s="101">
        <v>0.73599999999999999</v>
      </c>
      <c r="J33" s="101">
        <v>0.6066667</v>
      </c>
    </row>
    <row r="34" spans="1:10">
      <c r="A34" s="93">
        <v>11</v>
      </c>
      <c r="B34" s="101" t="s">
        <v>11</v>
      </c>
      <c r="C34" s="101" t="s">
        <v>166</v>
      </c>
      <c r="D34" s="101" t="s">
        <v>167</v>
      </c>
      <c r="E34" s="101">
        <v>0.83833329999999995</v>
      </c>
      <c r="F34" s="101">
        <v>3</v>
      </c>
      <c r="G34" s="101">
        <v>0.14350726</v>
      </c>
      <c r="H34" s="101">
        <v>8.2853949999999996E-2</v>
      </c>
      <c r="I34" s="101">
        <v>0.92118730000000004</v>
      </c>
      <c r="J34" s="101">
        <v>0.75547940000000002</v>
      </c>
    </row>
    <row r="35" spans="1:10">
      <c r="A35" s="93">
        <v>12</v>
      </c>
      <c r="B35" s="101" t="s">
        <v>11</v>
      </c>
      <c r="C35" s="101" t="s">
        <v>166</v>
      </c>
      <c r="D35" s="101" t="s">
        <v>16</v>
      </c>
      <c r="E35" s="101">
        <v>0.83</v>
      </c>
      <c r="F35" s="101">
        <v>3</v>
      </c>
      <c r="G35" s="101">
        <v>0.1065223</v>
      </c>
      <c r="H35" s="101">
        <v>6.1500680000000002E-2</v>
      </c>
      <c r="I35" s="101">
        <v>0.89150070000000003</v>
      </c>
      <c r="J35" s="101">
        <v>0.7684993</v>
      </c>
    </row>
    <row r="36" spans="1:10">
      <c r="A36" s="93">
        <v>13</v>
      </c>
      <c r="B36" s="101" t="s">
        <v>11</v>
      </c>
      <c r="C36" s="101" t="s">
        <v>168</v>
      </c>
      <c r="D36" s="101" t="s">
        <v>18</v>
      </c>
      <c r="E36" s="101">
        <v>0.69166669999999997</v>
      </c>
      <c r="F36" s="101">
        <v>3</v>
      </c>
      <c r="G36" s="101">
        <v>0.11751737</v>
      </c>
      <c r="H36" s="101">
        <v>6.7848690000000003E-2</v>
      </c>
      <c r="I36" s="101">
        <v>0.75951539999999995</v>
      </c>
      <c r="J36" s="101">
        <v>0.62381799999999998</v>
      </c>
    </row>
    <row r="37" spans="1:10">
      <c r="A37" s="93">
        <v>14</v>
      </c>
      <c r="B37" s="101" t="s">
        <v>11</v>
      </c>
      <c r="C37" s="101" t="s">
        <v>168</v>
      </c>
      <c r="D37" s="101" t="s">
        <v>17</v>
      </c>
      <c r="E37" s="101">
        <v>0.74866670000000002</v>
      </c>
      <c r="F37" s="101">
        <v>3</v>
      </c>
      <c r="G37" s="101">
        <v>0.150364</v>
      </c>
      <c r="H37" s="101">
        <v>8.6812700000000007E-2</v>
      </c>
      <c r="I37" s="101">
        <v>0.83547939999999998</v>
      </c>
      <c r="J37" s="101">
        <v>0.66185400000000005</v>
      </c>
    </row>
    <row r="38" spans="1:10">
      <c r="A38" s="93">
        <v>15</v>
      </c>
      <c r="B38" s="101" t="s">
        <v>11</v>
      </c>
      <c r="C38" s="101" t="s">
        <v>168</v>
      </c>
      <c r="D38" s="101" t="s">
        <v>167</v>
      </c>
      <c r="E38" s="101">
        <v>0.61633329999999997</v>
      </c>
      <c r="F38" s="101">
        <v>3</v>
      </c>
      <c r="G38" s="101">
        <v>0.16412292000000001</v>
      </c>
      <c r="H38" s="101">
        <v>9.4756409999999999E-2</v>
      </c>
      <c r="I38" s="101">
        <v>0.71108970000000005</v>
      </c>
      <c r="J38" s="101">
        <v>0.52157690000000001</v>
      </c>
    </row>
    <row r="39" spans="1:10">
      <c r="A39" s="93">
        <v>16</v>
      </c>
      <c r="B39" s="101" t="s">
        <v>11</v>
      </c>
      <c r="C39" s="101" t="s">
        <v>168</v>
      </c>
      <c r="D39" s="101" t="s">
        <v>16</v>
      </c>
      <c r="E39" s="101">
        <v>0.71433329999999995</v>
      </c>
      <c r="F39" s="101">
        <v>3</v>
      </c>
      <c r="G39" s="101">
        <v>0.12961610000000001</v>
      </c>
      <c r="H39" s="101">
        <v>7.483389E-2</v>
      </c>
      <c r="I39" s="101">
        <v>0.78916719999999996</v>
      </c>
      <c r="J39" s="101">
        <v>0.63949940000000005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workbookViewId="0">
      <selection activeCell="R15" sqref="R15"/>
    </sheetView>
  </sheetViews>
  <sheetFormatPr baseColWidth="10" defaultColWidth="8.83203125" defaultRowHeight="15"/>
  <sheetData>
    <row r="1" spans="1:14">
      <c r="A1" s="11">
        <v>43587</v>
      </c>
      <c r="B1" t="s">
        <v>41</v>
      </c>
    </row>
    <row r="3" spans="1:14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>
      <c r="A4" s="2" t="s">
        <v>0</v>
      </c>
      <c r="B4" s="3">
        <v>8.1000000000000003E-2</v>
      </c>
      <c r="C4" s="3">
        <v>7.8E-2</v>
      </c>
      <c r="D4" s="3">
        <v>0.08</v>
      </c>
      <c r="E4" s="3">
        <v>0.12</v>
      </c>
      <c r="F4" s="3">
        <v>0.127</v>
      </c>
      <c r="G4" s="3">
        <v>0.123</v>
      </c>
      <c r="H4" s="3">
        <v>0.11899999999999999</v>
      </c>
      <c r="I4" s="3">
        <v>0.11799999999999999</v>
      </c>
      <c r="J4" s="3">
        <v>0.124</v>
      </c>
      <c r="K4" s="3">
        <v>0.11700000000000001</v>
      </c>
      <c r="L4" s="3">
        <v>0.129</v>
      </c>
      <c r="M4" s="3">
        <v>0.124</v>
      </c>
      <c r="N4" s="4">
        <v>660</v>
      </c>
    </row>
    <row r="5" spans="1:14">
      <c r="A5" s="2" t="s">
        <v>1</v>
      </c>
      <c r="B5" s="3">
        <v>0.16400000000000001</v>
      </c>
      <c r="C5" s="3">
        <v>0.16700000000000001</v>
      </c>
      <c r="D5" s="3">
        <v>0.161</v>
      </c>
      <c r="E5" s="3">
        <v>0.13700000000000001</v>
      </c>
      <c r="F5" s="3">
        <v>0.12</v>
      </c>
      <c r="G5" s="3">
        <v>0.11600000000000001</v>
      </c>
      <c r="H5" s="3">
        <v>0.108</v>
      </c>
      <c r="I5" s="3">
        <v>0.108</v>
      </c>
      <c r="J5" s="3">
        <v>0.114</v>
      </c>
      <c r="K5" s="3">
        <v>0.115</v>
      </c>
      <c r="L5" s="3">
        <v>0.11</v>
      </c>
      <c r="M5" s="3">
        <v>0.114</v>
      </c>
      <c r="N5" s="4">
        <v>660</v>
      </c>
    </row>
    <row r="6" spans="1:14">
      <c r="A6" s="2" t="s">
        <v>2</v>
      </c>
      <c r="B6" s="5">
        <v>0.24299999999999999</v>
      </c>
      <c r="C6" s="5">
        <v>0.245</v>
      </c>
      <c r="D6" s="5">
        <v>0.24199999999999999</v>
      </c>
      <c r="E6" s="3">
        <v>0.113</v>
      </c>
      <c r="F6" s="3">
        <v>0.115</v>
      </c>
      <c r="G6" s="3">
        <v>0.123</v>
      </c>
      <c r="H6" s="3">
        <v>0.125</v>
      </c>
      <c r="I6" s="3">
        <v>0.11700000000000001</v>
      </c>
      <c r="J6" s="3">
        <v>0.122</v>
      </c>
      <c r="K6" s="3">
        <v>0.126</v>
      </c>
      <c r="L6" s="3">
        <v>0.13</v>
      </c>
      <c r="M6" s="3">
        <v>0.127</v>
      </c>
      <c r="N6" s="4">
        <v>660</v>
      </c>
    </row>
    <row r="7" spans="1:14">
      <c r="A7" s="2" t="s">
        <v>3</v>
      </c>
      <c r="B7" s="6">
        <v>0.40699999999999997</v>
      </c>
      <c r="C7" s="6">
        <v>0.41399999999999998</v>
      </c>
      <c r="D7" s="6">
        <v>0.39700000000000002</v>
      </c>
      <c r="E7" s="3">
        <v>0.121</v>
      </c>
      <c r="F7" s="3">
        <v>0.113</v>
      </c>
      <c r="G7" s="3">
        <v>0.12</v>
      </c>
      <c r="H7" s="3">
        <v>0.121</v>
      </c>
      <c r="I7" s="3">
        <v>0.11899999999999999</v>
      </c>
      <c r="J7" s="3">
        <v>0.11899999999999999</v>
      </c>
      <c r="K7" s="3">
        <v>0.121</v>
      </c>
      <c r="L7" s="3">
        <v>0.113</v>
      </c>
      <c r="M7" s="3">
        <v>0.114</v>
      </c>
      <c r="N7" s="4">
        <v>660</v>
      </c>
    </row>
    <row r="8" spans="1:14">
      <c r="A8" s="2" t="s">
        <v>4</v>
      </c>
      <c r="B8" s="7">
        <v>0.751</v>
      </c>
      <c r="C8" s="7">
        <v>0.74399999999999999</v>
      </c>
      <c r="D8" s="7">
        <v>0.73399999999999999</v>
      </c>
      <c r="E8" s="3">
        <v>0.13200000000000001</v>
      </c>
      <c r="F8" s="3">
        <v>0.123</v>
      </c>
      <c r="G8" s="3">
        <v>0.121</v>
      </c>
      <c r="H8" s="3">
        <v>0.13800000000000001</v>
      </c>
      <c r="I8" s="3">
        <v>0.11700000000000001</v>
      </c>
      <c r="J8" s="3">
        <v>0.127</v>
      </c>
      <c r="K8" s="3">
        <v>0.08</v>
      </c>
      <c r="L8" s="3">
        <v>8.1000000000000003E-2</v>
      </c>
      <c r="M8" s="3">
        <v>0.08</v>
      </c>
      <c r="N8" s="4">
        <v>660</v>
      </c>
    </row>
    <row r="9" spans="1:14">
      <c r="A9" s="2" t="s">
        <v>5</v>
      </c>
      <c r="B9" s="8">
        <v>1.079</v>
      </c>
      <c r="C9" s="8">
        <v>1.0549999999999999</v>
      </c>
      <c r="D9" s="8">
        <v>1.0429999999999999</v>
      </c>
      <c r="E9" s="3">
        <v>0.124</v>
      </c>
      <c r="F9" s="3">
        <v>0.111</v>
      </c>
      <c r="G9" s="3">
        <v>0.111</v>
      </c>
      <c r="H9" s="3">
        <v>0.124</v>
      </c>
      <c r="I9" s="3">
        <v>0.11899999999999999</v>
      </c>
      <c r="J9" s="3">
        <v>0.128</v>
      </c>
      <c r="K9" s="3">
        <v>8.1000000000000003E-2</v>
      </c>
      <c r="L9" s="3">
        <v>7.9000000000000001E-2</v>
      </c>
      <c r="M9" s="3">
        <v>7.8E-2</v>
      </c>
      <c r="N9" s="4">
        <v>660</v>
      </c>
    </row>
    <row r="10" spans="1:14">
      <c r="A10" s="2" t="s">
        <v>6</v>
      </c>
      <c r="B10" s="9">
        <v>1.3460000000000001</v>
      </c>
      <c r="C10" s="9">
        <v>1.3640000000000001</v>
      </c>
      <c r="D10" s="9">
        <v>1.3740000000000001</v>
      </c>
      <c r="E10" s="3">
        <v>0.16700000000000001</v>
      </c>
      <c r="F10" s="3">
        <v>0.16300000000000001</v>
      </c>
      <c r="G10" s="3">
        <v>0.16</v>
      </c>
      <c r="H10" s="3">
        <v>0.11799999999999999</v>
      </c>
      <c r="I10" s="3">
        <v>0.11899999999999999</v>
      </c>
      <c r="J10" s="3">
        <v>0.113</v>
      </c>
      <c r="K10" s="3">
        <v>9.9000000000000005E-2</v>
      </c>
      <c r="L10" s="3">
        <v>9.7000000000000003E-2</v>
      </c>
      <c r="M10" s="3">
        <v>9.4E-2</v>
      </c>
      <c r="N10" s="4">
        <v>660</v>
      </c>
    </row>
    <row r="11" spans="1:14">
      <c r="A11" s="2" t="s">
        <v>7</v>
      </c>
      <c r="B11" s="10">
        <v>1.6719999999999999</v>
      </c>
      <c r="C11" s="10">
        <v>1.7569999999999999</v>
      </c>
      <c r="D11" s="10">
        <v>1.708</v>
      </c>
      <c r="E11" s="7">
        <v>0.75600000000000001</v>
      </c>
      <c r="F11" s="7">
        <v>0.73899999999999999</v>
      </c>
      <c r="G11" s="7">
        <v>0.74</v>
      </c>
      <c r="H11" s="3">
        <v>0.121</v>
      </c>
      <c r="I11" s="3">
        <v>0.121</v>
      </c>
      <c r="J11" s="3">
        <v>0.114</v>
      </c>
      <c r="K11" s="3">
        <v>8.1000000000000003E-2</v>
      </c>
      <c r="L11" s="3">
        <v>8.1000000000000003E-2</v>
      </c>
      <c r="M11" s="3">
        <v>8.6999999999999994E-2</v>
      </c>
      <c r="N11" s="4">
        <v>660</v>
      </c>
    </row>
    <row r="15" spans="1:14">
      <c r="E15" s="3">
        <v>1</v>
      </c>
      <c r="F15" s="3"/>
      <c r="G15" s="3"/>
      <c r="H15" s="3">
        <v>7</v>
      </c>
      <c r="I15" s="3"/>
      <c r="J15" s="3"/>
      <c r="K15" s="3">
        <v>40</v>
      </c>
      <c r="L15" s="3"/>
      <c r="M15" s="3"/>
    </row>
    <row r="16" spans="1:14">
      <c r="E16" s="3">
        <v>2</v>
      </c>
      <c r="F16" s="3"/>
      <c r="G16" s="3"/>
      <c r="H16" s="3">
        <v>8</v>
      </c>
      <c r="I16" s="3"/>
      <c r="J16" s="3"/>
      <c r="K16" s="3">
        <v>41</v>
      </c>
      <c r="L16" s="3"/>
      <c r="M16" s="3"/>
    </row>
    <row r="17" spans="5:13">
      <c r="E17" s="3">
        <v>3</v>
      </c>
      <c r="F17" s="3"/>
      <c r="G17" s="3"/>
      <c r="H17" s="3">
        <v>34</v>
      </c>
      <c r="I17" s="3"/>
      <c r="J17" s="3"/>
      <c r="K17" s="3">
        <v>58</v>
      </c>
      <c r="L17" s="3"/>
      <c r="M17" s="3"/>
    </row>
    <row r="18" spans="5:13">
      <c r="E18" s="3">
        <v>4</v>
      </c>
      <c r="F18" s="3"/>
      <c r="G18" s="3"/>
      <c r="H18" s="3">
        <v>35</v>
      </c>
      <c r="I18" s="3"/>
      <c r="J18" s="3"/>
      <c r="K18" s="3">
        <v>25</v>
      </c>
      <c r="L18" s="3"/>
      <c r="M18" s="3"/>
    </row>
    <row r="19" spans="5:13">
      <c r="E19" s="3">
        <v>5</v>
      </c>
      <c r="F19" s="3"/>
      <c r="G19" s="3"/>
      <c r="H19" s="3">
        <v>36</v>
      </c>
      <c r="I19" s="3"/>
      <c r="J19" s="3"/>
      <c r="K19" s="3" t="s">
        <v>44</v>
      </c>
      <c r="L19" s="3"/>
      <c r="M19" s="3"/>
    </row>
    <row r="20" spans="5:13">
      <c r="E20" s="3">
        <v>6</v>
      </c>
      <c r="F20" s="3"/>
      <c r="G20" s="3"/>
      <c r="H20" s="3">
        <v>37</v>
      </c>
      <c r="I20" s="3"/>
      <c r="J20" s="3"/>
      <c r="K20" s="3" t="s">
        <v>44</v>
      </c>
      <c r="L20" s="3"/>
      <c r="M20" s="3"/>
    </row>
    <row r="21" spans="5:13">
      <c r="E21" s="3" t="s">
        <v>42</v>
      </c>
      <c r="F21" s="3"/>
      <c r="G21" s="3"/>
      <c r="H21" s="3">
        <v>38</v>
      </c>
      <c r="I21" s="3"/>
      <c r="J21" s="3"/>
      <c r="K21" s="3" t="s">
        <v>44</v>
      </c>
      <c r="L21" s="3"/>
      <c r="M21" s="3"/>
    </row>
    <row r="22" spans="5:13">
      <c r="E22" s="7" t="s">
        <v>43</v>
      </c>
      <c r="F22" s="7"/>
      <c r="G22" s="7"/>
      <c r="H22" s="3">
        <v>39</v>
      </c>
      <c r="I22" s="3"/>
      <c r="J22" s="3"/>
      <c r="K22" s="3" t="s">
        <v>44</v>
      </c>
      <c r="L22" s="3"/>
      <c r="M22" s="3"/>
    </row>
  </sheetData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7"/>
  <sheetViews>
    <sheetView topLeftCell="A16" workbookViewId="0">
      <selection activeCell="W22" sqref="W22:W23"/>
    </sheetView>
  </sheetViews>
  <sheetFormatPr baseColWidth="10" defaultColWidth="8.83203125" defaultRowHeight="15"/>
  <sheetData>
    <row r="1" spans="1:23">
      <c r="A1" s="11">
        <v>43588</v>
      </c>
    </row>
    <row r="2" spans="1:23">
      <c r="A2" t="s">
        <v>74</v>
      </c>
    </row>
    <row r="3" spans="1:23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23">
      <c r="A4" s="2" t="s">
        <v>0</v>
      </c>
      <c r="B4" s="3">
        <v>7.0000000000000007E-2</v>
      </c>
      <c r="C4" s="3">
        <v>6.8000000000000005E-2</v>
      </c>
      <c r="D4" s="3">
        <v>6.7000000000000004E-2</v>
      </c>
      <c r="E4" s="3">
        <v>0.113</v>
      </c>
      <c r="F4" s="3">
        <v>0.124</v>
      </c>
      <c r="G4" s="3">
        <v>0.113</v>
      </c>
      <c r="H4" s="3">
        <v>0.108</v>
      </c>
      <c r="I4" s="3">
        <v>0.114</v>
      </c>
      <c r="J4" s="3">
        <v>0.109</v>
      </c>
      <c r="K4" s="3">
        <v>0.11</v>
      </c>
      <c r="L4" s="3">
        <v>0.11700000000000001</v>
      </c>
      <c r="M4" s="3">
        <v>0.121</v>
      </c>
      <c r="N4" s="4">
        <v>660</v>
      </c>
    </row>
    <row r="5" spans="1:23">
      <c r="A5" s="2" t="s">
        <v>1</v>
      </c>
      <c r="B5" s="3">
        <v>0.10100000000000001</v>
      </c>
      <c r="C5" s="3">
        <v>0.10100000000000001</v>
      </c>
      <c r="D5" s="3">
        <v>0.1</v>
      </c>
      <c r="E5" s="3">
        <v>0.126</v>
      </c>
      <c r="F5" s="3">
        <v>0.11600000000000001</v>
      </c>
      <c r="G5" s="3">
        <v>0.11799999999999999</v>
      </c>
      <c r="H5" s="3">
        <v>0.11</v>
      </c>
      <c r="I5" s="3">
        <v>0.108</v>
      </c>
      <c r="J5" s="3">
        <v>0.11799999999999999</v>
      </c>
      <c r="K5" s="3">
        <v>9.7000000000000003E-2</v>
      </c>
      <c r="L5" s="3">
        <v>9.6000000000000002E-2</v>
      </c>
      <c r="M5" s="3">
        <v>9.6000000000000002E-2</v>
      </c>
      <c r="N5" s="4">
        <v>660</v>
      </c>
    </row>
    <row r="6" spans="1:23">
      <c r="A6" s="2" t="s">
        <v>2</v>
      </c>
      <c r="B6" s="3">
        <v>0.14099999999999999</v>
      </c>
      <c r="C6" s="3">
        <v>0.14399999999999999</v>
      </c>
      <c r="D6" s="3">
        <v>0.14399999999999999</v>
      </c>
      <c r="E6" s="3">
        <v>0.123</v>
      </c>
      <c r="F6" s="3">
        <v>0.11899999999999999</v>
      </c>
      <c r="G6" s="3">
        <v>0.124</v>
      </c>
      <c r="H6" s="3">
        <v>0.112</v>
      </c>
      <c r="I6" s="3">
        <v>0.112</v>
      </c>
      <c r="J6" s="3">
        <v>0.112</v>
      </c>
      <c r="K6" s="12">
        <v>0.48099999999999998</v>
      </c>
      <c r="L6" s="6">
        <v>0.45400000000000001</v>
      </c>
      <c r="M6" s="6">
        <v>0.45200000000000001</v>
      </c>
      <c r="N6" s="4">
        <v>660</v>
      </c>
    </row>
    <row r="7" spans="1:23">
      <c r="A7" s="2" t="s">
        <v>3</v>
      </c>
      <c r="B7" s="5">
        <v>0.218</v>
      </c>
      <c r="C7" s="5">
        <v>0.219</v>
      </c>
      <c r="D7" s="5">
        <v>0.221</v>
      </c>
      <c r="E7" s="3">
        <v>0.114</v>
      </c>
      <c r="F7" s="3">
        <v>0.11700000000000001</v>
      </c>
      <c r="G7" s="3">
        <v>0.115</v>
      </c>
      <c r="H7" s="3">
        <v>0.115</v>
      </c>
      <c r="I7" s="3">
        <v>0.114</v>
      </c>
      <c r="J7" s="3">
        <v>0.123</v>
      </c>
      <c r="K7" s="10">
        <v>1.8839999999999999</v>
      </c>
      <c r="L7" s="10">
        <v>1.9359999999999999</v>
      </c>
      <c r="M7" s="10">
        <v>1.9530000000000001</v>
      </c>
      <c r="N7" s="4">
        <v>660</v>
      </c>
    </row>
    <row r="8" spans="1:23">
      <c r="A8" s="2" t="s">
        <v>4</v>
      </c>
      <c r="B8" s="5">
        <v>0.28599999999999998</v>
      </c>
      <c r="C8" s="5">
        <v>0.29199999999999998</v>
      </c>
      <c r="D8" s="5">
        <v>0.28199999999999997</v>
      </c>
      <c r="E8" s="3">
        <v>0.114</v>
      </c>
      <c r="F8" s="3">
        <v>0.112</v>
      </c>
      <c r="G8" s="3">
        <v>0.109</v>
      </c>
      <c r="H8" s="3">
        <v>0.10299999999999999</v>
      </c>
      <c r="I8" s="3">
        <v>0.1</v>
      </c>
      <c r="J8" s="3">
        <v>0.104</v>
      </c>
      <c r="K8" s="12">
        <v>0.52300000000000002</v>
      </c>
      <c r="L8" s="12">
        <v>0.53400000000000003</v>
      </c>
      <c r="M8" s="12">
        <v>0.51900000000000002</v>
      </c>
      <c r="N8" s="4">
        <v>660</v>
      </c>
    </row>
    <row r="9" spans="1:23">
      <c r="A9" s="2" t="s">
        <v>5</v>
      </c>
      <c r="B9" s="6">
        <v>0.36699999999999999</v>
      </c>
      <c r="C9" s="6">
        <v>0.37</v>
      </c>
      <c r="D9" s="6">
        <v>0.378</v>
      </c>
      <c r="E9" s="3">
        <v>0.11600000000000001</v>
      </c>
      <c r="F9" s="3">
        <v>0.112</v>
      </c>
      <c r="G9" s="3">
        <v>0.107</v>
      </c>
      <c r="H9" s="3">
        <v>0.112</v>
      </c>
      <c r="I9" s="3">
        <v>0.113</v>
      </c>
      <c r="J9" s="3">
        <v>0.111</v>
      </c>
      <c r="K9" s="3">
        <v>6.3E-2</v>
      </c>
      <c r="L9" s="3">
        <v>6.4000000000000001E-2</v>
      </c>
      <c r="M9" s="3">
        <v>6.4000000000000001E-2</v>
      </c>
      <c r="N9" s="4">
        <v>660</v>
      </c>
    </row>
    <row r="10" spans="1:23">
      <c r="A10" s="2" t="s">
        <v>6</v>
      </c>
      <c r="B10" s="12">
        <v>0.52300000000000002</v>
      </c>
      <c r="C10" s="12">
        <v>0.53800000000000003</v>
      </c>
      <c r="D10" s="12">
        <v>0.51800000000000002</v>
      </c>
      <c r="E10" s="8">
        <v>1.1910000000000001</v>
      </c>
      <c r="F10" s="8">
        <v>1.2090000000000001</v>
      </c>
      <c r="G10" s="8">
        <v>1.21</v>
      </c>
      <c r="H10" s="3">
        <v>0.114</v>
      </c>
      <c r="I10" s="3">
        <v>0.114</v>
      </c>
      <c r="J10" s="3">
        <v>0.11600000000000001</v>
      </c>
      <c r="K10" s="3">
        <v>6.5000000000000002E-2</v>
      </c>
      <c r="L10" s="3">
        <v>6.4000000000000001E-2</v>
      </c>
      <c r="M10" s="3">
        <v>6.6000000000000003E-2</v>
      </c>
      <c r="N10" s="4">
        <v>660</v>
      </c>
    </row>
    <row r="11" spans="1:23">
      <c r="A11" s="2" t="s">
        <v>7</v>
      </c>
      <c r="B11" s="17">
        <v>0.47399999999999998</v>
      </c>
      <c r="C11" s="13">
        <v>0.66800000000000004</v>
      </c>
      <c r="D11" s="13">
        <v>0.66300000000000003</v>
      </c>
      <c r="E11" s="5">
        <v>0.29099999999999998</v>
      </c>
      <c r="F11" s="5">
        <v>0.29399999999999998</v>
      </c>
      <c r="G11" s="5">
        <v>0.29199999999999998</v>
      </c>
      <c r="H11" s="3">
        <v>0.12</v>
      </c>
      <c r="I11" s="3">
        <v>0.12</v>
      </c>
      <c r="J11" s="3">
        <v>0.12</v>
      </c>
      <c r="K11" s="3">
        <v>6.4000000000000001E-2</v>
      </c>
      <c r="L11" s="3">
        <v>6.5000000000000002E-2</v>
      </c>
      <c r="M11" s="3">
        <v>6.3E-2</v>
      </c>
      <c r="N11" s="4">
        <v>660</v>
      </c>
    </row>
    <row r="12" spans="1:23">
      <c r="B12" t="s">
        <v>45</v>
      </c>
    </row>
    <row r="14" spans="1:23">
      <c r="P14" t="s">
        <v>32</v>
      </c>
      <c r="S14" t="s">
        <v>33</v>
      </c>
    </row>
    <row r="15" spans="1:23">
      <c r="E15" s="3">
        <v>1</v>
      </c>
      <c r="F15" s="3"/>
      <c r="G15" s="3"/>
      <c r="H15" s="3">
        <v>7</v>
      </c>
      <c r="I15" s="3"/>
      <c r="J15" s="3"/>
      <c r="K15" s="3">
        <v>40</v>
      </c>
      <c r="L15" s="3"/>
      <c r="M15" s="3"/>
      <c r="P15" s="3">
        <v>7.0000000000000007E-2</v>
      </c>
      <c r="Q15" s="3">
        <v>6.8000000000000005E-2</v>
      </c>
      <c r="R15" s="3">
        <v>6.7000000000000004E-2</v>
      </c>
      <c r="S15" s="22">
        <f>AVERAGE(P15:R15)</f>
        <v>6.8333333333333343E-2</v>
      </c>
      <c r="T15" s="23">
        <v>0</v>
      </c>
      <c r="V15" s="22" t="s">
        <v>34</v>
      </c>
      <c r="W15" s="22">
        <f>SLOPE(T15:T22,S15:S22)</f>
        <v>3.3267588458869501</v>
      </c>
    </row>
    <row r="16" spans="1:23">
      <c r="E16" s="3">
        <v>2</v>
      </c>
      <c r="F16" s="3"/>
      <c r="G16" s="3"/>
      <c r="H16" s="3">
        <v>8</v>
      </c>
      <c r="I16" s="3"/>
      <c r="J16" s="3"/>
      <c r="K16" s="3">
        <v>41</v>
      </c>
      <c r="L16" s="3"/>
      <c r="M16" s="3"/>
      <c r="P16" s="3">
        <v>0.10100000000000001</v>
      </c>
      <c r="Q16" s="3">
        <v>0.10100000000000001</v>
      </c>
      <c r="R16" s="3">
        <v>0.1</v>
      </c>
      <c r="S16" s="22">
        <f t="shared" ref="S16:S22" si="0">AVERAGE(P16:R16)</f>
        <v>0.10066666666666668</v>
      </c>
      <c r="T16" s="23">
        <v>0.1</v>
      </c>
      <c r="V16" s="22" t="s">
        <v>35</v>
      </c>
      <c r="W16" s="22">
        <f>INTERCEPT(T15:T22,S15:S22)</f>
        <v>-0.2278345239349715</v>
      </c>
    </row>
    <row r="17" spans="2:20">
      <c r="E17" s="3">
        <v>3</v>
      </c>
      <c r="F17" s="3"/>
      <c r="G17" s="3"/>
      <c r="H17" s="3">
        <v>34</v>
      </c>
      <c r="I17" s="3"/>
      <c r="J17" s="3"/>
      <c r="K17" s="12">
        <v>28</v>
      </c>
      <c r="L17" s="6"/>
      <c r="M17" s="6"/>
      <c r="P17" s="3">
        <v>0.14099999999999999</v>
      </c>
      <c r="Q17" s="3">
        <v>0.14399999999999999</v>
      </c>
      <c r="R17" s="3">
        <v>0.14399999999999999</v>
      </c>
      <c r="S17" s="22">
        <f t="shared" si="0"/>
        <v>0.14299999999999999</v>
      </c>
      <c r="T17" s="23">
        <v>0.25</v>
      </c>
    </row>
    <row r="18" spans="2:20">
      <c r="E18" s="3">
        <v>4</v>
      </c>
      <c r="F18" s="3"/>
      <c r="G18" s="3"/>
      <c r="H18" s="3">
        <v>35</v>
      </c>
      <c r="I18" s="3"/>
      <c r="J18" s="3"/>
      <c r="K18" s="10">
        <v>29</v>
      </c>
      <c r="L18" s="10"/>
      <c r="M18" s="10"/>
      <c r="P18" s="5">
        <v>0.218</v>
      </c>
      <c r="Q18" s="5">
        <v>0.219</v>
      </c>
      <c r="R18" s="5">
        <v>0.221</v>
      </c>
      <c r="S18" s="22">
        <f t="shared" si="0"/>
        <v>0.21933333333333335</v>
      </c>
      <c r="T18" s="23">
        <v>0.5</v>
      </c>
    </row>
    <row r="19" spans="2:20">
      <c r="E19" s="3">
        <v>5</v>
      </c>
      <c r="F19" s="3"/>
      <c r="G19" s="3"/>
      <c r="H19" s="3">
        <v>36</v>
      </c>
      <c r="I19" s="3"/>
      <c r="J19" s="3"/>
      <c r="K19" s="12">
        <v>30</v>
      </c>
      <c r="L19" s="12"/>
      <c r="M19" s="12"/>
      <c r="P19" s="5">
        <v>0.28599999999999998</v>
      </c>
      <c r="Q19" s="5">
        <v>0.29199999999999998</v>
      </c>
      <c r="R19" s="5">
        <v>0.28199999999999997</v>
      </c>
      <c r="S19" s="22">
        <f t="shared" si="0"/>
        <v>0.28666666666666663</v>
      </c>
      <c r="T19" s="23">
        <v>0.75</v>
      </c>
    </row>
    <row r="20" spans="2:20" ht="28">
      <c r="E20" s="3">
        <v>6</v>
      </c>
      <c r="F20" s="3"/>
      <c r="G20" s="3"/>
      <c r="H20" s="3">
        <v>37</v>
      </c>
      <c r="I20" s="3"/>
      <c r="J20" s="3"/>
      <c r="K20" s="3" t="s">
        <v>36</v>
      </c>
      <c r="L20" s="3"/>
      <c r="M20" s="3"/>
      <c r="P20" s="6">
        <v>0.36699999999999999</v>
      </c>
      <c r="Q20" s="6">
        <v>0.37</v>
      </c>
      <c r="R20" s="6">
        <v>0.378</v>
      </c>
      <c r="S20" s="22">
        <f t="shared" si="0"/>
        <v>0.37166666666666665</v>
      </c>
      <c r="T20" s="23">
        <v>1</v>
      </c>
    </row>
    <row r="21" spans="2:20" ht="28">
      <c r="E21" s="8" t="s">
        <v>39</v>
      </c>
      <c r="F21" s="8"/>
      <c r="G21" s="8"/>
      <c r="H21" s="3">
        <v>38</v>
      </c>
      <c r="I21" s="3"/>
      <c r="J21" s="3"/>
      <c r="K21" s="3" t="s">
        <v>37</v>
      </c>
      <c r="L21" s="3"/>
      <c r="M21" s="3"/>
      <c r="P21" s="12">
        <v>0.52300000000000002</v>
      </c>
      <c r="Q21" s="12">
        <v>0.53800000000000003</v>
      </c>
      <c r="R21" s="12">
        <v>0.51800000000000002</v>
      </c>
      <c r="S21" s="22">
        <f t="shared" si="0"/>
        <v>0.52633333333333332</v>
      </c>
      <c r="T21" s="23">
        <v>1.5</v>
      </c>
    </row>
    <row r="22" spans="2:20">
      <c r="E22" s="5" t="s">
        <v>40</v>
      </c>
      <c r="F22" s="5"/>
      <c r="G22" s="5"/>
      <c r="H22" s="3">
        <v>39</v>
      </c>
      <c r="I22" s="3"/>
      <c r="J22" s="3"/>
      <c r="K22" s="3" t="s">
        <v>38</v>
      </c>
      <c r="L22" s="3"/>
      <c r="M22" s="3"/>
      <c r="P22" s="12"/>
      <c r="Q22" s="13">
        <v>0.66800000000000004</v>
      </c>
      <c r="R22" s="13">
        <v>0.66300000000000003</v>
      </c>
      <c r="S22" s="22">
        <f t="shared" si="0"/>
        <v>0.66549999999999998</v>
      </c>
      <c r="T22" s="23">
        <v>2</v>
      </c>
    </row>
    <row r="24" spans="2:20">
      <c r="B24" s="3">
        <v>1</v>
      </c>
      <c r="C24" s="3">
        <v>0.113</v>
      </c>
      <c r="D24" s="3">
        <v>0.124</v>
      </c>
      <c r="E24" s="3">
        <v>0.113</v>
      </c>
    </row>
    <row r="25" spans="2:20">
      <c r="B25" s="3">
        <v>2</v>
      </c>
      <c r="C25" s="3">
        <v>0.126</v>
      </c>
      <c r="D25" s="3">
        <v>0.11600000000000001</v>
      </c>
      <c r="E25" s="3">
        <v>0.11799999999999999</v>
      </c>
    </row>
    <row r="26" spans="2:20">
      <c r="B26" s="3">
        <v>3</v>
      </c>
      <c r="C26" s="3">
        <v>0.123</v>
      </c>
      <c r="D26" s="3">
        <v>0.11899999999999999</v>
      </c>
      <c r="E26" s="3">
        <v>0.124</v>
      </c>
    </row>
    <row r="27" spans="2:20">
      <c r="B27" s="3">
        <v>4</v>
      </c>
      <c r="C27" s="3">
        <v>0.114</v>
      </c>
      <c r="D27" s="3">
        <v>0.11700000000000001</v>
      </c>
      <c r="E27" s="3">
        <v>0.115</v>
      </c>
    </row>
    <row r="28" spans="2:20">
      <c r="B28" s="3">
        <v>5</v>
      </c>
      <c r="C28" s="3">
        <v>0.114</v>
      </c>
      <c r="D28" s="3">
        <v>0.112</v>
      </c>
      <c r="E28" s="3">
        <v>0.109</v>
      </c>
    </row>
    <row r="29" spans="2:20">
      <c r="B29" s="3">
        <v>6</v>
      </c>
      <c r="C29" s="3">
        <v>0.11600000000000001</v>
      </c>
      <c r="D29" s="3">
        <v>0.112</v>
      </c>
      <c r="E29" s="3">
        <v>0.107</v>
      </c>
    </row>
    <row r="30" spans="2:20">
      <c r="B30" s="8" t="s">
        <v>39</v>
      </c>
      <c r="C30" s="8">
        <v>1.1910000000000001</v>
      </c>
      <c r="D30" s="8">
        <v>1.2090000000000001</v>
      </c>
      <c r="E30" s="8">
        <v>1.21</v>
      </c>
    </row>
    <row r="31" spans="2:20">
      <c r="B31" s="5" t="s">
        <v>40</v>
      </c>
      <c r="C31" s="5">
        <v>0.29099999999999998</v>
      </c>
      <c r="D31" s="5">
        <v>0.29399999999999998</v>
      </c>
      <c r="E31" s="5">
        <v>0.29199999999999998</v>
      </c>
    </row>
    <row r="32" spans="2:20">
      <c r="B32" s="3">
        <v>7</v>
      </c>
      <c r="C32" s="3">
        <v>0.108</v>
      </c>
      <c r="D32" s="3">
        <v>0.114</v>
      </c>
      <c r="E32" s="3">
        <v>0.109</v>
      </c>
    </row>
    <row r="33" spans="2:5">
      <c r="B33" s="3">
        <v>8</v>
      </c>
      <c r="C33" s="3">
        <v>0.11</v>
      </c>
      <c r="D33" s="3">
        <v>0.108</v>
      </c>
      <c r="E33" s="3">
        <v>0.11799999999999999</v>
      </c>
    </row>
    <row r="34" spans="2:5">
      <c r="B34" s="3">
        <v>34</v>
      </c>
      <c r="C34" s="3">
        <v>0.112</v>
      </c>
      <c r="D34" s="3">
        <v>0.112</v>
      </c>
      <c r="E34" s="3">
        <v>0.112</v>
      </c>
    </row>
    <row r="35" spans="2:5">
      <c r="B35" s="3">
        <v>35</v>
      </c>
      <c r="C35" s="3">
        <v>0.115</v>
      </c>
      <c r="D35" s="3">
        <v>0.114</v>
      </c>
      <c r="E35" s="3">
        <v>0.123</v>
      </c>
    </row>
    <row r="36" spans="2:5">
      <c r="B36" s="3">
        <v>36</v>
      </c>
      <c r="C36" s="3">
        <v>0.10299999999999999</v>
      </c>
      <c r="D36" s="3">
        <v>0.1</v>
      </c>
      <c r="E36" s="3">
        <v>0.104</v>
      </c>
    </row>
    <row r="37" spans="2:5">
      <c r="B37" s="3">
        <v>37</v>
      </c>
      <c r="C37" s="3">
        <v>0.112</v>
      </c>
      <c r="D37" s="3">
        <v>0.113</v>
      </c>
      <c r="E37" s="3">
        <v>0.111</v>
      </c>
    </row>
    <row r="38" spans="2:5">
      <c r="B38" s="3">
        <v>38</v>
      </c>
      <c r="C38" s="3">
        <v>0.114</v>
      </c>
      <c r="D38" s="3">
        <v>0.114</v>
      </c>
      <c r="E38" s="3">
        <v>0.11600000000000001</v>
      </c>
    </row>
    <row r="39" spans="2:5">
      <c r="B39" s="3">
        <v>39</v>
      </c>
      <c r="C39" s="3">
        <v>0.12</v>
      </c>
      <c r="D39" s="3">
        <v>0.12</v>
      </c>
      <c r="E39" s="3">
        <v>0.12</v>
      </c>
    </row>
    <row r="40" spans="2:5">
      <c r="B40" s="3">
        <v>40</v>
      </c>
      <c r="C40" s="3">
        <v>0.11</v>
      </c>
      <c r="D40" s="3">
        <v>0.11700000000000001</v>
      </c>
      <c r="E40" s="3">
        <v>0.121</v>
      </c>
    </row>
    <row r="41" spans="2:5">
      <c r="B41" s="3">
        <v>41</v>
      </c>
      <c r="C41" s="3">
        <v>9.7000000000000003E-2</v>
      </c>
      <c r="D41" s="3">
        <v>9.6000000000000002E-2</v>
      </c>
      <c r="E41" s="3">
        <v>9.6000000000000002E-2</v>
      </c>
    </row>
    <row r="42" spans="2:5">
      <c r="B42" s="12">
        <v>28</v>
      </c>
      <c r="C42" s="12">
        <v>0.48099999999999998</v>
      </c>
      <c r="D42" s="6">
        <v>0.45400000000000001</v>
      </c>
      <c r="E42" s="6">
        <v>0.45200000000000001</v>
      </c>
    </row>
    <row r="43" spans="2:5">
      <c r="B43" s="10">
        <v>29</v>
      </c>
      <c r="C43" s="10">
        <v>1.8839999999999999</v>
      </c>
      <c r="D43" s="10">
        <v>1.9359999999999999</v>
      </c>
      <c r="E43" s="10">
        <v>1.9530000000000001</v>
      </c>
    </row>
    <row r="44" spans="2:5">
      <c r="B44" s="12">
        <v>30</v>
      </c>
      <c r="C44" s="12">
        <v>0.52300000000000002</v>
      </c>
      <c r="D44" s="12">
        <v>0.53400000000000003</v>
      </c>
      <c r="E44" s="12">
        <v>0.51900000000000002</v>
      </c>
    </row>
    <row r="45" spans="2:5" ht="28">
      <c r="B45" s="3" t="s">
        <v>36</v>
      </c>
      <c r="C45" s="3">
        <v>6.3E-2</v>
      </c>
      <c r="D45" s="3">
        <v>6.4000000000000001E-2</v>
      </c>
      <c r="E45" s="3">
        <v>6.4000000000000001E-2</v>
      </c>
    </row>
    <row r="46" spans="2:5" ht="28">
      <c r="B46" s="3" t="s">
        <v>37</v>
      </c>
      <c r="C46" s="3">
        <v>6.5000000000000002E-2</v>
      </c>
      <c r="D46" s="3">
        <v>6.4000000000000001E-2</v>
      </c>
      <c r="E46" s="3">
        <v>6.6000000000000003E-2</v>
      </c>
    </row>
    <row r="47" spans="2:5">
      <c r="B47" s="3" t="s">
        <v>38</v>
      </c>
      <c r="C47" s="3">
        <v>6.4000000000000001E-2</v>
      </c>
      <c r="D47" s="3">
        <v>6.5000000000000002E-2</v>
      </c>
      <c r="E47" s="3">
        <v>6.3E-2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51"/>
  <sheetViews>
    <sheetView topLeftCell="A15" workbookViewId="0">
      <selection activeCell="W25" sqref="W25:W29"/>
    </sheetView>
  </sheetViews>
  <sheetFormatPr baseColWidth="10" defaultColWidth="8.83203125" defaultRowHeight="15"/>
  <sheetData>
    <row r="1" spans="1:14">
      <c r="A1" s="11">
        <v>43588</v>
      </c>
    </row>
    <row r="2" spans="1:14">
      <c r="A2" t="s">
        <v>74</v>
      </c>
    </row>
    <row r="3" spans="1:14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>
      <c r="A4" s="2" t="s">
        <v>0</v>
      </c>
      <c r="B4" s="3">
        <v>7.1999999999999995E-2</v>
      </c>
      <c r="C4" s="3">
        <v>6.8000000000000005E-2</v>
      </c>
      <c r="D4" s="3">
        <v>6.9000000000000006E-2</v>
      </c>
      <c r="E4" s="3">
        <v>0.107</v>
      </c>
      <c r="F4" s="3">
        <v>0.108</v>
      </c>
      <c r="G4" s="3">
        <v>0.109</v>
      </c>
      <c r="H4" s="3">
        <v>0.12</v>
      </c>
      <c r="I4" s="3">
        <v>0.115</v>
      </c>
      <c r="J4" s="3">
        <v>0.121</v>
      </c>
      <c r="K4" s="3">
        <v>0.13100000000000001</v>
      </c>
      <c r="L4" s="3">
        <v>0.13300000000000001</v>
      </c>
      <c r="M4" s="3">
        <v>0.126</v>
      </c>
      <c r="N4" s="4">
        <v>660</v>
      </c>
    </row>
    <row r="5" spans="1:14">
      <c r="A5" s="2" t="s">
        <v>1</v>
      </c>
      <c r="B5" s="3">
        <v>0.10199999999999999</v>
      </c>
      <c r="C5" s="3">
        <v>0.1</v>
      </c>
      <c r="D5" s="3">
        <v>0.10299999999999999</v>
      </c>
      <c r="E5" s="3">
        <v>0.10299999999999999</v>
      </c>
      <c r="F5" s="3">
        <v>0.106</v>
      </c>
      <c r="G5" s="3">
        <v>0.10100000000000001</v>
      </c>
      <c r="H5" s="3">
        <v>0.115</v>
      </c>
      <c r="I5" s="3">
        <v>0.111</v>
      </c>
      <c r="J5" s="3">
        <v>0.11600000000000001</v>
      </c>
      <c r="K5" s="3">
        <v>0.11700000000000001</v>
      </c>
      <c r="L5" s="3">
        <v>0.11799999999999999</v>
      </c>
      <c r="M5" s="3">
        <v>0.11700000000000001</v>
      </c>
      <c r="N5" s="4">
        <v>660</v>
      </c>
    </row>
    <row r="6" spans="1:14">
      <c r="A6" s="2" t="s">
        <v>2</v>
      </c>
      <c r="B6" s="3">
        <v>0.14499999999999999</v>
      </c>
      <c r="C6" s="3">
        <v>0.14299999999999999</v>
      </c>
      <c r="D6" s="3">
        <v>0.14599999999999999</v>
      </c>
      <c r="E6" s="3">
        <v>0.112</v>
      </c>
      <c r="F6" s="3">
        <v>0.113</v>
      </c>
      <c r="G6" s="3">
        <v>0.115</v>
      </c>
      <c r="H6" s="3">
        <v>0.111</v>
      </c>
      <c r="I6" s="3">
        <v>0.106</v>
      </c>
      <c r="J6" s="3">
        <v>0.108</v>
      </c>
      <c r="K6" s="6">
        <v>0.40799999999999997</v>
      </c>
      <c r="L6" s="6">
        <v>0.41299999999999998</v>
      </c>
      <c r="M6" s="12">
        <v>0.42899999999999999</v>
      </c>
      <c r="N6" s="4">
        <v>660</v>
      </c>
    </row>
    <row r="7" spans="1:14">
      <c r="A7" s="2" t="s">
        <v>3</v>
      </c>
      <c r="B7" s="5">
        <v>0.215</v>
      </c>
      <c r="C7" s="5">
        <v>0.222</v>
      </c>
      <c r="D7" s="5">
        <v>0.217</v>
      </c>
      <c r="E7" s="3">
        <v>0.115</v>
      </c>
      <c r="F7" s="3">
        <v>0.113</v>
      </c>
      <c r="G7" s="3">
        <v>0.112</v>
      </c>
      <c r="H7" s="3">
        <v>0.106</v>
      </c>
      <c r="I7" s="3">
        <v>0.115</v>
      </c>
      <c r="J7" s="3">
        <v>0.115</v>
      </c>
      <c r="K7" s="10">
        <v>1.77</v>
      </c>
      <c r="L7" s="10">
        <v>1.724</v>
      </c>
      <c r="M7" s="10">
        <v>1.7689999999999999</v>
      </c>
      <c r="N7" s="4">
        <v>660</v>
      </c>
    </row>
    <row r="8" spans="1:14">
      <c r="A8" s="2" t="s">
        <v>4</v>
      </c>
      <c r="B8" s="5">
        <v>0.29599999999999999</v>
      </c>
      <c r="C8" s="5">
        <v>0.30099999999999999</v>
      </c>
      <c r="D8" s="5">
        <v>0.29399999999999998</v>
      </c>
      <c r="E8" s="3">
        <v>0.11799999999999999</v>
      </c>
      <c r="F8" s="3">
        <v>0.112</v>
      </c>
      <c r="G8" s="3">
        <v>0.113</v>
      </c>
      <c r="H8" s="3">
        <v>0.11899999999999999</v>
      </c>
      <c r="I8" s="3">
        <v>0.11600000000000001</v>
      </c>
      <c r="J8" s="3">
        <v>0.11700000000000001</v>
      </c>
      <c r="K8" s="6">
        <v>0.308</v>
      </c>
      <c r="L8" s="6">
        <v>0.308</v>
      </c>
      <c r="M8" s="6">
        <v>0.314</v>
      </c>
      <c r="N8" s="4">
        <v>660</v>
      </c>
    </row>
    <row r="9" spans="1:14">
      <c r="A9" s="2" t="s">
        <v>5</v>
      </c>
      <c r="B9" s="6">
        <v>0.372</v>
      </c>
      <c r="C9" s="6">
        <v>0.38400000000000001</v>
      </c>
      <c r="D9" s="6">
        <v>0.36599999999999999</v>
      </c>
      <c r="E9" s="3">
        <v>0.114</v>
      </c>
      <c r="F9" s="3">
        <v>0.11700000000000001</v>
      </c>
      <c r="G9" s="17">
        <v>0.33600000000000002</v>
      </c>
      <c r="H9" s="3">
        <v>0.12</v>
      </c>
      <c r="I9" s="3">
        <v>0.126</v>
      </c>
      <c r="J9" s="3">
        <v>0.129</v>
      </c>
      <c r="K9" s="3">
        <v>6.2E-2</v>
      </c>
      <c r="L9" s="3">
        <v>6.3E-2</v>
      </c>
      <c r="M9" s="3">
        <v>6.7000000000000004E-2</v>
      </c>
      <c r="N9" s="4">
        <v>660</v>
      </c>
    </row>
    <row r="10" spans="1:14">
      <c r="A10" s="2" t="s">
        <v>6</v>
      </c>
      <c r="B10" s="12">
        <v>0.51700000000000002</v>
      </c>
      <c r="C10" s="12">
        <v>0.52400000000000002</v>
      </c>
      <c r="D10" s="12">
        <v>0.52900000000000003</v>
      </c>
      <c r="E10" s="14">
        <v>1.2050000000000001</v>
      </c>
      <c r="F10" s="14">
        <v>1.24</v>
      </c>
      <c r="G10" s="14">
        <v>1.2070000000000001</v>
      </c>
      <c r="H10" s="3">
        <v>0.11700000000000001</v>
      </c>
      <c r="I10" s="3">
        <v>0.11700000000000001</v>
      </c>
      <c r="J10" s="3">
        <v>0.114</v>
      </c>
      <c r="K10" s="3">
        <v>7.1999999999999995E-2</v>
      </c>
      <c r="L10" s="3">
        <v>6.2E-2</v>
      </c>
      <c r="M10" s="3">
        <v>6.3E-2</v>
      </c>
      <c r="N10" s="4">
        <v>660</v>
      </c>
    </row>
    <row r="11" spans="1:14">
      <c r="A11" s="2" t="s">
        <v>7</v>
      </c>
      <c r="B11" s="7">
        <v>0.67900000000000005</v>
      </c>
      <c r="C11" s="7">
        <v>0.67400000000000004</v>
      </c>
      <c r="D11" s="7">
        <v>0.67800000000000005</v>
      </c>
      <c r="E11" s="5">
        <v>0.30599999999999999</v>
      </c>
      <c r="F11" s="5">
        <v>0.29699999999999999</v>
      </c>
      <c r="G11" s="6">
        <v>0.318</v>
      </c>
      <c r="H11" s="3">
        <v>0.11</v>
      </c>
      <c r="I11" s="3">
        <v>0.11700000000000001</v>
      </c>
      <c r="J11" s="3">
        <v>0.11</v>
      </c>
      <c r="K11" s="3">
        <v>6.7000000000000004E-2</v>
      </c>
      <c r="L11" s="3">
        <v>6.5000000000000002E-2</v>
      </c>
      <c r="M11" s="3">
        <v>6.4000000000000001E-2</v>
      </c>
      <c r="N11" s="4">
        <v>660</v>
      </c>
    </row>
    <row r="15" spans="1:14">
      <c r="G15" s="18" t="s">
        <v>8</v>
      </c>
    </row>
    <row r="17" spans="2:24">
      <c r="E17" s="3">
        <v>9</v>
      </c>
      <c r="F17" s="3"/>
      <c r="G17" s="3"/>
      <c r="H17" s="3">
        <v>15</v>
      </c>
      <c r="I17" s="3"/>
      <c r="J17" s="3"/>
      <c r="K17" s="3">
        <v>48</v>
      </c>
      <c r="L17" s="3"/>
      <c r="M17" s="3"/>
      <c r="Q17" s="3">
        <v>7.1999999999999995E-2</v>
      </c>
      <c r="R17" s="3">
        <v>6.8000000000000005E-2</v>
      </c>
      <c r="S17" s="3">
        <v>6.9000000000000006E-2</v>
      </c>
      <c r="T17" s="22">
        <f>AVERAGE(Q17:S17)</f>
        <v>6.9666666666666668E-2</v>
      </c>
      <c r="U17" s="23">
        <v>0</v>
      </c>
      <c r="W17" s="22" t="s">
        <v>34</v>
      </c>
      <c r="X17" s="22">
        <f>SLOPE(U17:U24,T17:T24)</f>
        <v>3.2956565781141087</v>
      </c>
    </row>
    <row r="18" spans="2:24">
      <c r="E18" s="3">
        <v>10</v>
      </c>
      <c r="F18" s="3"/>
      <c r="G18" s="3"/>
      <c r="H18" s="3">
        <v>16</v>
      </c>
      <c r="I18" s="3"/>
      <c r="J18" s="3"/>
      <c r="K18" s="3">
        <v>49</v>
      </c>
      <c r="L18" s="3"/>
      <c r="M18" s="3"/>
      <c r="Q18" s="3">
        <v>0.10199999999999999</v>
      </c>
      <c r="R18" s="3">
        <v>0.1</v>
      </c>
      <c r="S18" s="3">
        <v>0.10299999999999999</v>
      </c>
      <c r="T18" s="22">
        <f t="shared" ref="T18:T24" si="0">AVERAGE(Q18:S18)</f>
        <v>0.10166666666666667</v>
      </c>
      <c r="U18" s="23">
        <v>0.1</v>
      </c>
      <c r="W18" s="22" t="s">
        <v>35</v>
      </c>
      <c r="X18" s="22">
        <f>INTERCEPT(U17:U24,T17:T24)</f>
        <v>-0.22839407781964194</v>
      </c>
    </row>
    <row r="19" spans="2:24">
      <c r="E19" s="3">
        <v>11</v>
      </c>
      <c r="F19" s="3"/>
      <c r="G19" s="3"/>
      <c r="H19" s="3">
        <v>42</v>
      </c>
      <c r="I19" s="3"/>
      <c r="J19" s="3"/>
      <c r="K19" s="6">
        <v>61</v>
      </c>
      <c r="L19" s="6"/>
      <c r="M19" s="12"/>
      <c r="N19" t="s">
        <v>51</v>
      </c>
      <c r="Q19" s="3">
        <v>0.14499999999999999</v>
      </c>
      <c r="R19" s="3">
        <v>0.14299999999999999</v>
      </c>
      <c r="S19" s="3">
        <v>0.14599999999999999</v>
      </c>
      <c r="T19" s="22">
        <f t="shared" si="0"/>
        <v>0.14466666666666664</v>
      </c>
      <c r="U19" s="23">
        <v>0.25</v>
      </c>
    </row>
    <row r="20" spans="2:24">
      <c r="E20" s="3">
        <v>12</v>
      </c>
      <c r="F20" s="3"/>
      <c r="G20" s="3"/>
      <c r="H20" s="3">
        <v>43</v>
      </c>
      <c r="I20" s="3"/>
      <c r="J20" s="3"/>
      <c r="K20" s="10">
        <v>62</v>
      </c>
      <c r="L20" s="10"/>
      <c r="M20" s="10"/>
      <c r="N20" t="s">
        <v>52</v>
      </c>
      <c r="Q20" s="5">
        <v>0.215</v>
      </c>
      <c r="R20" s="5">
        <v>0.222</v>
      </c>
      <c r="S20" s="5">
        <v>0.217</v>
      </c>
      <c r="T20" s="22">
        <f t="shared" si="0"/>
        <v>0.218</v>
      </c>
      <c r="U20" s="23">
        <v>0.5</v>
      </c>
    </row>
    <row r="21" spans="2:24">
      <c r="E21" s="3">
        <v>13</v>
      </c>
      <c r="F21" s="3"/>
      <c r="G21" s="3"/>
      <c r="H21" s="3">
        <v>44</v>
      </c>
      <c r="I21" s="3"/>
      <c r="J21" s="3"/>
      <c r="K21" s="6">
        <v>63</v>
      </c>
      <c r="L21" s="6"/>
      <c r="M21" s="6"/>
      <c r="Q21" s="5">
        <v>0.29599999999999999</v>
      </c>
      <c r="R21" s="5">
        <v>0.30099999999999999</v>
      </c>
      <c r="S21" s="5">
        <v>0.29399999999999998</v>
      </c>
      <c r="T21" s="22">
        <f t="shared" si="0"/>
        <v>0.29699999999999999</v>
      </c>
      <c r="U21" s="23">
        <v>0.75</v>
      </c>
    </row>
    <row r="22" spans="2:24" ht="42">
      <c r="E22" s="3">
        <v>14</v>
      </c>
      <c r="F22" s="3"/>
      <c r="G22" s="17"/>
      <c r="H22" s="3">
        <v>45</v>
      </c>
      <c r="I22" s="3"/>
      <c r="J22" s="3"/>
      <c r="K22" s="3" t="s">
        <v>48</v>
      </c>
      <c r="L22" s="3"/>
      <c r="M22" s="3"/>
      <c r="Q22" s="6">
        <v>0.372</v>
      </c>
      <c r="R22" s="6">
        <v>0.38400000000000001</v>
      </c>
      <c r="S22" s="6">
        <v>0.36599999999999999</v>
      </c>
      <c r="T22" s="22">
        <f t="shared" si="0"/>
        <v>0.37399999999999994</v>
      </c>
      <c r="U22" s="23">
        <v>1</v>
      </c>
    </row>
    <row r="23" spans="2:24" ht="28">
      <c r="E23" s="14" t="s">
        <v>46</v>
      </c>
      <c r="F23" s="14"/>
      <c r="G23" s="14"/>
      <c r="H23" s="3">
        <v>46</v>
      </c>
      <c r="I23" s="3"/>
      <c r="J23" s="3"/>
      <c r="K23" s="3" t="s">
        <v>49</v>
      </c>
      <c r="L23" s="3"/>
      <c r="M23" s="3"/>
      <c r="Q23" s="12">
        <v>0.51700000000000002</v>
      </c>
      <c r="R23" s="12">
        <v>0.52400000000000002</v>
      </c>
      <c r="S23" s="12">
        <v>0.52900000000000003</v>
      </c>
      <c r="T23" s="22">
        <f t="shared" si="0"/>
        <v>0.52333333333333332</v>
      </c>
      <c r="U23" s="23">
        <v>1.5</v>
      </c>
    </row>
    <row r="24" spans="2:24" ht="28">
      <c r="E24" s="5" t="s">
        <v>47</v>
      </c>
      <c r="F24" s="5"/>
      <c r="G24" s="6"/>
      <c r="H24" s="3">
        <v>47</v>
      </c>
      <c r="I24" s="3"/>
      <c r="J24" s="3"/>
      <c r="K24" s="3" t="s">
        <v>50</v>
      </c>
      <c r="L24" s="3"/>
      <c r="M24" s="3"/>
      <c r="Q24" s="7">
        <v>0.67900000000000005</v>
      </c>
      <c r="R24" s="7">
        <v>0.67400000000000004</v>
      </c>
      <c r="S24" s="7">
        <v>0.67800000000000005</v>
      </c>
      <c r="T24" s="22">
        <f t="shared" si="0"/>
        <v>0.67700000000000005</v>
      </c>
      <c r="U24" s="23">
        <v>2</v>
      </c>
    </row>
    <row r="28" spans="2:24">
      <c r="B28" s="3">
        <v>9</v>
      </c>
      <c r="C28" s="3">
        <v>0.107</v>
      </c>
      <c r="D28" s="3">
        <v>0.108</v>
      </c>
      <c r="E28" s="3">
        <v>0.109</v>
      </c>
    </row>
    <row r="29" spans="2:24">
      <c r="B29" s="3">
        <v>10</v>
      </c>
      <c r="C29" s="3">
        <v>0.10299999999999999</v>
      </c>
      <c r="D29" s="3">
        <v>0.106</v>
      </c>
      <c r="E29" s="3">
        <v>0.10100000000000001</v>
      </c>
    </row>
    <row r="30" spans="2:24">
      <c r="B30" s="3">
        <v>11</v>
      </c>
      <c r="C30" s="3">
        <v>0.112</v>
      </c>
      <c r="D30" s="3">
        <v>0.113</v>
      </c>
      <c r="E30" s="3">
        <v>0.115</v>
      </c>
    </row>
    <row r="31" spans="2:24">
      <c r="B31" s="3">
        <v>12</v>
      </c>
      <c r="C31" s="3">
        <v>0.115</v>
      </c>
      <c r="D31" s="3">
        <v>0.113</v>
      </c>
      <c r="E31" s="3">
        <v>0.112</v>
      </c>
    </row>
    <row r="32" spans="2:24">
      <c r="B32" s="3">
        <v>13</v>
      </c>
      <c r="C32" s="3">
        <v>0.11799999999999999</v>
      </c>
      <c r="D32" s="3">
        <v>0.112</v>
      </c>
      <c r="E32" s="3">
        <v>0.113</v>
      </c>
    </row>
    <row r="33" spans="2:6">
      <c r="B33" s="3">
        <v>14</v>
      </c>
      <c r="C33" s="3">
        <v>0.114</v>
      </c>
      <c r="D33" s="3">
        <v>0.11700000000000001</v>
      </c>
      <c r="E33" s="17">
        <v>0.33600000000000002</v>
      </c>
    </row>
    <row r="34" spans="2:6">
      <c r="B34" s="14" t="s">
        <v>46</v>
      </c>
      <c r="C34" s="14">
        <v>1.2050000000000001</v>
      </c>
      <c r="D34" s="14">
        <v>1.24</v>
      </c>
      <c r="E34" s="14">
        <v>1.2070000000000001</v>
      </c>
    </row>
    <row r="35" spans="2:6">
      <c r="B35" s="5" t="s">
        <v>47</v>
      </c>
      <c r="C35" s="5">
        <v>0.30599999999999999</v>
      </c>
      <c r="D35" s="5">
        <v>0.29699999999999999</v>
      </c>
      <c r="E35" s="6">
        <v>0.318</v>
      </c>
    </row>
    <row r="36" spans="2:6">
      <c r="B36" s="3">
        <v>15</v>
      </c>
      <c r="C36" s="3">
        <v>0.12</v>
      </c>
      <c r="D36" s="3">
        <v>0.115</v>
      </c>
      <c r="E36" s="3">
        <v>0.121</v>
      </c>
    </row>
    <row r="37" spans="2:6">
      <c r="B37" s="3">
        <v>16</v>
      </c>
      <c r="C37" s="3">
        <v>0.115</v>
      </c>
      <c r="D37" s="3">
        <v>0.111</v>
      </c>
      <c r="E37" s="3">
        <v>0.11600000000000001</v>
      </c>
    </row>
    <row r="38" spans="2:6">
      <c r="B38" s="3">
        <v>42</v>
      </c>
      <c r="C38" s="3">
        <v>0.111</v>
      </c>
      <c r="D38" s="3">
        <v>0.106</v>
      </c>
      <c r="E38" s="3">
        <v>0.108</v>
      </c>
    </row>
    <row r="39" spans="2:6">
      <c r="B39" s="3">
        <v>43</v>
      </c>
      <c r="C39" s="3">
        <v>0.106</v>
      </c>
      <c r="D39" s="3">
        <v>0.115</v>
      </c>
      <c r="E39" s="3">
        <v>0.115</v>
      </c>
    </row>
    <row r="40" spans="2:6">
      <c r="B40" s="3">
        <v>44</v>
      </c>
      <c r="C40" s="3">
        <v>0.11899999999999999</v>
      </c>
      <c r="D40" s="3">
        <v>0.11600000000000001</v>
      </c>
      <c r="E40" s="3">
        <v>0.11700000000000001</v>
      </c>
    </row>
    <row r="41" spans="2:6">
      <c r="B41" s="3">
        <v>45</v>
      </c>
      <c r="C41" s="3">
        <v>0.12</v>
      </c>
      <c r="D41" s="3">
        <v>0.126</v>
      </c>
      <c r="E41" s="3">
        <v>0.129</v>
      </c>
    </row>
    <row r="42" spans="2:6">
      <c r="B42" s="3">
        <v>46</v>
      </c>
      <c r="C42" s="3">
        <v>0.11700000000000001</v>
      </c>
      <c r="D42" s="3">
        <v>0.11700000000000001</v>
      </c>
      <c r="E42" s="3">
        <v>0.114</v>
      </c>
    </row>
    <row r="43" spans="2:6">
      <c r="B43" s="3">
        <v>47</v>
      </c>
      <c r="C43" s="3">
        <v>0.11</v>
      </c>
      <c r="D43" s="3">
        <v>0.11700000000000001</v>
      </c>
      <c r="E43" s="3">
        <v>0.11</v>
      </c>
    </row>
    <row r="44" spans="2:6">
      <c r="B44" s="3">
        <v>48</v>
      </c>
      <c r="C44" s="3">
        <v>0.13100000000000001</v>
      </c>
      <c r="D44" s="3">
        <v>0.13300000000000001</v>
      </c>
      <c r="E44" s="3">
        <v>0.126</v>
      </c>
    </row>
    <row r="45" spans="2:6">
      <c r="B45" s="3">
        <v>49</v>
      </c>
      <c r="C45" s="3">
        <v>0.11700000000000001</v>
      </c>
      <c r="D45" s="3">
        <v>0.11799999999999999</v>
      </c>
      <c r="E45" s="3">
        <v>0.11700000000000001</v>
      </c>
    </row>
    <row r="46" spans="2:6">
      <c r="B46" s="17">
        <v>61</v>
      </c>
      <c r="C46" s="17">
        <v>0.40799999999999997</v>
      </c>
      <c r="D46" s="17">
        <v>0.41299999999999998</v>
      </c>
      <c r="E46" s="17">
        <v>0.42899999999999999</v>
      </c>
      <c r="F46" s="18" t="s">
        <v>51</v>
      </c>
    </row>
    <row r="47" spans="2:6">
      <c r="B47" s="17">
        <v>62</v>
      </c>
      <c r="C47" s="17">
        <v>1.77</v>
      </c>
      <c r="D47" s="17">
        <v>1.724</v>
      </c>
      <c r="E47" s="17">
        <v>1.7689999999999999</v>
      </c>
      <c r="F47" s="18" t="s">
        <v>52</v>
      </c>
    </row>
    <row r="48" spans="2:6">
      <c r="B48" s="6">
        <v>63</v>
      </c>
      <c r="C48" s="6">
        <v>0.308</v>
      </c>
      <c r="D48" s="6">
        <v>0.308</v>
      </c>
      <c r="E48" s="6">
        <v>0.314</v>
      </c>
    </row>
    <row r="49" spans="2:5" ht="42">
      <c r="B49" s="3" t="s">
        <v>48</v>
      </c>
      <c r="C49" s="3">
        <v>6.2E-2</v>
      </c>
      <c r="D49" s="3">
        <v>6.3E-2</v>
      </c>
      <c r="E49" s="3">
        <v>6.7000000000000004E-2</v>
      </c>
    </row>
    <row r="50" spans="2:5" ht="28">
      <c r="B50" s="3" t="s">
        <v>49</v>
      </c>
      <c r="C50" s="3">
        <v>7.1999999999999995E-2</v>
      </c>
      <c r="D50" s="3">
        <v>6.2E-2</v>
      </c>
      <c r="E50" s="3">
        <v>6.3E-2</v>
      </c>
    </row>
    <row r="51" spans="2:5" ht="28">
      <c r="B51" s="3" t="s">
        <v>50</v>
      </c>
      <c r="C51" s="3">
        <v>6.7000000000000004E-2</v>
      </c>
      <c r="D51" s="3">
        <v>6.5000000000000002E-2</v>
      </c>
      <c r="E51" s="3">
        <v>6.4000000000000001E-2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51"/>
  <sheetViews>
    <sheetView topLeftCell="A6" workbookViewId="0">
      <selection activeCell="X18" sqref="X18"/>
    </sheetView>
  </sheetViews>
  <sheetFormatPr baseColWidth="10" defaultColWidth="8.83203125" defaultRowHeight="15"/>
  <sheetData>
    <row r="1" spans="1:24">
      <c r="A1" s="11">
        <v>43588</v>
      </c>
    </row>
    <row r="2" spans="1:24">
      <c r="A2" t="s">
        <v>75</v>
      </c>
    </row>
    <row r="3" spans="1:24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24">
      <c r="A4" s="2" t="s">
        <v>0</v>
      </c>
      <c r="B4" s="3">
        <v>7.3999999999999996E-2</v>
      </c>
      <c r="C4" s="3">
        <v>7.6999999999999999E-2</v>
      </c>
      <c r="D4" s="3">
        <v>6.9000000000000006E-2</v>
      </c>
      <c r="E4" s="3">
        <v>0.10199999999999999</v>
      </c>
      <c r="F4" s="5">
        <v>0.108</v>
      </c>
      <c r="G4" s="3">
        <v>0.10199999999999999</v>
      </c>
      <c r="H4" s="5">
        <v>0.108</v>
      </c>
      <c r="I4" s="5">
        <v>0.114</v>
      </c>
      <c r="J4" s="5">
        <v>0.113</v>
      </c>
      <c r="K4" s="5">
        <v>0.111</v>
      </c>
      <c r="L4" s="5">
        <v>0.112</v>
      </c>
      <c r="M4" s="5">
        <v>0.126</v>
      </c>
      <c r="N4" s="4">
        <v>660</v>
      </c>
    </row>
    <row r="5" spans="1:24">
      <c r="A5" s="2" t="s">
        <v>1</v>
      </c>
      <c r="B5" s="3">
        <v>0.1</v>
      </c>
      <c r="C5" s="3">
        <v>0.1</v>
      </c>
      <c r="D5" s="3">
        <v>9.8000000000000004E-2</v>
      </c>
      <c r="E5" s="5">
        <v>0.106</v>
      </c>
      <c r="F5" s="5">
        <v>0.11</v>
      </c>
      <c r="G5" s="5">
        <v>0.108</v>
      </c>
      <c r="H5" s="3">
        <v>0.104</v>
      </c>
      <c r="I5" s="3">
        <v>0.10199999999999999</v>
      </c>
      <c r="J5" s="5">
        <v>0.109</v>
      </c>
      <c r="K5" s="5">
        <v>0.108</v>
      </c>
      <c r="L5" s="5">
        <v>0.11</v>
      </c>
      <c r="M5" s="5">
        <v>0.111</v>
      </c>
      <c r="N5" s="4">
        <v>660</v>
      </c>
    </row>
    <row r="6" spans="1:24">
      <c r="A6" s="2" t="s">
        <v>2</v>
      </c>
      <c r="B6" s="5">
        <v>0.14399999999999999</v>
      </c>
      <c r="C6" s="5">
        <v>0.14399999999999999</v>
      </c>
      <c r="D6" s="5">
        <v>0.14699999999999999</v>
      </c>
      <c r="E6" s="3">
        <v>0.10100000000000001</v>
      </c>
      <c r="F6" s="3">
        <v>0.105</v>
      </c>
      <c r="G6" s="5">
        <v>0.109</v>
      </c>
      <c r="H6" s="3">
        <v>0.104</v>
      </c>
      <c r="I6" s="5">
        <v>0.107</v>
      </c>
      <c r="J6" s="5">
        <v>0.108</v>
      </c>
      <c r="K6" s="5">
        <v>0.106</v>
      </c>
      <c r="L6" s="5">
        <v>0.11700000000000001</v>
      </c>
      <c r="M6" s="5">
        <v>0.105</v>
      </c>
      <c r="N6" s="4">
        <v>660</v>
      </c>
    </row>
    <row r="7" spans="1:24">
      <c r="A7" s="2" t="s">
        <v>3</v>
      </c>
      <c r="B7" s="12">
        <v>0.22</v>
      </c>
      <c r="C7" s="12">
        <v>0.222</v>
      </c>
      <c r="D7" s="12">
        <v>0.221</v>
      </c>
      <c r="E7" s="5">
        <v>0.109</v>
      </c>
      <c r="F7" s="5">
        <v>0.108</v>
      </c>
      <c r="G7" s="5">
        <v>0.109</v>
      </c>
      <c r="H7" s="3">
        <v>0.10299999999999999</v>
      </c>
      <c r="I7" s="5">
        <v>0.112</v>
      </c>
      <c r="J7" s="5">
        <v>0.108</v>
      </c>
      <c r="K7" s="5">
        <v>0.107</v>
      </c>
      <c r="L7" s="5">
        <v>0.11</v>
      </c>
      <c r="M7" s="5">
        <v>0.107</v>
      </c>
      <c r="N7" s="4">
        <v>660</v>
      </c>
    </row>
    <row r="8" spans="1:24">
      <c r="A8" s="2" t="s">
        <v>4</v>
      </c>
      <c r="B8" s="7">
        <v>0.28899999999999998</v>
      </c>
      <c r="C8" s="7">
        <v>0.29599999999999999</v>
      </c>
      <c r="D8" s="7">
        <v>0.28899999999999998</v>
      </c>
      <c r="E8" s="5">
        <v>0.107</v>
      </c>
      <c r="F8" s="5">
        <v>0.109</v>
      </c>
      <c r="G8" s="5">
        <v>0.11</v>
      </c>
      <c r="H8" s="5">
        <v>0.112</v>
      </c>
      <c r="I8" s="5">
        <v>0.115</v>
      </c>
      <c r="J8" s="5">
        <v>0.113</v>
      </c>
      <c r="K8" s="5">
        <v>0.112</v>
      </c>
      <c r="L8" s="5">
        <v>0.108</v>
      </c>
      <c r="M8" s="5">
        <v>0.11</v>
      </c>
      <c r="N8" s="4">
        <v>660</v>
      </c>
    </row>
    <row r="9" spans="1:24">
      <c r="A9" s="2" t="s">
        <v>5</v>
      </c>
      <c r="B9" s="15">
        <v>0.36199999999999999</v>
      </c>
      <c r="C9" s="16">
        <v>0.35599999999999998</v>
      </c>
      <c r="D9" s="15">
        <v>0.36499999999999999</v>
      </c>
      <c r="E9" s="5">
        <v>0.125</v>
      </c>
      <c r="F9" s="5">
        <v>0.11</v>
      </c>
      <c r="G9" s="5">
        <v>0.107</v>
      </c>
      <c r="H9" s="5">
        <v>0.11700000000000001</v>
      </c>
      <c r="I9" s="3">
        <v>0.105</v>
      </c>
      <c r="J9" s="5">
        <v>0.108</v>
      </c>
      <c r="K9" s="5">
        <v>0.127</v>
      </c>
      <c r="L9" s="5">
        <v>0.124</v>
      </c>
      <c r="M9" s="5">
        <v>0.121</v>
      </c>
      <c r="N9" s="4">
        <v>660</v>
      </c>
    </row>
    <row r="10" spans="1:24">
      <c r="A10" s="2" t="s">
        <v>6</v>
      </c>
      <c r="B10" s="9">
        <v>0.49399999999999999</v>
      </c>
      <c r="C10" s="9">
        <v>0.51800000000000002</v>
      </c>
      <c r="D10" s="9">
        <v>0.51</v>
      </c>
      <c r="E10" s="3">
        <v>6.4000000000000001E-2</v>
      </c>
      <c r="F10" s="3">
        <v>6.2E-2</v>
      </c>
      <c r="G10" s="3">
        <v>6.7000000000000004E-2</v>
      </c>
      <c r="H10" s="5">
        <v>0.13800000000000001</v>
      </c>
      <c r="I10" s="5">
        <v>0.126</v>
      </c>
      <c r="J10" s="5">
        <v>0.122</v>
      </c>
      <c r="K10" s="5">
        <v>0.13800000000000001</v>
      </c>
      <c r="L10" s="5">
        <v>0.127</v>
      </c>
      <c r="M10" s="5">
        <v>0.125</v>
      </c>
      <c r="N10" s="4">
        <v>660</v>
      </c>
    </row>
    <row r="11" spans="1:24">
      <c r="A11" s="2" t="s">
        <v>7</v>
      </c>
      <c r="B11" s="10">
        <v>0.623</v>
      </c>
      <c r="C11" s="10">
        <v>0.63300000000000001</v>
      </c>
      <c r="D11" s="10">
        <v>0.65900000000000003</v>
      </c>
      <c r="E11" s="7">
        <v>0.27800000000000002</v>
      </c>
      <c r="F11" s="13">
        <v>0.26500000000000001</v>
      </c>
      <c r="G11" s="7">
        <v>0.27600000000000002</v>
      </c>
      <c r="H11" s="5">
        <v>0.108</v>
      </c>
      <c r="I11" s="5">
        <v>0.115</v>
      </c>
      <c r="J11" s="3">
        <v>0.10299999999999999</v>
      </c>
      <c r="K11" s="5">
        <v>0.11899999999999999</v>
      </c>
      <c r="L11" s="5">
        <v>0.12</v>
      </c>
      <c r="M11" s="5">
        <v>0.11600000000000001</v>
      </c>
      <c r="N11" s="4">
        <v>660</v>
      </c>
    </row>
    <row r="16" spans="1:24">
      <c r="Q16" s="3">
        <v>7.3999999999999996E-2</v>
      </c>
      <c r="R16" s="3">
        <v>7.6999999999999999E-2</v>
      </c>
      <c r="S16" s="3">
        <v>6.9000000000000006E-2</v>
      </c>
      <c r="T16" s="22">
        <f>AVERAGE(Q16:S16)</f>
        <v>7.3333333333333334E-2</v>
      </c>
      <c r="U16" s="23">
        <v>0</v>
      </c>
      <c r="W16" s="22" t="s">
        <v>34</v>
      </c>
      <c r="X16" s="22">
        <f>SLOPE(U16:U23,T16:T23)</f>
        <v>3.5099910199042084</v>
      </c>
    </row>
    <row r="17" spans="2:24">
      <c r="E17" s="3">
        <v>17</v>
      </c>
      <c r="F17" s="5"/>
      <c r="G17" s="3"/>
      <c r="H17" s="5">
        <v>23</v>
      </c>
      <c r="I17" s="5"/>
      <c r="J17" s="5"/>
      <c r="K17" s="5">
        <v>56</v>
      </c>
      <c r="L17" s="5"/>
      <c r="M17" s="5"/>
      <c r="Q17" s="3">
        <v>0.1</v>
      </c>
      <c r="R17" s="3">
        <v>0.1</v>
      </c>
      <c r="S17" s="3">
        <v>9.8000000000000004E-2</v>
      </c>
      <c r="T17" s="22">
        <f t="shared" ref="T17:T23" si="0">AVERAGE(Q17:S17)</f>
        <v>9.9333333333333343E-2</v>
      </c>
      <c r="U17" s="23">
        <v>0.1</v>
      </c>
      <c r="W17" s="22" t="s">
        <v>35</v>
      </c>
      <c r="X17" s="22">
        <f>INTERCEPT(U16:U23,T16:T23)</f>
        <v>-0.26270987706368754</v>
      </c>
    </row>
    <row r="18" spans="2:24">
      <c r="E18" s="5">
        <v>18</v>
      </c>
      <c r="F18" s="5"/>
      <c r="G18" s="5"/>
      <c r="H18" s="3">
        <v>24</v>
      </c>
      <c r="I18" s="3"/>
      <c r="J18" s="5"/>
      <c r="K18" s="5">
        <v>57</v>
      </c>
      <c r="L18" s="5"/>
      <c r="M18" s="5"/>
      <c r="Q18" s="5">
        <v>0.14399999999999999</v>
      </c>
      <c r="R18" s="5">
        <v>0.14399999999999999</v>
      </c>
      <c r="S18" s="5">
        <v>0.14699999999999999</v>
      </c>
      <c r="T18" s="22">
        <f t="shared" si="0"/>
        <v>0.14499999999999999</v>
      </c>
      <c r="U18" s="23">
        <v>0.25</v>
      </c>
    </row>
    <row r="19" spans="2:24">
      <c r="E19" s="3">
        <v>19</v>
      </c>
      <c r="F19" s="3"/>
      <c r="G19" s="5"/>
      <c r="H19" s="3">
        <v>50</v>
      </c>
      <c r="I19" s="5"/>
      <c r="J19" s="5"/>
      <c r="K19" s="5">
        <v>25</v>
      </c>
      <c r="L19" s="5"/>
      <c r="M19" s="5"/>
      <c r="Q19" s="12">
        <v>0.22</v>
      </c>
      <c r="R19" s="12">
        <v>0.222</v>
      </c>
      <c r="S19" s="12">
        <v>0.221</v>
      </c>
      <c r="T19" s="22">
        <f t="shared" si="0"/>
        <v>0.221</v>
      </c>
      <c r="U19" s="23">
        <v>0.5</v>
      </c>
    </row>
    <row r="20" spans="2:24">
      <c r="E20" s="5">
        <v>20</v>
      </c>
      <c r="F20" s="5"/>
      <c r="G20" s="5"/>
      <c r="H20" s="3">
        <v>51</v>
      </c>
      <c r="I20" s="5"/>
      <c r="J20" s="5"/>
      <c r="K20" s="5">
        <v>26</v>
      </c>
      <c r="L20" s="5"/>
      <c r="M20" s="5"/>
      <c r="Q20" s="7">
        <v>0.28899999999999998</v>
      </c>
      <c r="R20" s="7">
        <v>0.29599999999999999</v>
      </c>
      <c r="S20" s="7">
        <v>0.28899999999999998</v>
      </c>
      <c r="T20" s="22">
        <f t="shared" si="0"/>
        <v>0.29133333333333328</v>
      </c>
      <c r="U20" s="23">
        <v>0.75</v>
      </c>
    </row>
    <row r="21" spans="2:24">
      <c r="E21" s="5">
        <v>21</v>
      </c>
      <c r="F21" s="5"/>
      <c r="G21" s="5"/>
      <c r="H21" s="5">
        <v>52</v>
      </c>
      <c r="I21" s="5"/>
      <c r="J21" s="5"/>
      <c r="K21" s="5">
        <v>27</v>
      </c>
      <c r="L21" s="5"/>
      <c r="M21" s="5"/>
      <c r="Q21" s="15">
        <v>0.36199999999999999</v>
      </c>
      <c r="R21" s="16">
        <v>0.35599999999999998</v>
      </c>
      <c r="S21" s="15">
        <v>0.36499999999999999</v>
      </c>
      <c r="T21" s="22">
        <f t="shared" si="0"/>
        <v>0.36099999999999999</v>
      </c>
      <c r="U21" s="23">
        <v>1</v>
      </c>
    </row>
    <row r="22" spans="2:24">
      <c r="E22" s="5">
        <v>22</v>
      </c>
      <c r="F22" s="5"/>
      <c r="G22" s="5"/>
      <c r="H22" s="5">
        <v>53</v>
      </c>
      <c r="I22" s="3"/>
      <c r="J22" s="5"/>
      <c r="K22" s="5">
        <v>58</v>
      </c>
      <c r="L22" s="5"/>
      <c r="M22" s="5"/>
      <c r="Q22" s="9">
        <v>0.49399999999999999</v>
      </c>
      <c r="R22" s="9">
        <v>0.51800000000000002</v>
      </c>
      <c r="S22" s="9">
        <v>0.51</v>
      </c>
      <c r="T22" s="22">
        <f t="shared" si="0"/>
        <v>0.5073333333333333</v>
      </c>
      <c r="U22" s="23">
        <v>1.5</v>
      </c>
    </row>
    <row r="23" spans="2:24" ht="42">
      <c r="E23" s="3" t="s">
        <v>53</v>
      </c>
      <c r="F23" s="3"/>
      <c r="G23" s="3"/>
      <c r="H23" s="5">
        <v>54</v>
      </c>
      <c r="I23" s="5"/>
      <c r="J23" s="5"/>
      <c r="K23" s="5">
        <v>59</v>
      </c>
      <c r="L23" s="5"/>
      <c r="M23" s="5"/>
      <c r="Q23" s="10">
        <v>0.623</v>
      </c>
      <c r="R23" s="10">
        <v>0.63300000000000001</v>
      </c>
      <c r="S23" s="10">
        <v>0.65900000000000003</v>
      </c>
      <c r="T23" s="22">
        <f t="shared" si="0"/>
        <v>0.63833333333333331</v>
      </c>
      <c r="U23" s="23">
        <v>2</v>
      </c>
    </row>
    <row r="24" spans="2:24">
      <c r="E24" s="7" t="s">
        <v>54</v>
      </c>
      <c r="F24" s="13"/>
      <c r="G24" s="7"/>
      <c r="H24" s="5">
        <v>55</v>
      </c>
      <c r="I24" s="5"/>
      <c r="J24" s="3"/>
      <c r="K24" s="5">
        <v>60</v>
      </c>
      <c r="L24" s="5"/>
      <c r="M24" s="5"/>
    </row>
    <row r="28" spans="2:24">
      <c r="B28" s="3">
        <v>17</v>
      </c>
      <c r="C28" s="3">
        <v>0.10199999999999999</v>
      </c>
      <c r="D28" s="5">
        <v>0.108</v>
      </c>
      <c r="E28" s="3">
        <v>0.10199999999999999</v>
      </c>
    </row>
    <row r="29" spans="2:24">
      <c r="B29" s="5">
        <v>18</v>
      </c>
      <c r="C29" s="5">
        <v>0.106</v>
      </c>
      <c r="D29" s="5">
        <v>0.11</v>
      </c>
      <c r="E29" s="5">
        <v>0.108</v>
      </c>
    </row>
    <row r="30" spans="2:24">
      <c r="B30" s="3">
        <v>19</v>
      </c>
      <c r="C30" s="3">
        <v>0.10100000000000001</v>
      </c>
      <c r="D30" s="3">
        <v>0.105</v>
      </c>
      <c r="E30" s="5">
        <v>0.109</v>
      </c>
    </row>
    <row r="31" spans="2:24">
      <c r="B31" s="5">
        <v>20</v>
      </c>
      <c r="C31" s="5">
        <v>0.109</v>
      </c>
      <c r="D31" s="5">
        <v>0.108</v>
      </c>
      <c r="E31" s="5">
        <v>0.109</v>
      </c>
    </row>
    <row r="32" spans="2:24">
      <c r="B32" s="5">
        <v>21</v>
      </c>
      <c r="C32" s="5">
        <v>0.107</v>
      </c>
      <c r="D32" s="5">
        <v>0.109</v>
      </c>
      <c r="E32" s="5">
        <v>0.11</v>
      </c>
    </row>
    <row r="33" spans="2:5">
      <c r="B33" s="5">
        <v>22</v>
      </c>
      <c r="C33" s="5">
        <v>0.125</v>
      </c>
      <c r="D33" s="5">
        <v>0.11</v>
      </c>
      <c r="E33" s="5">
        <v>0.107</v>
      </c>
    </row>
    <row r="34" spans="2:5" ht="42">
      <c r="B34" s="3" t="s">
        <v>53</v>
      </c>
      <c r="C34" s="3">
        <v>6.4000000000000001E-2</v>
      </c>
      <c r="D34" s="3">
        <v>6.2E-2</v>
      </c>
      <c r="E34" s="3">
        <v>6.7000000000000004E-2</v>
      </c>
    </row>
    <row r="35" spans="2:5">
      <c r="B35" s="7" t="s">
        <v>54</v>
      </c>
      <c r="C35" s="7">
        <v>0.27800000000000002</v>
      </c>
      <c r="D35" s="13">
        <v>0.26500000000000001</v>
      </c>
      <c r="E35" s="7">
        <v>0.27600000000000002</v>
      </c>
    </row>
    <row r="36" spans="2:5">
      <c r="B36" s="5">
        <v>23</v>
      </c>
      <c r="C36" s="5">
        <v>0.108</v>
      </c>
      <c r="D36" s="5">
        <v>0.114</v>
      </c>
      <c r="E36" s="5">
        <v>0.113</v>
      </c>
    </row>
    <row r="37" spans="2:5">
      <c r="B37" s="3">
        <v>24</v>
      </c>
      <c r="C37" s="3">
        <v>0.104</v>
      </c>
      <c r="D37" s="3">
        <v>0.10199999999999999</v>
      </c>
      <c r="E37" s="5">
        <v>0.109</v>
      </c>
    </row>
    <row r="38" spans="2:5">
      <c r="B38" s="3">
        <v>50</v>
      </c>
      <c r="C38" s="3">
        <v>0.104</v>
      </c>
      <c r="D38" s="5">
        <v>0.107</v>
      </c>
      <c r="E38" s="5">
        <v>0.108</v>
      </c>
    </row>
    <row r="39" spans="2:5">
      <c r="B39" s="3">
        <v>51</v>
      </c>
      <c r="C39" s="3">
        <v>0.10299999999999999</v>
      </c>
      <c r="D39" s="5">
        <v>0.112</v>
      </c>
      <c r="E39" s="5">
        <v>0.108</v>
      </c>
    </row>
    <row r="40" spans="2:5">
      <c r="B40" s="5">
        <v>52</v>
      </c>
      <c r="C40" s="5">
        <v>0.112</v>
      </c>
      <c r="D40" s="5">
        <v>0.115</v>
      </c>
      <c r="E40" s="5">
        <v>0.113</v>
      </c>
    </row>
    <row r="41" spans="2:5">
      <c r="B41" s="5">
        <v>53</v>
      </c>
      <c r="C41" s="5">
        <v>0.11700000000000001</v>
      </c>
      <c r="D41" s="3">
        <v>0.105</v>
      </c>
      <c r="E41" s="5">
        <v>0.108</v>
      </c>
    </row>
    <row r="42" spans="2:5">
      <c r="B42" s="5">
        <v>54</v>
      </c>
      <c r="C42" s="5">
        <v>0.13800000000000001</v>
      </c>
      <c r="D42" s="5">
        <v>0.126</v>
      </c>
      <c r="E42" s="5">
        <v>0.122</v>
      </c>
    </row>
    <row r="43" spans="2:5">
      <c r="B43" s="5">
        <v>55</v>
      </c>
      <c r="C43" s="5">
        <v>0.108</v>
      </c>
      <c r="D43" s="5">
        <v>0.115</v>
      </c>
      <c r="E43" s="3">
        <v>0.10299999999999999</v>
      </c>
    </row>
    <row r="44" spans="2:5">
      <c r="B44" s="5">
        <v>56</v>
      </c>
      <c r="C44" s="5">
        <v>0.111</v>
      </c>
      <c r="D44" s="5">
        <v>0.112</v>
      </c>
      <c r="E44" s="5">
        <v>0.126</v>
      </c>
    </row>
    <row r="45" spans="2:5">
      <c r="B45" s="5">
        <v>57</v>
      </c>
      <c r="C45" s="5">
        <v>0.108</v>
      </c>
      <c r="D45" s="5">
        <v>0.11</v>
      </c>
      <c r="E45" s="5">
        <v>0.111</v>
      </c>
    </row>
    <row r="46" spans="2:5">
      <c r="B46" s="5">
        <v>25</v>
      </c>
      <c r="C46" s="5">
        <v>0.106</v>
      </c>
      <c r="D46" s="5">
        <v>0.11700000000000001</v>
      </c>
      <c r="E46" s="5">
        <v>0.105</v>
      </c>
    </row>
    <row r="47" spans="2:5">
      <c r="B47" s="5">
        <v>26</v>
      </c>
      <c r="C47" s="5">
        <v>0.107</v>
      </c>
      <c r="D47" s="5">
        <v>0.11</v>
      </c>
      <c r="E47" s="5">
        <v>0.107</v>
      </c>
    </row>
    <row r="48" spans="2:5">
      <c r="B48" s="5">
        <v>27</v>
      </c>
      <c r="C48" s="5">
        <v>0.112</v>
      </c>
      <c r="D48" s="5">
        <v>0.108</v>
      </c>
      <c r="E48" s="5">
        <v>0.11</v>
      </c>
    </row>
    <row r="49" spans="2:5">
      <c r="B49" s="5">
        <v>58</v>
      </c>
      <c r="C49" s="5">
        <v>0.127</v>
      </c>
      <c r="D49" s="5">
        <v>0.124</v>
      </c>
      <c r="E49" s="5">
        <v>0.121</v>
      </c>
    </row>
    <row r="50" spans="2:5">
      <c r="B50" s="5">
        <v>59</v>
      </c>
      <c r="C50" s="5">
        <v>0.13800000000000001</v>
      </c>
      <c r="D50" s="5">
        <v>0.127</v>
      </c>
      <c r="E50" s="5">
        <v>0.125</v>
      </c>
    </row>
    <row r="51" spans="2:5">
      <c r="B51" s="5">
        <v>60</v>
      </c>
      <c r="C51" s="5">
        <v>0.11899999999999999</v>
      </c>
      <c r="D51" s="5">
        <v>0.12</v>
      </c>
      <c r="E51" s="5">
        <v>0.11600000000000001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43"/>
  <sheetViews>
    <sheetView topLeftCell="A3" workbookViewId="0">
      <selection activeCell="P30" sqref="P30"/>
    </sheetView>
  </sheetViews>
  <sheetFormatPr baseColWidth="10" defaultColWidth="8.83203125" defaultRowHeight="15"/>
  <sheetData>
    <row r="1" spans="1:14">
      <c r="A1" s="11">
        <v>43588</v>
      </c>
    </row>
    <row r="2" spans="1:14">
      <c r="A2" s="11" t="s">
        <v>79</v>
      </c>
    </row>
    <row r="3" spans="1:14">
      <c r="A3" t="s">
        <v>76</v>
      </c>
    </row>
    <row r="4" spans="1:14">
      <c r="A4" s="1"/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</row>
    <row r="5" spans="1:14">
      <c r="A5" s="2" t="s">
        <v>0</v>
      </c>
      <c r="B5" s="3">
        <v>8.3000000000000004E-2</v>
      </c>
      <c r="C5" s="3">
        <v>6.9000000000000006E-2</v>
      </c>
      <c r="D5" s="3">
        <v>7.2999999999999995E-2</v>
      </c>
      <c r="E5" s="6">
        <v>0.44400000000000001</v>
      </c>
      <c r="F5" s="6">
        <v>0.44600000000000001</v>
      </c>
      <c r="G5" s="6">
        <v>0.44800000000000001</v>
      </c>
      <c r="H5" s="5">
        <v>0.28299999999999997</v>
      </c>
      <c r="I5" s="5">
        <v>0.28699999999999998</v>
      </c>
      <c r="J5" s="5">
        <v>0.27900000000000003</v>
      </c>
      <c r="K5" s="19"/>
      <c r="L5" s="19"/>
      <c r="M5" s="19"/>
      <c r="N5" s="4">
        <v>660</v>
      </c>
    </row>
    <row r="6" spans="1:14">
      <c r="A6" s="2" t="s">
        <v>1</v>
      </c>
      <c r="B6" s="3">
        <v>0.159</v>
      </c>
      <c r="C6" s="3">
        <v>0.154</v>
      </c>
      <c r="D6" s="3">
        <v>0.159</v>
      </c>
      <c r="E6" s="10">
        <v>2.0619999999999998</v>
      </c>
      <c r="F6" s="10">
        <v>2.13</v>
      </c>
      <c r="G6" s="10">
        <v>2.0720000000000001</v>
      </c>
      <c r="H6" s="16">
        <v>1.0760000000000001</v>
      </c>
      <c r="I6" s="16">
        <v>1.0649999999999999</v>
      </c>
      <c r="J6" s="16">
        <v>1.075</v>
      </c>
      <c r="K6" s="19"/>
      <c r="L6" s="19"/>
      <c r="M6" s="19"/>
      <c r="N6" s="4">
        <v>660</v>
      </c>
    </row>
    <row r="7" spans="1:14">
      <c r="A7" s="2" t="s">
        <v>2</v>
      </c>
      <c r="B7" s="5">
        <v>0.245</v>
      </c>
      <c r="C7" s="5">
        <v>0.23499999999999999</v>
      </c>
      <c r="D7" s="5">
        <v>0.24099999999999999</v>
      </c>
      <c r="E7" s="12">
        <v>0.57199999999999995</v>
      </c>
      <c r="F7" s="12">
        <v>0.57099999999999995</v>
      </c>
      <c r="G7" s="12">
        <v>0.57199999999999995</v>
      </c>
      <c r="H7" s="5">
        <v>0.309</v>
      </c>
      <c r="I7" s="5">
        <v>0.307</v>
      </c>
      <c r="J7" s="5">
        <v>0.312</v>
      </c>
      <c r="K7" s="19"/>
      <c r="L7" s="19"/>
      <c r="M7" s="19"/>
      <c r="N7" s="4">
        <v>660</v>
      </c>
    </row>
    <row r="8" spans="1:14">
      <c r="A8" s="2" t="s">
        <v>3</v>
      </c>
      <c r="B8" s="6">
        <v>0.39700000000000002</v>
      </c>
      <c r="C8" s="6">
        <v>0.40200000000000002</v>
      </c>
      <c r="D8" s="6">
        <v>0.40799999999999997</v>
      </c>
      <c r="E8" s="6">
        <v>0.39600000000000002</v>
      </c>
      <c r="F8" s="6">
        <v>0.40699999999999997</v>
      </c>
      <c r="G8" s="6">
        <v>0.39800000000000002</v>
      </c>
      <c r="H8" s="5">
        <v>0.27</v>
      </c>
      <c r="I8" s="5">
        <v>0.25600000000000001</v>
      </c>
      <c r="J8" s="5">
        <v>0.25600000000000001</v>
      </c>
      <c r="K8" s="19"/>
      <c r="L8" s="19"/>
      <c r="M8" s="19"/>
      <c r="N8" s="4">
        <v>660</v>
      </c>
    </row>
    <row r="9" spans="1:14">
      <c r="A9" s="2" t="s">
        <v>4</v>
      </c>
      <c r="B9" s="13">
        <v>0.72399999999999998</v>
      </c>
      <c r="C9" s="13">
        <v>0.72699999999999998</v>
      </c>
      <c r="D9" s="13">
        <v>0.73</v>
      </c>
      <c r="E9" s="20">
        <v>1.9079999999999999</v>
      </c>
      <c r="F9" s="20">
        <v>1.8919999999999999</v>
      </c>
      <c r="G9" s="20">
        <v>1.8759999999999999</v>
      </c>
      <c r="H9" s="16">
        <v>0.99299999999999999</v>
      </c>
      <c r="I9" s="16">
        <v>0.98499999999999999</v>
      </c>
      <c r="J9" s="16">
        <v>0.98599999999999999</v>
      </c>
      <c r="K9" s="19"/>
      <c r="L9" s="19"/>
      <c r="M9" s="19"/>
      <c r="N9" s="4">
        <v>660</v>
      </c>
    </row>
    <row r="10" spans="1:14">
      <c r="A10" s="2" t="s">
        <v>5</v>
      </c>
      <c r="B10" s="16">
        <v>1.06</v>
      </c>
      <c r="C10" s="16">
        <v>1.056</v>
      </c>
      <c r="D10" s="16">
        <v>1.0640000000000001</v>
      </c>
      <c r="E10" s="5">
        <v>0.32100000000000001</v>
      </c>
      <c r="F10" s="5">
        <v>0.32700000000000001</v>
      </c>
      <c r="G10" s="5">
        <v>0.32</v>
      </c>
      <c r="H10" s="3">
        <v>0.19</v>
      </c>
      <c r="I10" s="3">
        <v>0.186</v>
      </c>
      <c r="J10" s="3">
        <v>0.186</v>
      </c>
      <c r="K10" s="19"/>
      <c r="L10" s="19"/>
      <c r="M10" s="19"/>
      <c r="N10" s="4">
        <v>660</v>
      </c>
    </row>
    <row r="11" spans="1:14">
      <c r="A11" s="2" t="s">
        <v>6</v>
      </c>
      <c r="B11" s="8">
        <v>1.3680000000000001</v>
      </c>
      <c r="C11" s="14">
        <v>1.389</v>
      </c>
      <c r="D11" s="8">
        <v>1.3839999999999999</v>
      </c>
      <c r="E11" s="3">
        <v>7.8E-2</v>
      </c>
      <c r="F11" s="3">
        <v>7.1999999999999995E-2</v>
      </c>
      <c r="G11" s="3">
        <v>7.0000000000000007E-2</v>
      </c>
      <c r="H11" s="3">
        <v>7.1999999999999995E-2</v>
      </c>
      <c r="I11" s="3">
        <v>7.1999999999999995E-2</v>
      </c>
      <c r="J11" s="3">
        <v>7.3999999999999996E-2</v>
      </c>
      <c r="K11" s="19"/>
      <c r="L11" s="19"/>
      <c r="M11" s="19"/>
      <c r="N11" s="4">
        <v>660</v>
      </c>
    </row>
    <row r="12" spans="1:14">
      <c r="A12" s="2" t="s">
        <v>7</v>
      </c>
      <c r="B12" s="9">
        <v>1.679</v>
      </c>
      <c r="C12" s="21">
        <v>1.698</v>
      </c>
      <c r="D12" s="9">
        <v>1.6759999999999999</v>
      </c>
      <c r="E12" s="13">
        <v>0.746</v>
      </c>
      <c r="F12" s="13">
        <v>0.72099999999999997</v>
      </c>
      <c r="G12" s="13">
        <v>0.72399999999999998</v>
      </c>
      <c r="H12" s="13">
        <v>0.72799999999999998</v>
      </c>
      <c r="I12" s="13">
        <v>0.73399999999999999</v>
      </c>
      <c r="J12" s="13">
        <v>0.72799999999999998</v>
      </c>
      <c r="K12" s="19"/>
      <c r="L12" s="19"/>
      <c r="M12" s="19"/>
      <c r="N12" s="4">
        <v>660</v>
      </c>
    </row>
    <row r="17" spans="3:26">
      <c r="E17" t="s">
        <v>77</v>
      </c>
      <c r="H17" t="s">
        <v>58</v>
      </c>
    </row>
    <row r="18" spans="3:26">
      <c r="E18" s="6">
        <v>28</v>
      </c>
      <c r="F18" s="6"/>
      <c r="G18" s="6"/>
      <c r="H18" s="5">
        <v>28</v>
      </c>
      <c r="I18" s="5"/>
      <c r="J18" s="5"/>
      <c r="S18" s="3">
        <v>8.3000000000000004E-2</v>
      </c>
      <c r="T18" s="3">
        <v>6.9000000000000006E-2</v>
      </c>
      <c r="U18" s="3">
        <v>7.2999999999999995E-2</v>
      </c>
      <c r="V18" s="22">
        <f>AVERAGE(S18:U18)</f>
        <v>7.5000000000000011E-2</v>
      </c>
      <c r="W18" s="23">
        <v>0</v>
      </c>
      <c r="Y18" s="22" t="s">
        <v>34</v>
      </c>
      <c r="Z18" s="22">
        <f>SLOPE(W18:W25,V18:V25)</f>
        <v>3.09003902924574</v>
      </c>
    </row>
    <row r="19" spans="3:26">
      <c r="E19" s="10">
        <v>29</v>
      </c>
      <c r="F19" s="10"/>
      <c r="G19" s="10"/>
      <c r="H19" s="16">
        <v>29</v>
      </c>
      <c r="I19" s="16"/>
      <c r="J19" s="16"/>
      <c r="S19" s="3">
        <v>0.159</v>
      </c>
      <c r="T19" s="3">
        <v>0.154</v>
      </c>
      <c r="U19" s="3">
        <v>0.159</v>
      </c>
      <c r="V19" s="22">
        <f t="shared" ref="V19:V25" si="0">AVERAGE(S19:U19)</f>
        <v>0.15733333333333333</v>
      </c>
      <c r="W19" s="23">
        <v>0.25</v>
      </c>
      <c r="Y19" s="22" t="s">
        <v>35</v>
      </c>
      <c r="Z19" s="22">
        <f>INTERCEPT(W18:W25,V18:V25)</f>
        <v>-0.24320293843507557</v>
      </c>
    </row>
    <row r="20" spans="3:26">
      <c r="E20" s="12">
        <v>30</v>
      </c>
      <c r="F20" s="12"/>
      <c r="G20" s="12"/>
      <c r="H20" s="5">
        <v>30</v>
      </c>
      <c r="I20" s="5"/>
      <c r="J20" s="5"/>
      <c r="S20" s="5">
        <v>0.245</v>
      </c>
      <c r="T20" s="5">
        <v>0.23499999999999999</v>
      </c>
      <c r="U20" s="5">
        <v>0.24099999999999999</v>
      </c>
      <c r="V20" s="22">
        <f t="shared" si="0"/>
        <v>0.24033333333333332</v>
      </c>
      <c r="W20" s="23">
        <v>0.5</v>
      </c>
    </row>
    <row r="21" spans="3:26">
      <c r="E21" s="6">
        <v>61</v>
      </c>
      <c r="F21" s="6"/>
      <c r="G21" s="6"/>
      <c r="H21" s="5">
        <v>61</v>
      </c>
      <c r="I21" s="5"/>
      <c r="J21" s="5"/>
      <c r="S21" s="6">
        <v>0.39700000000000002</v>
      </c>
      <c r="T21" s="6">
        <v>0.40200000000000002</v>
      </c>
      <c r="U21" s="6">
        <v>0.40799999999999997</v>
      </c>
      <c r="V21" s="22">
        <f t="shared" si="0"/>
        <v>0.40233333333333338</v>
      </c>
      <c r="W21" s="23">
        <v>1</v>
      </c>
    </row>
    <row r="22" spans="3:26">
      <c r="E22" s="20">
        <v>62</v>
      </c>
      <c r="F22" s="20"/>
      <c r="G22" s="20"/>
      <c r="H22" s="16">
        <v>62</v>
      </c>
      <c r="I22" s="16"/>
      <c r="J22" s="16"/>
      <c r="S22" s="13">
        <v>0.72399999999999998</v>
      </c>
      <c r="T22" s="13">
        <v>0.72699999999999998</v>
      </c>
      <c r="U22" s="13">
        <v>0.73</v>
      </c>
      <c r="V22" s="22">
        <f t="shared" si="0"/>
        <v>0.72699999999999998</v>
      </c>
      <c r="W22" s="23">
        <v>2</v>
      </c>
    </row>
    <row r="23" spans="3:26">
      <c r="E23" s="5">
        <v>63</v>
      </c>
      <c r="F23" s="5"/>
      <c r="G23" s="5"/>
      <c r="H23" s="3">
        <v>63</v>
      </c>
      <c r="I23" s="3"/>
      <c r="J23" s="3"/>
      <c r="S23" s="16">
        <v>1.06</v>
      </c>
      <c r="T23" s="16">
        <v>1.056</v>
      </c>
      <c r="U23" s="16">
        <v>1.0640000000000001</v>
      </c>
      <c r="V23" s="22">
        <f t="shared" si="0"/>
        <v>1.06</v>
      </c>
      <c r="W23" s="23">
        <v>3</v>
      </c>
    </row>
    <row r="24" spans="3:26" ht="42">
      <c r="E24" s="3" t="s">
        <v>55</v>
      </c>
      <c r="F24" s="3"/>
      <c r="G24" s="3"/>
      <c r="H24" s="3" t="s">
        <v>57</v>
      </c>
      <c r="I24" s="3"/>
      <c r="J24" s="3"/>
      <c r="S24" s="8">
        <v>1.3680000000000001</v>
      </c>
      <c r="T24" s="14">
        <v>1.389</v>
      </c>
      <c r="U24" s="8">
        <v>1.3839999999999999</v>
      </c>
      <c r="V24" s="22">
        <f t="shared" si="0"/>
        <v>1.3803333333333334</v>
      </c>
      <c r="W24" s="23">
        <v>4</v>
      </c>
    </row>
    <row r="25" spans="3:26">
      <c r="E25" s="13" t="s">
        <v>56</v>
      </c>
      <c r="F25" s="13"/>
      <c r="G25" s="13"/>
      <c r="H25" s="13" t="s">
        <v>43</v>
      </c>
      <c r="I25" s="13"/>
      <c r="J25" s="13"/>
      <c r="S25" s="9">
        <v>1.679</v>
      </c>
      <c r="T25" s="21">
        <v>1.698</v>
      </c>
      <c r="U25" s="9">
        <v>1.6759999999999999</v>
      </c>
      <c r="V25" s="22">
        <f t="shared" si="0"/>
        <v>1.6843333333333332</v>
      </c>
      <c r="W25" s="23">
        <v>5</v>
      </c>
    </row>
    <row r="28" spans="3:26">
      <c r="C28" s="6">
        <v>28</v>
      </c>
      <c r="D28" s="6">
        <v>0.44400000000000001</v>
      </c>
      <c r="E28" s="6">
        <v>0.44600000000000001</v>
      </c>
      <c r="F28" s="6">
        <v>0.44800000000000001</v>
      </c>
    </row>
    <row r="29" spans="3:26">
      <c r="C29" s="10">
        <v>29</v>
      </c>
      <c r="D29" s="10">
        <v>2.0619999999999998</v>
      </c>
      <c r="E29" s="10">
        <v>2.13</v>
      </c>
      <c r="F29" s="10">
        <v>2.0720000000000001</v>
      </c>
    </row>
    <row r="30" spans="3:26">
      <c r="C30" s="12">
        <v>30</v>
      </c>
      <c r="D30" s="12">
        <v>0.57199999999999995</v>
      </c>
      <c r="E30" s="12">
        <v>0.57099999999999995</v>
      </c>
      <c r="F30" s="12">
        <v>0.57199999999999995</v>
      </c>
    </row>
    <row r="31" spans="3:26">
      <c r="C31" s="6">
        <v>61</v>
      </c>
      <c r="D31" s="6">
        <v>0.39600000000000002</v>
      </c>
      <c r="E31" s="6">
        <v>0.40699999999999997</v>
      </c>
      <c r="F31" s="6">
        <v>0.39800000000000002</v>
      </c>
    </row>
    <row r="32" spans="3:26">
      <c r="C32" s="20">
        <v>62</v>
      </c>
      <c r="D32" s="20">
        <v>1.9079999999999999</v>
      </c>
      <c r="E32" s="20">
        <v>1.8919999999999999</v>
      </c>
      <c r="F32" s="20">
        <v>1.8759999999999999</v>
      </c>
    </row>
    <row r="33" spans="3:6">
      <c r="C33" s="5">
        <v>63</v>
      </c>
      <c r="D33" s="5">
        <v>0.32100000000000001</v>
      </c>
      <c r="E33" s="5">
        <v>0.32700000000000001</v>
      </c>
      <c r="F33" s="5">
        <v>0.32</v>
      </c>
    </row>
    <row r="34" spans="3:6" ht="42">
      <c r="C34" s="3" t="s">
        <v>55</v>
      </c>
      <c r="D34" s="3">
        <v>7.8E-2</v>
      </c>
      <c r="E34" s="3">
        <v>7.1999999999999995E-2</v>
      </c>
      <c r="F34" s="3">
        <v>7.0000000000000007E-2</v>
      </c>
    </row>
    <row r="35" spans="3:6">
      <c r="C35" s="13" t="s">
        <v>56</v>
      </c>
      <c r="D35" s="13">
        <v>0.746</v>
      </c>
      <c r="E35" s="13">
        <v>0.72099999999999997</v>
      </c>
      <c r="F35" s="13">
        <v>0.72399999999999998</v>
      </c>
    </row>
    <row r="36" spans="3:6">
      <c r="C36" s="5">
        <v>28</v>
      </c>
      <c r="D36" s="5">
        <v>0.28299999999999997</v>
      </c>
      <c r="E36" s="5">
        <v>0.28699999999999998</v>
      </c>
      <c r="F36" s="5">
        <v>0.27900000000000003</v>
      </c>
    </row>
    <row r="37" spans="3:6">
      <c r="C37" s="16">
        <v>29</v>
      </c>
      <c r="D37" s="16">
        <v>1.0760000000000001</v>
      </c>
      <c r="E37" s="16">
        <v>1.0649999999999999</v>
      </c>
      <c r="F37" s="16">
        <v>1.075</v>
      </c>
    </row>
    <row r="38" spans="3:6">
      <c r="C38" s="5">
        <v>30</v>
      </c>
      <c r="D38" s="5">
        <v>0.309</v>
      </c>
      <c r="E38" s="5">
        <v>0.307</v>
      </c>
      <c r="F38" s="5">
        <v>0.312</v>
      </c>
    </row>
    <row r="39" spans="3:6">
      <c r="C39" s="5">
        <v>61</v>
      </c>
      <c r="D39" s="5">
        <v>0.27</v>
      </c>
      <c r="E39" s="5">
        <v>0.25600000000000001</v>
      </c>
      <c r="F39" s="5">
        <v>0.25600000000000001</v>
      </c>
    </row>
    <row r="40" spans="3:6">
      <c r="C40" s="16">
        <v>62</v>
      </c>
      <c r="D40" s="16">
        <v>0.99299999999999999</v>
      </c>
      <c r="E40" s="16">
        <v>0.98499999999999999</v>
      </c>
      <c r="F40" s="16">
        <v>0.98599999999999999</v>
      </c>
    </row>
    <row r="41" spans="3:6">
      <c r="C41" s="3">
        <v>63</v>
      </c>
      <c r="D41" s="3">
        <v>0.19</v>
      </c>
      <c r="E41" s="3">
        <v>0.186</v>
      </c>
      <c r="F41" s="3">
        <v>0.186</v>
      </c>
    </row>
    <row r="42" spans="3:6" ht="42">
      <c r="C42" s="3" t="s">
        <v>57</v>
      </c>
      <c r="D42" s="3">
        <v>7.1999999999999995E-2</v>
      </c>
      <c r="E42" s="3">
        <v>7.1999999999999995E-2</v>
      </c>
      <c r="F42" s="3">
        <v>7.3999999999999996E-2</v>
      </c>
    </row>
    <row r="43" spans="3:6">
      <c r="C43" s="13" t="s">
        <v>43</v>
      </c>
      <c r="D43" s="13">
        <v>0.72799999999999998</v>
      </c>
      <c r="E43" s="13">
        <v>0.73399999999999999</v>
      </c>
      <c r="F43" s="13">
        <v>0.72799999999999998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208EB-FFF2-1246-98A0-9C525A7F926E}">
  <dimension ref="A1:J120"/>
  <sheetViews>
    <sheetView zoomScale="131" workbookViewId="0">
      <selection activeCell="F22" sqref="F22"/>
    </sheetView>
  </sheetViews>
  <sheetFormatPr baseColWidth="10" defaultRowHeight="15"/>
  <cols>
    <col min="1" max="2" width="10.83203125" style="22"/>
    <col min="3" max="7" width="10.83203125" style="30"/>
    <col min="8" max="16384" width="10.83203125" style="22"/>
  </cols>
  <sheetData>
    <row r="1" spans="1:10" s="25" customFormat="1" ht="53" customHeight="1">
      <c r="A1" s="25" t="s">
        <v>59</v>
      </c>
      <c r="B1" s="26" t="s">
        <v>60</v>
      </c>
      <c r="C1" s="33" t="s">
        <v>29</v>
      </c>
      <c r="D1" s="33" t="s">
        <v>28</v>
      </c>
      <c r="E1" s="33" t="s">
        <v>27</v>
      </c>
      <c r="F1" s="33" t="s">
        <v>61</v>
      </c>
      <c r="G1" s="33" t="s">
        <v>62</v>
      </c>
      <c r="H1" s="25" t="s">
        <v>63</v>
      </c>
      <c r="I1" s="25" t="s">
        <v>64</v>
      </c>
      <c r="J1" s="25" t="s">
        <v>65</v>
      </c>
    </row>
    <row r="2" spans="1:10">
      <c r="A2" s="3">
        <v>1</v>
      </c>
      <c r="B2" s="22">
        <v>1</v>
      </c>
      <c r="C2" s="24" t="s">
        <v>21</v>
      </c>
      <c r="D2" s="24" t="s">
        <v>18</v>
      </c>
      <c r="E2" s="24">
        <v>0</v>
      </c>
      <c r="F2" s="24">
        <v>1</v>
      </c>
      <c r="G2" s="24"/>
      <c r="H2" s="3">
        <v>0.113</v>
      </c>
      <c r="I2" s="3">
        <v>0.124</v>
      </c>
      <c r="J2" s="3">
        <v>0.113</v>
      </c>
    </row>
    <row r="3" spans="1:10">
      <c r="A3" s="3">
        <v>2</v>
      </c>
      <c r="B3" s="22">
        <v>1</v>
      </c>
      <c r="C3" s="24" t="s">
        <v>21</v>
      </c>
      <c r="D3" s="24" t="s">
        <v>18</v>
      </c>
      <c r="E3" s="24">
        <v>250</v>
      </c>
      <c r="F3" s="24">
        <v>1</v>
      </c>
      <c r="G3" s="24"/>
      <c r="H3" s="3">
        <v>0.126</v>
      </c>
      <c r="I3" s="3">
        <v>0.11600000000000001</v>
      </c>
      <c r="J3" s="3">
        <v>0.11799999999999999</v>
      </c>
    </row>
    <row r="4" spans="1:10">
      <c r="A4" s="3">
        <v>3</v>
      </c>
      <c r="B4" s="22">
        <v>1</v>
      </c>
      <c r="C4" s="24" t="s">
        <v>21</v>
      </c>
      <c r="D4" s="24" t="s">
        <v>17</v>
      </c>
      <c r="E4" s="24">
        <v>0</v>
      </c>
      <c r="F4" s="24">
        <v>1</v>
      </c>
      <c r="G4" s="24"/>
      <c r="H4" s="3">
        <v>0.123</v>
      </c>
      <c r="I4" s="3">
        <v>0.11899999999999999</v>
      </c>
      <c r="J4" s="3">
        <v>0.124</v>
      </c>
    </row>
    <row r="5" spans="1:10">
      <c r="A5" s="3">
        <v>4</v>
      </c>
      <c r="B5" s="22">
        <v>1</v>
      </c>
      <c r="C5" s="24" t="s">
        <v>21</v>
      </c>
      <c r="D5" s="24" t="s">
        <v>17</v>
      </c>
      <c r="E5" s="24">
        <v>250</v>
      </c>
      <c r="F5" s="24">
        <v>1</v>
      </c>
      <c r="G5" s="24"/>
      <c r="H5" s="3">
        <v>0.114</v>
      </c>
      <c r="I5" s="3">
        <v>0.11700000000000001</v>
      </c>
      <c r="J5" s="3">
        <v>0.115</v>
      </c>
    </row>
    <row r="6" spans="1:10">
      <c r="A6" s="3">
        <v>5</v>
      </c>
      <c r="B6" s="22">
        <v>1</v>
      </c>
      <c r="C6" s="24" t="s">
        <v>21</v>
      </c>
      <c r="D6" s="24" t="s">
        <v>16</v>
      </c>
      <c r="E6" s="24">
        <v>0</v>
      </c>
      <c r="F6" s="24">
        <v>1</v>
      </c>
      <c r="G6" s="24"/>
      <c r="H6" s="3">
        <v>0.114</v>
      </c>
      <c r="I6" s="3">
        <v>0.112</v>
      </c>
      <c r="J6" s="3">
        <v>0.109</v>
      </c>
    </row>
    <row r="7" spans="1:10">
      <c r="A7" s="3">
        <v>6</v>
      </c>
      <c r="B7" s="22">
        <v>1</v>
      </c>
      <c r="C7" s="24" t="s">
        <v>21</v>
      </c>
      <c r="D7" s="24" t="s">
        <v>16</v>
      </c>
      <c r="E7" s="24">
        <v>250</v>
      </c>
      <c r="F7" s="24">
        <v>1</v>
      </c>
      <c r="G7" s="24"/>
      <c r="H7" s="3">
        <v>0.11600000000000001</v>
      </c>
      <c r="I7" s="3">
        <v>0.112</v>
      </c>
      <c r="J7" s="3">
        <v>0.107</v>
      </c>
    </row>
    <row r="8" spans="1:10">
      <c r="A8" s="8" t="s">
        <v>39</v>
      </c>
      <c r="B8" s="22">
        <v>1</v>
      </c>
      <c r="C8" s="24"/>
      <c r="D8" s="24"/>
      <c r="E8" s="24"/>
      <c r="F8" s="24"/>
      <c r="G8" s="24"/>
      <c r="H8" s="8">
        <v>1.1910000000000001</v>
      </c>
      <c r="I8" s="8">
        <v>1.2090000000000001</v>
      </c>
      <c r="J8" s="8">
        <v>1.21</v>
      </c>
    </row>
    <row r="9" spans="1:10">
      <c r="A9" s="5" t="s">
        <v>40</v>
      </c>
      <c r="B9" s="22">
        <v>1</v>
      </c>
      <c r="C9" s="24"/>
      <c r="D9" s="24"/>
      <c r="E9" s="24"/>
      <c r="F9" s="24"/>
      <c r="G9" s="24"/>
      <c r="H9" s="5">
        <v>0.29099999999999998</v>
      </c>
      <c r="I9" s="5">
        <v>0.29399999999999998</v>
      </c>
      <c r="J9" s="5">
        <v>0.29199999999999998</v>
      </c>
    </row>
    <row r="10" spans="1:10">
      <c r="A10" s="3">
        <v>7</v>
      </c>
      <c r="B10" s="22">
        <v>1</v>
      </c>
      <c r="C10" s="24" t="s">
        <v>21</v>
      </c>
      <c r="D10" s="24" t="s">
        <v>15</v>
      </c>
      <c r="E10" s="24">
        <v>0</v>
      </c>
      <c r="F10" s="24">
        <v>1</v>
      </c>
      <c r="G10" s="24"/>
      <c r="H10" s="3">
        <v>0.108</v>
      </c>
      <c r="I10" s="3">
        <v>0.114</v>
      </c>
      <c r="J10" s="3">
        <v>0.109</v>
      </c>
    </row>
    <row r="11" spans="1:10">
      <c r="A11" s="3">
        <v>8</v>
      </c>
      <c r="B11" s="22">
        <v>1</v>
      </c>
      <c r="C11" s="24" t="s">
        <v>21</v>
      </c>
      <c r="D11" s="24" t="s">
        <v>15</v>
      </c>
      <c r="E11" s="24">
        <v>250</v>
      </c>
      <c r="F11" s="24">
        <v>1</v>
      </c>
      <c r="G11" s="24"/>
      <c r="H11" s="3">
        <v>0.11</v>
      </c>
      <c r="I11" s="3">
        <v>0.108</v>
      </c>
      <c r="J11" s="3">
        <v>0.11799999999999999</v>
      </c>
    </row>
    <row r="12" spans="1:10">
      <c r="A12" s="3">
        <v>34</v>
      </c>
      <c r="B12" s="22">
        <v>1</v>
      </c>
      <c r="C12" s="24" t="s">
        <v>11</v>
      </c>
      <c r="D12" s="24" t="s">
        <v>18</v>
      </c>
      <c r="E12" s="24">
        <v>0</v>
      </c>
      <c r="F12" s="24">
        <v>1</v>
      </c>
      <c r="G12" s="24"/>
      <c r="H12" s="3">
        <v>0.112</v>
      </c>
      <c r="I12" s="3">
        <v>0.112</v>
      </c>
      <c r="J12" s="3">
        <v>0.112</v>
      </c>
    </row>
    <row r="13" spans="1:10">
      <c r="A13" s="3">
        <v>35</v>
      </c>
      <c r="B13" s="22">
        <v>1</v>
      </c>
      <c r="C13" s="24" t="s">
        <v>11</v>
      </c>
      <c r="D13" s="24" t="s">
        <v>18</v>
      </c>
      <c r="E13" s="24">
        <v>250</v>
      </c>
      <c r="F13" s="24">
        <v>1</v>
      </c>
      <c r="G13" s="24"/>
      <c r="H13" s="3">
        <v>0.115</v>
      </c>
      <c r="I13" s="3">
        <v>0.114</v>
      </c>
      <c r="J13" s="3">
        <v>0.123</v>
      </c>
    </row>
    <row r="14" spans="1:10">
      <c r="A14" s="3">
        <v>36</v>
      </c>
      <c r="B14" s="22">
        <v>1</v>
      </c>
      <c r="C14" s="24" t="s">
        <v>11</v>
      </c>
      <c r="D14" s="24" t="s">
        <v>17</v>
      </c>
      <c r="E14" s="24">
        <v>0</v>
      </c>
      <c r="F14" s="24">
        <v>1</v>
      </c>
      <c r="G14" s="24"/>
      <c r="H14" s="3">
        <v>0.10299999999999999</v>
      </c>
      <c r="I14" s="3">
        <v>0.1</v>
      </c>
      <c r="J14" s="3">
        <v>0.104</v>
      </c>
    </row>
    <row r="15" spans="1:10">
      <c r="A15" s="3">
        <v>37</v>
      </c>
      <c r="B15" s="22">
        <v>1</v>
      </c>
      <c r="C15" s="24" t="s">
        <v>11</v>
      </c>
      <c r="D15" s="24" t="s">
        <v>17</v>
      </c>
      <c r="E15" s="24">
        <v>250</v>
      </c>
      <c r="F15" s="24">
        <v>1</v>
      </c>
      <c r="G15" s="24"/>
      <c r="H15" s="3">
        <v>0.112</v>
      </c>
      <c r="I15" s="3">
        <v>0.113</v>
      </c>
      <c r="J15" s="3">
        <v>0.111</v>
      </c>
    </row>
    <row r="16" spans="1:10">
      <c r="A16" s="3">
        <v>38</v>
      </c>
      <c r="B16" s="22">
        <v>1</v>
      </c>
      <c r="C16" s="24" t="s">
        <v>11</v>
      </c>
      <c r="D16" s="24" t="s">
        <v>16</v>
      </c>
      <c r="E16" s="24">
        <v>0</v>
      </c>
      <c r="F16" s="24">
        <v>1</v>
      </c>
      <c r="G16" s="24"/>
      <c r="H16" s="3">
        <v>0.114</v>
      </c>
      <c r="I16" s="3">
        <v>0.114</v>
      </c>
      <c r="J16" s="3">
        <v>0.11600000000000001</v>
      </c>
    </row>
    <row r="17" spans="1:10">
      <c r="A17" s="3">
        <v>39</v>
      </c>
      <c r="B17" s="22">
        <v>1</v>
      </c>
      <c r="C17" s="24" t="s">
        <v>11</v>
      </c>
      <c r="D17" s="24" t="s">
        <v>16</v>
      </c>
      <c r="E17" s="24">
        <v>250</v>
      </c>
      <c r="F17" s="24">
        <v>1</v>
      </c>
      <c r="G17" s="24"/>
      <c r="H17" s="3">
        <v>0.12</v>
      </c>
      <c r="I17" s="3">
        <v>0.12</v>
      </c>
      <c r="J17" s="3">
        <v>0.12</v>
      </c>
    </row>
    <row r="18" spans="1:10">
      <c r="A18" s="3">
        <v>40</v>
      </c>
      <c r="B18" s="22">
        <v>1</v>
      </c>
      <c r="C18" s="24" t="s">
        <v>11</v>
      </c>
      <c r="D18" s="24" t="s">
        <v>15</v>
      </c>
      <c r="E18" s="24">
        <v>0</v>
      </c>
      <c r="F18" s="24">
        <v>1</v>
      </c>
      <c r="G18" s="24"/>
      <c r="H18" s="3">
        <v>0.11</v>
      </c>
      <c r="I18" s="3">
        <v>0.11700000000000001</v>
      </c>
      <c r="J18" s="3">
        <v>0.121</v>
      </c>
    </row>
    <row r="19" spans="1:10">
      <c r="A19" s="3">
        <v>41</v>
      </c>
      <c r="B19" s="22">
        <v>1</v>
      </c>
      <c r="C19" s="24" t="s">
        <v>11</v>
      </c>
      <c r="D19" s="24" t="s">
        <v>15</v>
      </c>
      <c r="E19" s="24">
        <v>250</v>
      </c>
      <c r="F19" s="24">
        <v>1</v>
      </c>
      <c r="G19" s="24"/>
      <c r="H19" s="3">
        <v>9.7000000000000003E-2</v>
      </c>
      <c r="I19" s="3">
        <v>9.6000000000000002E-2</v>
      </c>
      <c r="J19" s="3">
        <v>9.6000000000000002E-2</v>
      </c>
    </row>
    <row r="20" spans="1:10">
      <c r="A20" s="12">
        <v>28</v>
      </c>
      <c r="B20" s="22">
        <v>1</v>
      </c>
      <c r="C20" s="24" t="s">
        <v>21</v>
      </c>
      <c r="D20" s="24" t="s">
        <v>13</v>
      </c>
      <c r="E20" s="24" t="s">
        <v>9</v>
      </c>
      <c r="F20" s="24">
        <v>1</v>
      </c>
      <c r="G20" s="24"/>
      <c r="H20" s="12">
        <v>0.48099999999999998</v>
      </c>
      <c r="I20" s="6">
        <v>0.45400000000000001</v>
      </c>
      <c r="J20" s="6">
        <v>0.45200000000000001</v>
      </c>
    </row>
    <row r="21" spans="1:10">
      <c r="A21" s="10">
        <v>29</v>
      </c>
      <c r="B21" s="22">
        <v>1</v>
      </c>
      <c r="C21" s="24" t="s">
        <v>21</v>
      </c>
      <c r="D21" s="24" t="s">
        <v>12</v>
      </c>
      <c r="E21" s="24" t="s">
        <v>9</v>
      </c>
      <c r="F21" s="24">
        <v>1</v>
      </c>
      <c r="G21" s="24"/>
      <c r="H21" s="10">
        <v>1.8839999999999999</v>
      </c>
      <c r="I21" s="10">
        <v>1.9359999999999999</v>
      </c>
      <c r="J21" s="10">
        <v>1.9530000000000001</v>
      </c>
    </row>
    <row r="22" spans="1:10">
      <c r="A22" s="12">
        <v>30</v>
      </c>
      <c r="B22" s="22">
        <v>1</v>
      </c>
      <c r="C22" s="24" t="s">
        <v>21</v>
      </c>
      <c r="D22" s="24" t="s">
        <v>10</v>
      </c>
      <c r="E22" s="24" t="s">
        <v>9</v>
      </c>
      <c r="F22" s="24">
        <v>1</v>
      </c>
      <c r="G22" s="24"/>
      <c r="H22" s="12">
        <v>0.52300000000000002</v>
      </c>
      <c r="I22" s="12">
        <v>0.53400000000000003</v>
      </c>
      <c r="J22" s="12">
        <v>0.51900000000000002</v>
      </c>
    </row>
    <row r="23" spans="1:10" ht="28">
      <c r="A23" s="3" t="s">
        <v>36</v>
      </c>
      <c r="B23" s="22">
        <v>1</v>
      </c>
      <c r="C23" s="24"/>
      <c r="D23" s="24"/>
      <c r="E23" s="24"/>
      <c r="F23" s="24"/>
      <c r="G23" s="24"/>
      <c r="H23" s="3">
        <v>6.3E-2</v>
      </c>
      <c r="I23" s="3">
        <v>6.4000000000000001E-2</v>
      </c>
      <c r="J23" s="3">
        <v>6.4000000000000001E-2</v>
      </c>
    </row>
    <row r="24" spans="1:10" ht="28">
      <c r="A24" s="3" t="s">
        <v>37</v>
      </c>
      <c r="B24" s="22">
        <v>1</v>
      </c>
      <c r="C24" s="24"/>
      <c r="D24" s="24"/>
      <c r="E24" s="24"/>
      <c r="F24" s="24"/>
      <c r="G24" s="24"/>
      <c r="H24" s="3">
        <v>6.5000000000000002E-2</v>
      </c>
      <c r="I24" s="3">
        <v>6.4000000000000001E-2</v>
      </c>
      <c r="J24" s="3">
        <v>6.6000000000000003E-2</v>
      </c>
    </row>
    <row r="25" spans="1:10">
      <c r="A25" s="3" t="s">
        <v>38</v>
      </c>
      <c r="B25" s="22">
        <v>1</v>
      </c>
      <c r="C25" s="24"/>
      <c r="D25" s="24"/>
      <c r="E25" s="24"/>
      <c r="F25" s="24"/>
      <c r="G25" s="24"/>
      <c r="H25" s="3">
        <v>6.4000000000000001E-2</v>
      </c>
      <c r="I25" s="3">
        <v>6.5000000000000002E-2</v>
      </c>
      <c r="J25" s="3">
        <v>6.3E-2</v>
      </c>
    </row>
    <row r="26" spans="1:10" s="30" customFormat="1">
      <c r="A26" s="32">
        <v>9</v>
      </c>
      <c r="B26" s="30">
        <v>2</v>
      </c>
      <c r="C26" s="24" t="s">
        <v>21</v>
      </c>
      <c r="D26" s="24" t="s">
        <v>18</v>
      </c>
      <c r="E26" s="24">
        <v>0</v>
      </c>
      <c r="F26" s="24">
        <v>2</v>
      </c>
      <c r="G26" s="24"/>
      <c r="H26" s="32">
        <v>0.107</v>
      </c>
      <c r="I26" s="32">
        <v>0.108</v>
      </c>
      <c r="J26" s="32">
        <v>0.109</v>
      </c>
    </row>
    <row r="27" spans="1:10">
      <c r="A27" s="3">
        <v>10</v>
      </c>
      <c r="B27" s="22">
        <v>2</v>
      </c>
      <c r="C27" s="24" t="s">
        <v>21</v>
      </c>
      <c r="D27" s="24" t="s">
        <v>18</v>
      </c>
      <c r="E27" s="24">
        <v>250</v>
      </c>
      <c r="F27" s="24">
        <v>2</v>
      </c>
      <c r="G27" s="24"/>
      <c r="H27" s="3">
        <v>0.10299999999999999</v>
      </c>
      <c r="I27" s="3">
        <v>0.106</v>
      </c>
      <c r="J27" s="3">
        <v>0.10100000000000001</v>
      </c>
    </row>
    <row r="28" spans="1:10">
      <c r="A28" s="3">
        <v>11</v>
      </c>
      <c r="B28" s="22">
        <v>2</v>
      </c>
      <c r="C28" s="24" t="s">
        <v>21</v>
      </c>
      <c r="D28" s="24" t="s">
        <v>17</v>
      </c>
      <c r="E28" s="24">
        <v>0</v>
      </c>
      <c r="F28" s="24">
        <v>2</v>
      </c>
      <c r="G28" s="24"/>
      <c r="H28" s="3">
        <v>0.112</v>
      </c>
      <c r="I28" s="3">
        <v>0.113</v>
      </c>
      <c r="J28" s="3">
        <v>0.115</v>
      </c>
    </row>
    <row r="29" spans="1:10">
      <c r="A29" s="3">
        <v>12</v>
      </c>
      <c r="B29" s="22">
        <v>2</v>
      </c>
      <c r="C29" s="24" t="s">
        <v>21</v>
      </c>
      <c r="D29" s="24" t="s">
        <v>17</v>
      </c>
      <c r="E29" s="24">
        <v>250</v>
      </c>
      <c r="F29" s="24">
        <v>2</v>
      </c>
      <c r="G29" s="24"/>
      <c r="H29" s="3">
        <v>0.115</v>
      </c>
      <c r="I29" s="3">
        <v>0.113</v>
      </c>
      <c r="J29" s="3">
        <v>0.112</v>
      </c>
    </row>
    <row r="30" spans="1:10">
      <c r="A30" s="3">
        <v>13</v>
      </c>
      <c r="B30" s="22">
        <v>2</v>
      </c>
      <c r="C30" s="24" t="s">
        <v>21</v>
      </c>
      <c r="D30" s="24" t="s">
        <v>16</v>
      </c>
      <c r="E30" s="24">
        <v>0</v>
      </c>
      <c r="F30" s="24">
        <v>2</v>
      </c>
      <c r="G30" s="24"/>
      <c r="H30" s="3">
        <v>0.11799999999999999</v>
      </c>
      <c r="I30" s="3">
        <v>0.112</v>
      </c>
      <c r="J30" s="3">
        <v>0.113</v>
      </c>
    </row>
    <row r="31" spans="1:10">
      <c r="A31" s="3">
        <v>14</v>
      </c>
      <c r="B31" s="22">
        <v>2</v>
      </c>
      <c r="C31" s="24" t="s">
        <v>21</v>
      </c>
      <c r="D31" s="24" t="s">
        <v>16</v>
      </c>
      <c r="E31" s="24">
        <v>250</v>
      </c>
      <c r="F31" s="24">
        <v>2</v>
      </c>
      <c r="G31" s="24"/>
      <c r="H31" s="3">
        <v>0.114</v>
      </c>
      <c r="I31" s="3">
        <v>0.11700000000000001</v>
      </c>
      <c r="J31" s="17">
        <v>0.33600000000000002</v>
      </c>
    </row>
    <row r="32" spans="1:10">
      <c r="A32" s="14" t="s">
        <v>46</v>
      </c>
      <c r="B32" s="22">
        <v>2</v>
      </c>
      <c r="C32" s="24"/>
      <c r="D32" s="24"/>
      <c r="E32" s="24"/>
      <c r="F32" s="24"/>
      <c r="G32" s="24"/>
      <c r="H32" s="14">
        <v>1.2050000000000001</v>
      </c>
      <c r="I32" s="14">
        <v>1.24</v>
      </c>
      <c r="J32" s="14">
        <v>1.2070000000000001</v>
      </c>
    </row>
    <row r="33" spans="1:10">
      <c r="A33" s="5" t="s">
        <v>47</v>
      </c>
      <c r="B33" s="22">
        <v>2</v>
      </c>
      <c r="C33" s="24"/>
      <c r="D33" s="24"/>
      <c r="E33" s="24"/>
      <c r="F33" s="24"/>
      <c r="G33" s="24"/>
      <c r="H33" s="5">
        <v>0.30599999999999999</v>
      </c>
      <c r="I33" s="5">
        <v>0.29699999999999999</v>
      </c>
      <c r="J33" s="6">
        <v>0.318</v>
      </c>
    </row>
    <row r="34" spans="1:10">
      <c r="A34" s="3">
        <v>15</v>
      </c>
      <c r="B34" s="22">
        <v>2</v>
      </c>
      <c r="C34" s="24" t="s">
        <v>21</v>
      </c>
      <c r="D34" s="24" t="s">
        <v>15</v>
      </c>
      <c r="E34" s="24">
        <v>0</v>
      </c>
      <c r="F34" s="24">
        <v>2</v>
      </c>
      <c r="G34" s="24"/>
      <c r="H34" s="3">
        <v>0.12</v>
      </c>
      <c r="I34" s="3">
        <v>0.115</v>
      </c>
      <c r="J34" s="3">
        <v>0.121</v>
      </c>
    </row>
    <row r="35" spans="1:10">
      <c r="A35" s="3">
        <v>16</v>
      </c>
      <c r="B35" s="22">
        <v>2</v>
      </c>
      <c r="C35" s="24" t="s">
        <v>21</v>
      </c>
      <c r="D35" s="24" t="s">
        <v>15</v>
      </c>
      <c r="E35" s="24">
        <v>250</v>
      </c>
      <c r="F35" s="24">
        <v>2</v>
      </c>
      <c r="G35" s="24"/>
      <c r="H35" s="3">
        <v>0.115</v>
      </c>
      <c r="I35" s="3">
        <v>0.111</v>
      </c>
      <c r="J35" s="3">
        <v>0.11600000000000001</v>
      </c>
    </row>
    <row r="36" spans="1:10">
      <c r="A36" s="3">
        <v>42</v>
      </c>
      <c r="B36" s="22">
        <v>2</v>
      </c>
      <c r="C36" s="24" t="s">
        <v>11</v>
      </c>
      <c r="D36" s="24" t="s">
        <v>18</v>
      </c>
      <c r="E36" s="24">
        <v>0</v>
      </c>
      <c r="F36" s="24">
        <v>2</v>
      </c>
      <c r="G36" s="24"/>
      <c r="H36" s="3">
        <v>0.111</v>
      </c>
      <c r="I36" s="3">
        <v>0.106</v>
      </c>
      <c r="J36" s="3">
        <v>0.108</v>
      </c>
    </row>
    <row r="37" spans="1:10">
      <c r="A37" s="3">
        <v>43</v>
      </c>
      <c r="B37" s="22">
        <v>2</v>
      </c>
      <c r="C37" s="24" t="s">
        <v>11</v>
      </c>
      <c r="D37" s="24" t="s">
        <v>18</v>
      </c>
      <c r="E37" s="24">
        <v>250</v>
      </c>
      <c r="F37" s="24">
        <v>2</v>
      </c>
      <c r="G37" s="24"/>
      <c r="H37" s="3">
        <v>0.106</v>
      </c>
      <c r="I37" s="3">
        <v>0.115</v>
      </c>
      <c r="J37" s="3">
        <v>0.115</v>
      </c>
    </row>
    <row r="38" spans="1:10">
      <c r="A38" s="3">
        <v>44</v>
      </c>
      <c r="B38" s="22">
        <v>2</v>
      </c>
      <c r="C38" s="24" t="s">
        <v>11</v>
      </c>
      <c r="D38" s="24" t="s">
        <v>17</v>
      </c>
      <c r="E38" s="24">
        <v>0</v>
      </c>
      <c r="F38" s="24">
        <v>2</v>
      </c>
      <c r="G38" s="24"/>
      <c r="H38" s="3">
        <v>0.11899999999999999</v>
      </c>
      <c r="I38" s="3">
        <v>0.11600000000000001</v>
      </c>
      <c r="J38" s="3">
        <v>0.11700000000000001</v>
      </c>
    </row>
    <row r="39" spans="1:10">
      <c r="A39" s="3">
        <v>45</v>
      </c>
      <c r="B39" s="22">
        <v>2</v>
      </c>
      <c r="C39" s="24" t="s">
        <v>11</v>
      </c>
      <c r="D39" s="24" t="s">
        <v>17</v>
      </c>
      <c r="E39" s="24">
        <v>250</v>
      </c>
      <c r="F39" s="24">
        <v>2</v>
      </c>
      <c r="G39" s="24"/>
      <c r="H39" s="3">
        <v>0.12</v>
      </c>
      <c r="I39" s="3">
        <v>0.126</v>
      </c>
      <c r="J39" s="3">
        <v>0.129</v>
      </c>
    </row>
    <row r="40" spans="1:10">
      <c r="A40" s="3">
        <v>46</v>
      </c>
      <c r="B40" s="22">
        <v>2</v>
      </c>
      <c r="C40" s="24" t="s">
        <v>11</v>
      </c>
      <c r="D40" s="24" t="s">
        <v>16</v>
      </c>
      <c r="E40" s="24">
        <v>0</v>
      </c>
      <c r="F40" s="24">
        <v>2</v>
      </c>
      <c r="G40" s="24"/>
      <c r="H40" s="3">
        <v>0.11700000000000001</v>
      </c>
      <c r="I40" s="3">
        <v>0.11700000000000001</v>
      </c>
      <c r="J40" s="3">
        <v>0.114</v>
      </c>
    </row>
    <row r="41" spans="1:10">
      <c r="A41" s="3">
        <v>47</v>
      </c>
      <c r="B41" s="22">
        <v>2</v>
      </c>
      <c r="C41" s="24" t="s">
        <v>11</v>
      </c>
      <c r="D41" s="24" t="s">
        <v>16</v>
      </c>
      <c r="E41" s="24">
        <v>250</v>
      </c>
      <c r="F41" s="24">
        <v>2</v>
      </c>
      <c r="G41" s="24"/>
      <c r="H41" s="3">
        <v>0.11</v>
      </c>
      <c r="I41" s="3">
        <v>0.11700000000000001</v>
      </c>
      <c r="J41" s="3">
        <v>0.11</v>
      </c>
    </row>
    <row r="42" spans="1:10">
      <c r="A42" s="3">
        <v>48</v>
      </c>
      <c r="B42" s="22">
        <v>2</v>
      </c>
      <c r="C42" s="24" t="s">
        <v>11</v>
      </c>
      <c r="D42" s="24" t="s">
        <v>15</v>
      </c>
      <c r="E42" s="24">
        <v>0</v>
      </c>
      <c r="F42" s="24">
        <v>2</v>
      </c>
      <c r="G42" s="24"/>
      <c r="H42" s="3">
        <v>0.13100000000000001</v>
      </c>
      <c r="I42" s="3">
        <v>0.13300000000000001</v>
      </c>
      <c r="J42" s="3">
        <v>0.126</v>
      </c>
    </row>
    <row r="43" spans="1:10">
      <c r="A43" s="3">
        <v>49</v>
      </c>
      <c r="B43" s="22">
        <v>2</v>
      </c>
      <c r="C43" s="24" t="s">
        <v>11</v>
      </c>
      <c r="D43" s="24" t="s">
        <v>15</v>
      </c>
      <c r="E43" s="24">
        <v>250</v>
      </c>
      <c r="F43" s="24">
        <v>2</v>
      </c>
      <c r="G43" s="24"/>
      <c r="H43" s="3">
        <v>0.11700000000000001</v>
      </c>
      <c r="I43" s="3">
        <v>0.11799999999999999</v>
      </c>
      <c r="J43" s="3">
        <v>0.11700000000000001</v>
      </c>
    </row>
    <row r="44" spans="1:10" s="30" customFormat="1">
      <c r="A44" s="17">
        <v>61</v>
      </c>
      <c r="B44" s="22">
        <v>2</v>
      </c>
      <c r="C44" s="24" t="s">
        <v>11</v>
      </c>
      <c r="D44" s="24" t="s">
        <v>13</v>
      </c>
      <c r="E44" s="24" t="s">
        <v>9</v>
      </c>
      <c r="F44" s="24">
        <v>1</v>
      </c>
      <c r="G44" s="24"/>
      <c r="H44" s="17">
        <v>0.40799999999999997</v>
      </c>
      <c r="I44" s="17">
        <v>0.41299999999999998</v>
      </c>
      <c r="J44" s="17">
        <v>0.42899999999999999</v>
      </c>
    </row>
    <row r="45" spans="1:10" s="30" customFormat="1">
      <c r="A45" s="17">
        <v>62</v>
      </c>
      <c r="B45" s="22">
        <v>2</v>
      </c>
      <c r="C45" s="24" t="s">
        <v>11</v>
      </c>
      <c r="D45" s="24" t="s">
        <v>12</v>
      </c>
      <c r="E45" s="24" t="s">
        <v>9</v>
      </c>
      <c r="F45" s="24">
        <v>1</v>
      </c>
      <c r="G45" s="24"/>
      <c r="H45" s="17">
        <v>1.77</v>
      </c>
      <c r="I45" s="17">
        <v>1.724</v>
      </c>
      <c r="J45" s="17">
        <v>1.7689999999999999</v>
      </c>
    </row>
    <row r="46" spans="1:10" s="30" customFormat="1">
      <c r="A46" s="6">
        <v>63</v>
      </c>
      <c r="B46" s="22">
        <v>2</v>
      </c>
      <c r="C46" s="24" t="s">
        <v>11</v>
      </c>
      <c r="D46" s="24" t="s">
        <v>10</v>
      </c>
      <c r="E46" s="24" t="s">
        <v>9</v>
      </c>
      <c r="F46" s="24">
        <v>1</v>
      </c>
      <c r="G46" s="24"/>
      <c r="H46" s="6">
        <v>0.308</v>
      </c>
      <c r="I46" s="6">
        <v>0.308</v>
      </c>
      <c r="J46" s="6">
        <v>0.314</v>
      </c>
    </row>
    <row r="47" spans="1:10" s="30" customFormat="1" ht="28">
      <c r="A47" s="3" t="s">
        <v>48</v>
      </c>
      <c r="B47" s="22">
        <v>2</v>
      </c>
      <c r="C47" s="24"/>
      <c r="D47" s="24"/>
      <c r="E47" s="24"/>
      <c r="F47" s="24"/>
      <c r="G47" s="24"/>
      <c r="H47" s="3">
        <v>6.2E-2</v>
      </c>
      <c r="I47" s="3">
        <v>6.3E-2</v>
      </c>
      <c r="J47" s="3">
        <v>6.7000000000000004E-2</v>
      </c>
    </row>
    <row r="48" spans="1:10" s="30" customFormat="1" ht="28">
      <c r="A48" s="3" t="s">
        <v>49</v>
      </c>
      <c r="B48" s="22">
        <v>2</v>
      </c>
      <c r="C48" s="24"/>
      <c r="D48" s="24"/>
      <c r="E48" s="24"/>
      <c r="F48" s="24"/>
      <c r="G48" s="24"/>
      <c r="H48" s="3">
        <v>7.1999999999999995E-2</v>
      </c>
      <c r="I48" s="3">
        <v>6.2E-2</v>
      </c>
      <c r="J48" s="3">
        <v>6.3E-2</v>
      </c>
    </row>
    <row r="49" spans="1:10" s="30" customFormat="1" ht="28">
      <c r="A49" s="3" t="s">
        <v>50</v>
      </c>
      <c r="B49" s="22">
        <v>2</v>
      </c>
      <c r="C49" s="24"/>
      <c r="D49" s="24"/>
      <c r="E49" s="24"/>
      <c r="F49" s="24"/>
      <c r="G49" s="24"/>
      <c r="H49" s="3">
        <v>6.7000000000000004E-2</v>
      </c>
      <c r="I49" s="3">
        <v>6.5000000000000002E-2</v>
      </c>
      <c r="J49" s="3">
        <v>6.4000000000000001E-2</v>
      </c>
    </row>
    <row r="50" spans="1:10" s="30" customFormat="1">
      <c r="A50" s="32">
        <v>17</v>
      </c>
      <c r="B50" s="30">
        <v>3</v>
      </c>
      <c r="C50" s="24" t="s">
        <v>21</v>
      </c>
      <c r="D50" s="24" t="s">
        <v>18</v>
      </c>
      <c r="E50" s="24">
        <v>0</v>
      </c>
      <c r="F50" s="24">
        <v>3</v>
      </c>
      <c r="G50" s="24"/>
      <c r="H50" s="32">
        <v>0.10199999999999999</v>
      </c>
      <c r="I50" s="32">
        <v>0.108</v>
      </c>
      <c r="J50" s="32">
        <v>0.10199999999999999</v>
      </c>
    </row>
    <row r="51" spans="1:10" s="30" customFormat="1">
      <c r="A51" s="5">
        <v>18</v>
      </c>
      <c r="B51" s="30">
        <v>3</v>
      </c>
      <c r="C51" s="24" t="s">
        <v>21</v>
      </c>
      <c r="D51" s="24" t="s">
        <v>18</v>
      </c>
      <c r="E51" s="24">
        <v>250</v>
      </c>
      <c r="F51" s="24">
        <v>3</v>
      </c>
      <c r="G51" s="24"/>
      <c r="H51" s="5">
        <v>0.106</v>
      </c>
      <c r="I51" s="5">
        <v>0.11</v>
      </c>
      <c r="J51" s="5">
        <v>0.108</v>
      </c>
    </row>
    <row r="52" spans="1:10" s="30" customFormat="1">
      <c r="A52" s="3">
        <v>19</v>
      </c>
      <c r="B52" s="30">
        <v>3</v>
      </c>
      <c r="C52" s="24" t="s">
        <v>21</v>
      </c>
      <c r="D52" s="24" t="s">
        <v>17</v>
      </c>
      <c r="E52" s="24">
        <v>0</v>
      </c>
      <c r="F52" s="24">
        <v>3</v>
      </c>
      <c r="G52" s="24"/>
      <c r="H52" s="3">
        <v>0.10100000000000001</v>
      </c>
      <c r="I52" s="3">
        <v>0.105</v>
      </c>
      <c r="J52" s="5">
        <v>0.109</v>
      </c>
    </row>
    <row r="53" spans="1:10" s="30" customFormat="1">
      <c r="A53" s="5">
        <v>20</v>
      </c>
      <c r="B53" s="30">
        <v>3</v>
      </c>
      <c r="C53" s="24" t="s">
        <v>21</v>
      </c>
      <c r="D53" s="24" t="s">
        <v>17</v>
      </c>
      <c r="E53" s="24">
        <v>250</v>
      </c>
      <c r="F53" s="24">
        <v>3</v>
      </c>
      <c r="G53" s="24"/>
      <c r="H53" s="5">
        <v>0.109</v>
      </c>
      <c r="I53" s="5">
        <v>0.108</v>
      </c>
      <c r="J53" s="5">
        <v>0.109</v>
      </c>
    </row>
    <row r="54" spans="1:10" s="30" customFormat="1">
      <c r="A54" s="5">
        <v>21</v>
      </c>
      <c r="B54" s="30">
        <v>3</v>
      </c>
      <c r="C54" s="24" t="s">
        <v>21</v>
      </c>
      <c r="D54" s="24" t="s">
        <v>16</v>
      </c>
      <c r="E54" s="24">
        <v>0</v>
      </c>
      <c r="F54" s="24">
        <v>3</v>
      </c>
      <c r="G54" s="24"/>
      <c r="H54" s="5">
        <v>0.107</v>
      </c>
      <c r="I54" s="5">
        <v>0.109</v>
      </c>
      <c r="J54" s="5">
        <v>0.11</v>
      </c>
    </row>
    <row r="55" spans="1:10" s="30" customFormat="1">
      <c r="A55" s="5">
        <v>22</v>
      </c>
      <c r="B55" s="30">
        <v>3</v>
      </c>
      <c r="C55" s="24" t="s">
        <v>21</v>
      </c>
      <c r="D55" s="24" t="s">
        <v>16</v>
      </c>
      <c r="E55" s="24">
        <v>250</v>
      </c>
      <c r="F55" s="24">
        <v>3</v>
      </c>
      <c r="G55" s="24"/>
      <c r="H55" s="5">
        <v>0.125</v>
      </c>
      <c r="I55" s="5">
        <v>0.11</v>
      </c>
      <c r="J55" s="5">
        <v>0.107</v>
      </c>
    </row>
    <row r="56" spans="1:10" ht="28">
      <c r="A56" s="3" t="s">
        <v>53</v>
      </c>
      <c r="B56" s="22">
        <v>3</v>
      </c>
      <c r="C56" s="24"/>
      <c r="D56" s="24"/>
      <c r="E56" s="24"/>
      <c r="F56" s="24"/>
      <c r="G56" s="24"/>
      <c r="H56" s="3">
        <v>6.4000000000000001E-2</v>
      </c>
      <c r="I56" s="3">
        <v>6.2E-2</v>
      </c>
      <c r="J56" s="3">
        <v>6.7000000000000004E-2</v>
      </c>
    </row>
    <row r="57" spans="1:10">
      <c r="A57" s="7" t="s">
        <v>54</v>
      </c>
      <c r="B57" s="22">
        <v>3</v>
      </c>
      <c r="C57" s="24"/>
      <c r="D57" s="24"/>
      <c r="E57" s="24"/>
      <c r="F57" s="24"/>
      <c r="G57" s="24"/>
      <c r="H57" s="7">
        <v>0.27800000000000002</v>
      </c>
      <c r="I57" s="13">
        <v>0.26500000000000001</v>
      </c>
      <c r="J57" s="7">
        <v>0.27600000000000002</v>
      </c>
    </row>
    <row r="58" spans="1:10">
      <c r="A58" s="5">
        <v>23</v>
      </c>
      <c r="B58" s="22">
        <v>3</v>
      </c>
      <c r="C58" s="24" t="s">
        <v>21</v>
      </c>
      <c r="D58" s="24" t="s">
        <v>15</v>
      </c>
      <c r="E58" s="24">
        <v>0</v>
      </c>
      <c r="F58" s="24">
        <v>3</v>
      </c>
      <c r="G58" s="24"/>
      <c r="H58" s="5">
        <v>0.108</v>
      </c>
      <c r="I58" s="5">
        <v>0.114</v>
      </c>
      <c r="J58" s="5">
        <v>0.113</v>
      </c>
    </row>
    <row r="59" spans="1:10">
      <c r="A59" s="3">
        <v>24</v>
      </c>
      <c r="B59" s="22">
        <v>3</v>
      </c>
      <c r="C59" s="24" t="s">
        <v>21</v>
      </c>
      <c r="D59" s="24" t="s">
        <v>15</v>
      </c>
      <c r="E59" s="24">
        <v>250</v>
      </c>
      <c r="F59" s="24">
        <v>3</v>
      </c>
      <c r="G59" s="24"/>
      <c r="H59" s="3">
        <v>0.104</v>
      </c>
      <c r="I59" s="3">
        <v>0.10199999999999999</v>
      </c>
      <c r="J59" s="5">
        <v>0.109</v>
      </c>
    </row>
    <row r="60" spans="1:10">
      <c r="A60" s="3">
        <v>50</v>
      </c>
      <c r="B60" s="22">
        <v>3</v>
      </c>
      <c r="C60" s="24" t="s">
        <v>11</v>
      </c>
      <c r="D60" s="24" t="s">
        <v>18</v>
      </c>
      <c r="E60" s="24">
        <v>0</v>
      </c>
      <c r="F60" s="24">
        <v>3</v>
      </c>
      <c r="G60" s="24"/>
      <c r="H60" s="3">
        <v>0.104</v>
      </c>
      <c r="I60" s="5">
        <v>0.107</v>
      </c>
      <c r="J60" s="5">
        <v>0.108</v>
      </c>
    </row>
    <row r="61" spans="1:10">
      <c r="A61" s="3">
        <v>51</v>
      </c>
      <c r="B61" s="22">
        <v>3</v>
      </c>
      <c r="C61" s="24" t="s">
        <v>11</v>
      </c>
      <c r="D61" s="24" t="s">
        <v>18</v>
      </c>
      <c r="E61" s="24">
        <v>250</v>
      </c>
      <c r="F61" s="24">
        <v>3</v>
      </c>
      <c r="G61" s="24"/>
      <c r="H61" s="3">
        <v>0.10299999999999999</v>
      </c>
      <c r="I61" s="5">
        <v>0.112</v>
      </c>
      <c r="J61" s="5">
        <v>0.108</v>
      </c>
    </row>
    <row r="62" spans="1:10">
      <c r="A62" s="5">
        <v>52</v>
      </c>
      <c r="B62" s="22">
        <v>3</v>
      </c>
      <c r="C62" s="24" t="s">
        <v>11</v>
      </c>
      <c r="D62" s="24" t="s">
        <v>17</v>
      </c>
      <c r="E62" s="24">
        <v>0</v>
      </c>
      <c r="F62" s="24">
        <v>3</v>
      </c>
      <c r="G62" s="24"/>
      <c r="H62" s="5">
        <v>0.112</v>
      </c>
      <c r="I62" s="5">
        <v>0.115</v>
      </c>
      <c r="J62" s="5">
        <v>0.113</v>
      </c>
    </row>
    <row r="63" spans="1:10">
      <c r="A63" s="5">
        <v>53</v>
      </c>
      <c r="B63" s="22">
        <v>3</v>
      </c>
      <c r="C63" s="24" t="s">
        <v>11</v>
      </c>
      <c r="D63" s="24" t="s">
        <v>17</v>
      </c>
      <c r="E63" s="24">
        <v>250</v>
      </c>
      <c r="F63" s="24">
        <v>3</v>
      </c>
      <c r="G63" s="24"/>
      <c r="H63" s="5">
        <v>0.11700000000000001</v>
      </c>
      <c r="I63" s="3">
        <v>0.105</v>
      </c>
      <c r="J63" s="5">
        <v>0.108</v>
      </c>
    </row>
    <row r="64" spans="1:10">
      <c r="A64" s="5">
        <v>54</v>
      </c>
      <c r="B64" s="22">
        <v>3</v>
      </c>
      <c r="C64" s="24" t="s">
        <v>11</v>
      </c>
      <c r="D64" s="24" t="s">
        <v>16</v>
      </c>
      <c r="E64" s="24">
        <v>0</v>
      </c>
      <c r="F64" s="24">
        <v>3</v>
      </c>
      <c r="G64" s="24"/>
      <c r="H64" s="5">
        <v>0.13800000000000001</v>
      </c>
      <c r="I64" s="5">
        <v>0.126</v>
      </c>
      <c r="J64" s="5">
        <v>0.122</v>
      </c>
    </row>
    <row r="65" spans="1:10">
      <c r="A65" s="5">
        <v>55</v>
      </c>
      <c r="B65" s="22">
        <v>3</v>
      </c>
      <c r="C65" s="24" t="s">
        <v>11</v>
      </c>
      <c r="D65" s="24" t="s">
        <v>16</v>
      </c>
      <c r="E65" s="24">
        <v>250</v>
      </c>
      <c r="F65" s="24">
        <v>3</v>
      </c>
      <c r="G65" s="24"/>
      <c r="H65" s="5">
        <v>0.108</v>
      </c>
      <c r="I65" s="5">
        <v>0.115</v>
      </c>
      <c r="J65" s="3">
        <v>0.10299999999999999</v>
      </c>
    </row>
    <row r="66" spans="1:10">
      <c r="A66" s="5">
        <v>56</v>
      </c>
      <c r="B66" s="22">
        <v>3</v>
      </c>
      <c r="C66" s="24" t="s">
        <v>11</v>
      </c>
      <c r="D66" s="24" t="s">
        <v>15</v>
      </c>
      <c r="E66" s="24">
        <v>0</v>
      </c>
      <c r="F66" s="24">
        <v>3</v>
      </c>
      <c r="G66" s="24"/>
      <c r="H66" s="5">
        <v>0.111</v>
      </c>
      <c r="I66" s="5">
        <v>0.112</v>
      </c>
      <c r="J66" s="5">
        <v>0.126</v>
      </c>
    </row>
    <row r="67" spans="1:10">
      <c r="A67" s="5">
        <v>57</v>
      </c>
      <c r="B67" s="22">
        <v>3</v>
      </c>
      <c r="C67" s="24" t="s">
        <v>11</v>
      </c>
      <c r="D67" s="24" t="s">
        <v>15</v>
      </c>
      <c r="E67" s="24">
        <v>250</v>
      </c>
      <c r="F67" s="24">
        <v>3</v>
      </c>
      <c r="G67" s="24"/>
      <c r="H67" s="5">
        <v>0.108</v>
      </c>
      <c r="I67" s="5">
        <v>0.11</v>
      </c>
      <c r="J67" s="5">
        <v>0.111</v>
      </c>
    </row>
    <row r="68" spans="1:10">
      <c r="A68" s="5">
        <v>25</v>
      </c>
      <c r="B68" s="22">
        <v>3</v>
      </c>
      <c r="C68" s="24" t="s">
        <v>21</v>
      </c>
      <c r="D68" s="24" t="s">
        <v>14</v>
      </c>
      <c r="E68" s="24"/>
      <c r="F68" s="24">
        <v>1</v>
      </c>
      <c r="G68" s="24"/>
      <c r="H68" s="5">
        <v>0.106</v>
      </c>
      <c r="I68" s="5">
        <v>0.11700000000000001</v>
      </c>
      <c r="J68" s="5">
        <v>0.105</v>
      </c>
    </row>
    <row r="69" spans="1:10">
      <c r="A69" s="5">
        <v>26</v>
      </c>
      <c r="B69" s="22">
        <v>3</v>
      </c>
      <c r="C69" s="24" t="s">
        <v>21</v>
      </c>
      <c r="D69" s="24" t="s">
        <v>14</v>
      </c>
      <c r="E69" s="24"/>
      <c r="F69" s="24">
        <v>2</v>
      </c>
      <c r="G69" s="24"/>
      <c r="H69" s="5">
        <v>0.107</v>
      </c>
      <c r="I69" s="5">
        <v>0.11</v>
      </c>
      <c r="J69" s="5">
        <v>0.107</v>
      </c>
    </row>
    <row r="70" spans="1:10">
      <c r="A70" s="5">
        <v>27</v>
      </c>
      <c r="B70" s="22">
        <v>3</v>
      </c>
      <c r="C70" s="24" t="s">
        <v>21</v>
      </c>
      <c r="D70" s="24" t="s">
        <v>14</v>
      </c>
      <c r="E70" s="24"/>
      <c r="F70" s="24">
        <v>3</v>
      </c>
      <c r="G70" s="24"/>
      <c r="H70" s="5">
        <v>0.112</v>
      </c>
      <c r="I70" s="5">
        <v>0.108</v>
      </c>
      <c r="J70" s="5">
        <v>0.11</v>
      </c>
    </row>
    <row r="71" spans="1:10">
      <c r="A71" s="5">
        <v>58</v>
      </c>
      <c r="B71" s="22">
        <v>3</v>
      </c>
      <c r="C71" s="24" t="s">
        <v>11</v>
      </c>
      <c r="D71" s="24" t="s">
        <v>14</v>
      </c>
      <c r="E71" s="24"/>
      <c r="F71" s="24">
        <v>1</v>
      </c>
      <c r="G71" s="24"/>
      <c r="H71" s="5">
        <v>0.127</v>
      </c>
      <c r="I71" s="5">
        <v>0.124</v>
      </c>
      <c r="J71" s="5">
        <v>0.121</v>
      </c>
    </row>
    <row r="72" spans="1:10">
      <c r="A72" s="5">
        <v>59</v>
      </c>
      <c r="B72" s="22">
        <v>3</v>
      </c>
      <c r="C72" s="24" t="s">
        <v>11</v>
      </c>
      <c r="D72" s="24" t="s">
        <v>14</v>
      </c>
      <c r="E72" s="24"/>
      <c r="F72" s="24">
        <v>2</v>
      </c>
      <c r="G72" s="24"/>
      <c r="H72" s="5">
        <v>0.13800000000000001</v>
      </c>
      <c r="I72" s="5">
        <v>0.127</v>
      </c>
      <c r="J72" s="5">
        <v>0.125</v>
      </c>
    </row>
    <row r="73" spans="1:10">
      <c r="A73" s="5">
        <v>60</v>
      </c>
      <c r="B73" s="22">
        <v>3</v>
      </c>
      <c r="C73" s="24" t="s">
        <v>11</v>
      </c>
      <c r="D73" s="24" t="s">
        <v>14</v>
      </c>
      <c r="E73" s="24"/>
      <c r="F73" s="24">
        <v>3</v>
      </c>
      <c r="G73" s="24"/>
      <c r="H73" s="5">
        <v>0.11899999999999999</v>
      </c>
      <c r="I73" s="5">
        <v>0.12</v>
      </c>
      <c r="J73" s="5">
        <v>0.11600000000000001</v>
      </c>
    </row>
    <row r="74" spans="1:10" s="30" customFormat="1">
      <c r="A74" s="32">
        <v>28</v>
      </c>
      <c r="B74" s="30">
        <v>4</v>
      </c>
      <c r="C74" s="24" t="s">
        <v>21</v>
      </c>
      <c r="D74" s="24" t="s">
        <v>13</v>
      </c>
      <c r="E74" s="24" t="s">
        <v>9</v>
      </c>
      <c r="F74" s="24">
        <v>1</v>
      </c>
      <c r="G74" s="24"/>
      <c r="H74" s="32">
        <v>0.44400000000000001</v>
      </c>
      <c r="I74" s="32">
        <v>0.44600000000000001</v>
      </c>
      <c r="J74" s="32">
        <v>0.44800000000000001</v>
      </c>
    </row>
    <row r="75" spans="1:10" s="30" customFormat="1">
      <c r="A75" s="32">
        <v>29</v>
      </c>
      <c r="B75" s="30">
        <v>4</v>
      </c>
      <c r="C75" s="24" t="s">
        <v>21</v>
      </c>
      <c r="D75" s="24" t="s">
        <v>12</v>
      </c>
      <c r="E75" s="24" t="s">
        <v>9</v>
      </c>
      <c r="F75" s="24">
        <v>1</v>
      </c>
      <c r="G75" s="24"/>
      <c r="H75" s="32">
        <v>2.0619999999999998</v>
      </c>
      <c r="I75" s="32">
        <v>2.13</v>
      </c>
      <c r="J75" s="32">
        <v>2.0720000000000001</v>
      </c>
    </row>
    <row r="76" spans="1:10" s="30" customFormat="1">
      <c r="A76" s="32">
        <v>30</v>
      </c>
      <c r="B76" s="30">
        <v>4</v>
      </c>
      <c r="C76" s="24" t="s">
        <v>21</v>
      </c>
      <c r="D76" s="24" t="s">
        <v>10</v>
      </c>
      <c r="E76" s="24" t="s">
        <v>9</v>
      </c>
      <c r="F76" s="24">
        <v>1</v>
      </c>
      <c r="G76" s="24"/>
      <c r="H76" s="32">
        <v>0.57199999999999995</v>
      </c>
      <c r="I76" s="32">
        <v>0.57099999999999995</v>
      </c>
      <c r="J76" s="32">
        <v>0.57199999999999995</v>
      </c>
    </row>
    <row r="77" spans="1:10" s="30" customFormat="1">
      <c r="A77" s="32">
        <v>61</v>
      </c>
      <c r="B77" s="30">
        <v>4</v>
      </c>
      <c r="C77" s="24" t="s">
        <v>11</v>
      </c>
      <c r="D77" s="24" t="s">
        <v>13</v>
      </c>
      <c r="E77" s="24" t="s">
        <v>9</v>
      </c>
      <c r="F77" s="24">
        <v>1</v>
      </c>
      <c r="H77" s="32">
        <v>0.39600000000000002</v>
      </c>
      <c r="I77" s="32">
        <v>0.40699999999999997</v>
      </c>
      <c r="J77" s="32">
        <v>0.39800000000000002</v>
      </c>
    </row>
    <row r="78" spans="1:10" s="30" customFormat="1">
      <c r="A78" s="32">
        <v>62</v>
      </c>
      <c r="B78" s="30">
        <v>4</v>
      </c>
      <c r="C78" s="24" t="s">
        <v>11</v>
      </c>
      <c r="D78" s="24" t="s">
        <v>12</v>
      </c>
      <c r="E78" s="24" t="s">
        <v>9</v>
      </c>
      <c r="F78" s="24">
        <v>1</v>
      </c>
      <c r="H78" s="32">
        <v>1.9079999999999999</v>
      </c>
      <c r="I78" s="32">
        <v>1.8919999999999999</v>
      </c>
      <c r="J78" s="32">
        <v>1.8759999999999999</v>
      </c>
    </row>
    <row r="79" spans="1:10" s="30" customFormat="1">
      <c r="A79" s="32">
        <v>63</v>
      </c>
      <c r="B79" s="30">
        <v>4</v>
      </c>
      <c r="C79" s="24" t="s">
        <v>11</v>
      </c>
      <c r="D79" s="24" t="s">
        <v>10</v>
      </c>
      <c r="E79" s="24" t="s">
        <v>9</v>
      </c>
      <c r="F79" s="24">
        <v>1</v>
      </c>
      <c r="H79" s="32">
        <v>0.32100000000000001</v>
      </c>
      <c r="I79" s="32">
        <v>0.32700000000000001</v>
      </c>
      <c r="J79" s="32">
        <v>0.32</v>
      </c>
    </row>
    <row r="80" spans="1:10" s="30" customFormat="1" ht="28">
      <c r="A80" s="32" t="s">
        <v>55</v>
      </c>
      <c r="B80" s="30">
        <v>4</v>
      </c>
      <c r="H80" s="32">
        <v>7.8E-2</v>
      </c>
      <c r="I80" s="32">
        <v>7.1999999999999995E-2</v>
      </c>
      <c r="J80" s="32">
        <v>7.0000000000000007E-2</v>
      </c>
    </row>
    <row r="81" spans="1:10" s="30" customFormat="1">
      <c r="A81" s="32" t="s">
        <v>56</v>
      </c>
      <c r="B81" s="30">
        <v>4</v>
      </c>
      <c r="H81" s="32">
        <v>0.746</v>
      </c>
      <c r="I81" s="32">
        <v>0.72099999999999997</v>
      </c>
      <c r="J81" s="32">
        <v>0.72399999999999998</v>
      </c>
    </row>
    <row r="82" spans="1:10" s="30" customFormat="1">
      <c r="A82" s="32">
        <v>28</v>
      </c>
      <c r="B82" s="30">
        <v>4</v>
      </c>
      <c r="C82" s="24" t="s">
        <v>21</v>
      </c>
      <c r="D82" s="24" t="s">
        <v>13</v>
      </c>
      <c r="E82" s="24" t="s">
        <v>9</v>
      </c>
      <c r="F82" s="24">
        <v>1</v>
      </c>
      <c r="H82" s="32">
        <v>0.28299999999999997</v>
      </c>
      <c r="I82" s="32">
        <v>0.28699999999999998</v>
      </c>
      <c r="J82" s="32">
        <v>0.27900000000000003</v>
      </c>
    </row>
    <row r="83" spans="1:10" s="30" customFormat="1">
      <c r="A83" s="32">
        <v>29</v>
      </c>
      <c r="B83" s="30">
        <v>4</v>
      </c>
      <c r="C83" s="24" t="s">
        <v>21</v>
      </c>
      <c r="D83" s="24" t="s">
        <v>12</v>
      </c>
      <c r="E83" s="24" t="s">
        <v>9</v>
      </c>
      <c r="F83" s="24">
        <v>1</v>
      </c>
      <c r="H83" s="32">
        <v>1.0760000000000001</v>
      </c>
      <c r="I83" s="32">
        <v>1.0649999999999999</v>
      </c>
      <c r="J83" s="32">
        <v>1.075</v>
      </c>
    </row>
    <row r="84" spans="1:10" s="30" customFormat="1">
      <c r="A84" s="32">
        <v>30</v>
      </c>
      <c r="B84" s="30">
        <v>4</v>
      </c>
      <c r="C84" s="24" t="s">
        <v>21</v>
      </c>
      <c r="D84" s="24" t="s">
        <v>10</v>
      </c>
      <c r="E84" s="24" t="s">
        <v>9</v>
      </c>
      <c r="F84" s="24">
        <v>1</v>
      </c>
      <c r="H84" s="32">
        <v>0.309</v>
      </c>
      <c r="I84" s="32">
        <v>0.307</v>
      </c>
      <c r="J84" s="32">
        <v>0.312</v>
      </c>
    </row>
    <row r="85" spans="1:10" s="30" customFormat="1">
      <c r="A85" s="32">
        <v>61</v>
      </c>
      <c r="B85" s="30">
        <v>4</v>
      </c>
      <c r="C85" s="24" t="s">
        <v>11</v>
      </c>
      <c r="D85" s="24" t="s">
        <v>13</v>
      </c>
      <c r="E85" s="24" t="s">
        <v>9</v>
      </c>
      <c r="F85" s="24">
        <v>1</v>
      </c>
      <c r="H85" s="32">
        <v>0.27</v>
      </c>
      <c r="I85" s="32">
        <v>0.25600000000000001</v>
      </c>
      <c r="J85" s="32">
        <v>0.25600000000000001</v>
      </c>
    </row>
    <row r="86" spans="1:10" s="30" customFormat="1">
      <c r="A86" s="32">
        <v>62</v>
      </c>
      <c r="B86" s="30">
        <v>4</v>
      </c>
      <c r="C86" s="24" t="s">
        <v>11</v>
      </c>
      <c r="D86" s="24" t="s">
        <v>12</v>
      </c>
      <c r="E86" s="24" t="s">
        <v>9</v>
      </c>
      <c r="F86" s="24">
        <v>1</v>
      </c>
      <c r="H86" s="32">
        <v>0.99299999999999999</v>
      </c>
      <c r="I86" s="32">
        <v>0.98499999999999999</v>
      </c>
      <c r="J86" s="32">
        <v>0.98599999999999999</v>
      </c>
    </row>
    <row r="87" spans="1:10" s="30" customFormat="1">
      <c r="A87" s="32">
        <v>63</v>
      </c>
      <c r="B87" s="30">
        <v>4</v>
      </c>
      <c r="C87" s="24" t="s">
        <v>11</v>
      </c>
      <c r="D87" s="24" t="s">
        <v>10</v>
      </c>
      <c r="E87" s="24" t="s">
        <v>9</v>
      </c>
      <c r="F87" s="24">
        <v>1</v>
      </c>
      <c r="H87" s="32">
        <v>0.19</v>
      </c>
      <c r="I87" s="32">
        <v>0.186</v>
      </c>
      <c r="J87" s="32">
        <v>0.186</v>
      </c>
    </row>
    <row r="88" spans="1:10" s="30" customFormat="1" ht="28">
      <c r="A88" s="32" t="s">
        <v>57</v>
      </c>
      <c r="B88" s="30">
        <v>4</v>
      </c>
      <c r="H88" s="32">
        <v>7.1999999999999995E-2</v>
      </c>
      <c r="I88" s="32">
        <v>7.1999999999999995E-2</v>
      </c>
      <c r="J88" s="32">
        <v>7.3999999999999996E-2</v>
      </c>
    </row>
    <row r="89" spans="1:10" s="30" customFormat="1">
      <c r="A89" s="32" t="s">
        <v>43</v>
      </c>
      <c r="B89" s="30">
        <v>4</v>
      </c>
      <c r="H89" s="32">
        <v>0.72799999999999998</v>
      </c>
      <c r="I89" s="32">
        <v>0.73399999999999999</v>
      </c>
      <c r="J89" s="32">
        <v>0.72799999999999998</v>
      </c>
    </row>
    <row r="90" spans="1:10">
      <c r="A90"/>
    </row>
    <row r="95" spans="1:10">
      <c r="A95" s="29"/>
    </row>
    <row r="98" spans="1:10">
      <c r="A98" s="29"/>
    </row>
    <row r="99" spans="1:10" s="30" customFormat="1">
      <c r="A99" s="22"/>
      <c r="B99" s="22"/>
      <c r="H99" s="22"/>
      <c r="I99" s="22"/>
      <c r="J99" s="22"/>
    </row>
    <row r="100" spans="1:10" s="30" customFormat="1">
      <c r="A100" s="22"/>
      <c r="B100" s="22"/>
      <c r="H100" s="22"/>
      <c r="I100" s="22"/>
      <c r="J100" s="22"/>
    </row>
    <row r="102" spans="1:10" s="30" customFormat="1">
      <c r="A102" s="29"/>
      <c r="B102" s="22"/>
      <c r="H102" s="22"/>
      <c r="I102" s="22"/>
      <c r="J102" s="22"/>
    </row>
    <row r="103" spans="1:10" s="30" customFormat="1">
      <c r="A103" s="22"/>
      <c r="B103" s="22"/>
      <c r="H103" s="22"/>
      <c r="I103" s="22"/>
      <c r="J103" s="22"/>
    </row>
    <row r="104" spans="1:10" s="30" customFormat="1">
      <c r="A104" s="22"/>
      <c r="B104" s="22"/>
      <c r="H104" s="22"/>
      <c r="I104" s="22"/>
      <c r="J104" s="22"/>
    </row>
    <row r="106" spans="1:10" s="30" customFormat="1">
      <c r="A106" s="29"/>
      <c r="B106" s="22"/>
      <c r="H106" s="22"/>
      <c r="I106" s="22"/>
      <c r="J106" s="22"/>
    </row>
    <row r="107" spans="1:10" s="30" customFormat="1">
      <c r="A107" s="22"/>
      <c r="B107" s="22"/>
      <c r="H107" s="22"/>
      <c r="I107" s="22"/>
      <c r="J107" s="22"/>
    </row>
    <row r="108" spans="1:10" s="30" customFormat="1">
      <c r="A108" s="22"/>
      <c r="B108" s="22"/>
      <c r="H108" s="22"/>
      <c r="I108" s="22"/>
      <c r="J108" s="22"/>
    </row>
    <row r="110" spans="1:10" s="30" customFormat="1">
      <c r="A110" s="29"/>
      <c r="B110" s="22"/>
      <c r="H110" s="22"/>
      <c r="I110" s="22"/>
      <c r="J110" s="22"/>
    </row>
    <row r="111" spans="1:10" s="30" customFormat="1">
      <c r="A111" s="29"/>
      <c r="H111" s="22"/>
      <c r="I111" s="22"/>
      <c r="J111" s="22"/>
    </row>
    <row r="112" spans="1:10" s="30" customFormat="1">
      <c r="A112" s="29"/>
      <c r="H112" s="22"/>
      <c r="I112" s="22"/>
      <c r="J112" s="22"/>
    </row>
    <row r="114" spans="1:10" s="30" customFormat="1">
      <c r="A114" s="29"/>
      <c r="B114" s="22"/>
      <c r="H114" s="22"/>
      <c r="I114" s="22"/>
      <c r="J114" s="22"/>
    </row>
    <row r="115" spans="1:10" s="30" customFormat="1">
      <c r="A115" s="22"/>
      <c r="B115" s="22"/>
      <c r="H115" s="22"/>
      <c r="I115" s="22"/>
      <c r="J115" s="22"/>
    </row>
    <row r="116" spans="1:10" s="30" customFormat="1">
      <c r="A116" s="22"/>
      <c r="B116" s="22"/>
      <c r="H116" s="22"/>
      <c r="I116" s="22"/>
      <c r="J116" s="22"/>
    </row>
    <row r="118" spans="1:10" s="30" customFormat="1">
      <c r="A118" s="29"/>
      <c r="B118" s="22"/>
      <c r="H118" s="22"/>
      <c r="I118" s="22"/>
      <c r="J118" s="22"/>
    </row>
    <row r="119" spans="1:10" s="30" customFormat="1">
      <c r="A119" s="29"/>
      <c r="B119" s="22"/>
      <c r="H119" s="22"/>
      <c r="I119" s="22"/>
      <c r="J119" s="22"/>
    </row>
    <row r="120" spans="1:10" s="30" customFormat="1">
      <c r="A120" s="29"/>
      <c r="B120" s="22"/>
      <c r="H120" s="22"/>
      <c r="I120" s="22"/>
      <c r="J120" s="2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62460-7BCA-0845-A358-1B6E21218717}">
  <dimension ref="A1:V113"/>
  <sheetViews>
    <sheetView topLeftCell="A36" workbookViewId="0">
      <selection activeCell="O64" sqref="O64"/>
    </sheetView>
  </sheetViews>
  <sheetFormatPr baseColWidth="10" defaultRowHeight="15"/>
  <cols>
    <col min="1" max="1" width="15" style="22" bestFit="1" customWidth="1"/>
    <col min="2" max="2" width="10.83203125" style="22"/>
    <col min="3" max="6" width="10.83203125" style="30"/>
    <col min="7" max="7" width="18.83203125" style="30" customWidth="1"/>
    <col min="8" max="8" width="10.83203125" style="22"/>
    <col min="9" max="10" width="8.5" style="22" bestFit="1" customWidth="1"/>
    <col min="11" max="11" width="10.83203125" style="35"/>
    <col min="12" max="13" width="10.83203125" style="38"/>
    <col min="14" max="15" width="10.83203125" style="22"/>
    <col min="16" max="16" width="10.83203125" style="38"/>
    <col min="17" max="17" width="10.83203125" style="22"/>
    <col min="18" max="18" width="10.83203125" style="30"/>
    <col min="19" max="22" width="10.83203125" style="36"/>
    <col min="23" max="16384" width="10.83203125" style="22"/>
  </cols>
  <sheetData>
    <row r="1" spans="1:22" s="25" customFormat="1" ht="53" customHeight="1">
      <c r="A1" s="25" t="s">
        <v>59</v>
      </c>
      <c r="B1" s="26" t="s">
        <v>60</v>
      </c>
      <c r="C1" s="33" t="s">
        <v>29</v>
      </c>
      <c r="D1" s="33" t="s">
        <v>28</v>
      </c>
      <c r="E1" s="33" t="s">
        <v>27</v>
      </c>
      <c r="F1" s="33" t="s">
        <v>61</v>
      </c>
      <c r="G1" s="33" t="s">
        <v>62</v>
      </c>
      <c r="H1" s="25" t="s">
        <v>63</v>
      </c>
      <c r="I1" s="25" t="s">
        <v>64</v>
      </c>
      <c r="J1" s="25" t="s">
        <v>65</v>
      </c>
      <c r="K1" s="34" t="s">
        <v>72</v>
      </c>
      <c r="L1" s="37" t="s">
        <v>102</v>
      </c>
      <c r="M1" s="37" t="s">
        <v>96</v>
      </c>
      <c r="N1" s="28" t="s">
        <v>44</v>
      </c>
      <c r="O1" s="25" t="s">
        <v>80</v>
      </c>
      <c r="P1" s="27" t="s">
        <v>155</v>
      </c>
      <c r="Q1" s="25" t="s">
        <v>97</v>
      </c>
      <c r="R1" s="26" t="s">
        <v>98</v>
      </c>
      <c r="S1" s="79" t="s">
        <v>99</v>
      </c>
      <c r="T1" s="79" t="s">
        <v>100</v>
      </c>
      <c r="U1" s="80" t="s">
        <v>101</v>
      </c>
      <c r="V1" s="81"/>
    </row>
    <row r="2" spans="1:22">
      <c r="A2" s="3">
        <v>1</v>
      </c>
      <c r="B2" s="22">
        <v>1</v>
      </c>
      <c r="C2" s="24" t="s">
        <v>21</v>
      </c>
      <c r="D2" s="24" t="s">
        <v>18</v>
      </c>
      <c r="E2" s="24">
        <v>0</v>
      </c>
      <c r="F2" s="24">
        <v>1</v>
      </c>
      <c r="G2" s="24" t="s">
        <v>92</v>
      </c>
      <c r="H2" s="3">
        <v>0.113</v>
      </c>
      <c r="I2" s="3">
        <v>0.124</v>
      </c>
      <c r="J2" s="3">
        <v>0.113</v>
      </c>
      <c r="K2" s="35">
        <f>AVERAGE(H2:J2)</f>
        <v>0.11666666666666665</v>
      </c>
      <c r="L2" s="38">
        <f>K2*$B$92+$B$93</f>
        <v>0.16028734141850598</v>
      </c>
      <c r="M2" s="38">
        <f>L2-$F$107</f>
        <v>0.17250478903805774</v>
      </c>
      <c r="N2" s="29"/>
      <c r="P2" s="38">
        <f>L2</f>
        <v>0.16028734141850598</v>
      </c>
      <c r="Q2" s="22">
        <v>10</v>
      </c>
      <c r="R2" s="87">
        <v>0.157153447</v>
      </c>
      <c r="S2" s="36">
        <f>Q2/(1+R2)</f>
        <v>8.6418962203549476</v>
      </c>
      <c r="T2" s="36">
        <v>0.04</v>
      </c>
      <c r="U2" s="36">
        <f>(P2*1000*T2)/S2</f>
        <v>0.74190819853156031</v>
      </c>
    </row>
    <row r="3" spans="1:22">
      <c r="A3" s="3">
        <v>2</v>
      </c>
      <c r="B3" s="22">
        <v>1</v>
      </c>
      <c r="C3" s="24" t="s">
        <v>21</v>
      </c>
      <c r="D3" s="24" t="s">
        <v>18</v>
      </c>
      <c r="E3" s="24">
        <v>250</v>
      </c>
      <c r="F3" s="24">
        <v>1</v>
      </c>
      <c r="G3" s="24" t="s">
        <v>92</v>
      </c>
      <c r="H3" s="3">
        <v>0.126</v>
      </c>
      <c r="I3" s="3">
        <v>0.11600000000000001</v>
      </c>
      <c r="J3" s="3">
        <v>0.11799999999999999</v>
      </c>
      <c r="K3" s="35">
        <f t="shared" ref="K3:K47" si="0">AVERAGE(H3:J3)</f>
        <v>0.12</v>
      </c>
      <c r="L3" s="38">
        <f>K3*$B$92+$B$93</f>
        <v>0.17137653757146248</v>
      </c>
      <c r="M3" s="38">
        <f t="shared" ref="M3:M49" si="1">L3-$F$107</f>
        <v>0.18359398519101425</v>
      </c>
      <c r="N3" s="29"/>
      <c r="P3" s="38">
        <f t="shared" ref="P3:P55" si="2">L3</f>
        <v>0.17137653757146248</v>
      </c>
      <c r="Q3" s="22">
        <v>10</v>
      </c>
      <c r="R3" s="87">
        <v>0.14701078100000001</v>
      </c>
      <c r="S3" s="36">
        <f t="shared" ref="S2:S66" si="3">Q3/(1+R3)</f>
        <v>8.7183138691004149</v>
      </c>
      <c r="T3" s="36">
        <v>0.04</v>
      </c>
      <c r="U3" s="36">
        <f t="shared" ref="U3:U61" si="4">(P3*1000*T3)/S3</f>
        <v>0.7862829448196762</v>
      </c>
    </row>
    <row r="4" spans="1:22">
      <c r="A4" s="3">
        <v>3</v>
      </c>
      <c r="B4" s="22">
        <v>1</v>
      </c>
      <c r="C4" s="24" t="s">
        <v>21</v>
      </c>
      <c r="D4" s="24" t="s">
        <v>17</v>
      </c>
      <c r="E4" s="24">
        <v>0</v>
      </c>
      <c r="F4" s="24">
        <v>1</v>
      </c>
      <c r="G4" s="24" t="s">
        <v>92</v>
      </c>
      <c r="H4" s="3">
        <v>0.123</v>
      </c>
      <c r="I4" s="3">
        <v>0.11899999999999999</v>
      </c>
      <c r="J4" s="3">
        <v>0.124</v>
      </c>
      <c r="K4" s="35">
        <f>AVERAGE(H4:J4)</f>
        <v>0.122</v>
      </c>
      <c r="L4" s="38">
        <f>K4*$B$92+$B$93</f>
        <v>0.1780300552632364</v>
      </c>
      <c r="M4" s="38">
        <f t="shared" si="1"/>
        <v>0.19024750288278816</v>
      </c>
      <c r="N4" s="29"/>
      <c r="P4" s="38">
        <f t="shared" si="2"/>
        <v>0.1780300552632364</v>
      </c>
      <c r="Q4" s="22">
        <v>10</v>
      </c>
      <c r="R4" s="87">
        <v>0.15946969699999999</v>
      </c>
      <c r="S4" s="36">
        <f t="shared" si="3"/>
        <v>8.6246324728226167</v>
      </c>
      <c r="T4" s="36">
        <v>0.04</v>
      </c>
      <c r="U4" s="36">
        <f t="shared" si="4"/>
        <v>0.82568181693183174</v>
      </c>
    </row>
    <row r="5" spans="1:22">
      <c r="A5" s="3">
        <v>4</v>
      </c>
      <c r="B5" s="22">
        <v>1</v>
      </c>
      <c r="C5" s="24" t="s">
        <v>21</v>
      </c>
      <c r="D5" s="24" t="s">
        <v>17</v>
      </c>
      <c r="E5" s="24">
        <v>250</v>
      </c>
      <c r="F5" s="24">
        <v>1</v>
      </c>
      <c r="G5" s="24" t="s">
        <v>92</v>
      </c>
      <c r="H5" s="3">
        <v>0.114</v>
      </c>
      <c r="I5" s="3">
        <v>0.11700000000000001</v>
      </c>
      <c r="J5" s="3">
        <v>0.115</v>
      </c>
      <c r="K5" s="35">
        <f t="shared" si="0"/>
        <v>0.11533333333333334</v>
      </c>
      <c r="L5" s="38">
        <f>K5*$B$92+$B$93</f>
        <v>0.15585166295732344</v>
      </c>
      <c r="M5" s="38">
        <f t="shared" si="1"/>
        <v>0.16806911057687521</v>
      </c>
      <c r="N5" s="29"/>
      <c r="P5" s="38">
        <f t="shared" si="2"/>
        <v>0.15585166295732344</v>
      </c>
      <c r="Q5" s="22">
        <v>10</v>
      </c>
      <c r="R5" s="87">
        <v>0.150343332</v>
      </c>
      <c r="S5" s="36">
        <f t="shared" si="3"/>
        <v>8.6930568655654188</v>
      </c>
      <c r="T5" s="36">
        <v>0.04</v>
      </c>
      <c r="U5" s="36">
        <f t="shared" si="4"/>
        <v>0.71713168505627367</v>
      </c>
    </row>
    <row r="6" spans="1:22">
      <c r="A6" s="3">
        <v>5</v>
      </c>
      <c r="B6" s="22">
        <v>1</v>
      </c>
      <c r="C6" s="24" t="s">
        <v>21</v>
      </c>
      <c r="D6" s="24" t="s">
        <v>16</v>
      </c>
      <c r="E6" s="24">
        <v>0</v>
      </c>
      <c r="F6" s="24">
        <v>1</v>
      </c>
      <c r="G6" s="24" t="s">
        <v>92</v>
      </c>
      <c r="H6" s="3">
        <v>0.114</v>
      </c>
      <c r="I6" s="3">
        <v>0.112</v>
      </c>
      <c r="J6" s="3">
        <v>0.109</v>
      </c>
      <c r="K6" s="35">
        <f t="shared" si="0"/>
        <v>0.11166666666666668</v>
      </c>
      <c r="L6" s="38">
        <f>K6*$B$92+$B$93</f>
        <v>0.14365354718907131</v>
      </c>
      <c r="M6" s="38">
        <f t="shared" si="1"/>
        <v>0.15587099480862307</v>
      </c>
      <c r="N6" s="29"/>
      <c r="P6" s="38">
        <f t="shared" si="2"/>
        <v>0.14365354718907131</v>
      </c>
      <c r="Q6" s="22">
        <v>10</v>
      </c>
      <c r="R6" s="87">
        <v>0.150624541</v>
      </c>
      <c r="S6" s="36">
        <f t="shared" si="3"/>
        <v>8.6909323099514868</v>
      </c>
      <c r="T6" s="36">
        <v>0.04</v>
      </c>
      <c r="U6" s="36">
        <f t="shared" si="4"/>
        <v>0.66116518718978812</v>
      </c>
    </row>
    <row r="7" spans="1:22">
      <c r="A7" s="3">
        <v>6</v>
      </c>
      <c r="B7" s="22">
        <v>1</v>
      </c>
      <c r="C7" s="24" t="s">
        <v>21</v>
      </c>
      <c r="D7" s="24" t="s">
        <v>16</v>
      </c>
      <c r="E7" s="24">
        <v>250</v>
      </c>
      <c r="F7" s="24">
        <v>1</v>
      </c>
      <c r="G7" s="24" t="s">
        <v>92</v>
      </c>
      <c r="H7" s="3">
        <v>0.11600000000000001</v>
      </c>
      <c r="I7" s="3">
        <v>0.112</v>
      </c>
      <c r="J7" s="3">
        <v>0.107</v>
      </c>
      <c r="K7" s="35">
        <f t="shared" si="0"/>
        <v>0.11166666666666668</v>
      </c>
      <c r="L7" s="38">
        <f>K7*$B$92+$B$93</f>
        <v>0.14365354718907131</v>
      </c>
      <c r="M7" s="38">
        <f t="shared" si="1"/>
        <v>0.15587099480862307</v>
      </c>
      <c r="N7" s="29"/>
      <c r="P7" s="38">
        <f t="shared" si="2"/>
        <v>0.14365354718907131</v>
      </c>
      <c r="Q7" s="22">
        <v>10</v>
      </c>
      <c r="R7" s="87">
        <v>0.13769751699999999</v>
      </c>
      <c r="S7" s="36">
        <f t="shared" si="3"/>
        <v>8.7896825391419053</v>
      </c>
      <c r="T7" s="36">
        <v>0.04</v>
      </c>
      <c r="U7" s="36">
        <f t="shared" si="4"/>
        <v>0.6537371357809949</v>
      </c>
    </row>
    <row r="8" spans="1:22">
      <c r="A8" s="3">
        <v>7</v>
      </c>
      <c r="B8" s="22">
        <v>1</v>
      </c>
      <c r="C8" s="24" t="s">
        <v>21</v>
      </c>
      <c r="D8" s="24" t="s">
        <v>15</v>
      </c>
      <c r="E8" s="24">
        <v>0</v>
      </c>
      <c r="F8" s="24">
        <v>1</v>
      </c>
      <c r="G8" s="24" t="s">
        <v>92</v>
      </c>
      <c r="H8" s="3">
        <v>0.108</v>
      </c>
      <c r="I8" s="3">
        <v>0.114</v>
      </c>
      <c r="J8" s="3">
        <v>0.109</v>
      </c>
      <c r="K8" s="35">
        <f t="shared" si="0"/>
        <v>0.11033333333333334</v>
      </c>
      <c r="L8" s="38">
        <f>K8*$B$92+$B$93</f>
        <v>0.13921786872788866</v>
      </c>
      <c r="M8" s="38">
        <f t="shared" si="1"/>
        <v>0.15143531634744042</v>
      </c>
      <c r="N8" s="29"/>
      <c r="P8" s="38">
        <f t="shared" si="2"/>
        <v>0.13921786872788866</v>
      </c>
      <c r="Q8" s="22">
        <v>10</v>
      </c>
      <c r="R8" s="87">
        <v>0.15765422700000001</v>
      </c>
      <c r="S8" s="36">
        <f t="shared" si="3"/>
        <v>8.6381578944470085</v>
      </c>
      <c r="T8" s="36">
        <v>0.04</v>
      </c>
      <c r="U8" s="36">
        <f t="shared" si="4"/>
        <v>0.64466461682708576</v>
      </c>
    </row>
    <row r="9" spans="1:22">
      <c r="A9" s="3">
        <v>8</v>
      </c>
      <c r="B9" s="22">
        <v>1</v>
      </c>
      <c r="C9" s="24" t="s">
        <v>21</v>
      </c>
      <c r="D9" s="24" t="s">
        <v>15</v>
      </c>
      <c r="E9" s="24">
        <v>250</v>
      </c>
      <c r="F9" s="24">
        <v>1</v>
      </c>
      <c r="G9" s="24" t="s">
        <v>92</v>
      </c>
      <c r="H9" s="3">
        <v>0.11</v>
      </c>
      <c r="I9" s="3">
        <v>0.108</v>
      </c>
      <c r="J9" s="3">
        <v>0.11799999999999999</v>
      </c>
      <c r="K9" s="35">
        <f t="shared" si="0"/>
        <v>0.11199999999999999</v>
      </c>
      <c r="L9" s="38">
        <f>K9*$B$92+$B$93</f>
        <v>0.14476246680436688</v>
      </c>
      <c r="M9" s="38">
        <f t="shared" si="1"/>
        <v>0.15697991442391865</v>
      </c>
      <c r="N9" s="29"/>
      <c r="P9" s="38">
        <f t="shared" si="2"/>
        <v>0.14476246680436688</v>
      </c>
      <c r="Q9" s="22">
        <v>10</v>
      </c>
      <c r="R9" s="87">
        <v>0.14554857800000001</v>
      </c>
      <c r="S9" s="36">
        <f t="shared" si="3"/>
        <v>8.7294421136281137</v>
      </c>
      <c r="T9" s="36">
        <v>0.04</v>
      </c>
      <c r="U9" s="36">
        <f t="shared" si="4"/>
        <v>0.66332975198205879</v>
      </c>
    </row>
    <row r="10" spans="1:22">
      <c r="A10" s="3">
        <v>34</v>
      </c>
      <c r="B10" s="22">
        <v>1</v>
      </c>
      <c r="C10" s="24" t="s">
        <v>11</v>
      </c>
      <c r="D10" s="24" t="s">
        <v>18</v>
      </c>
      <c r="E10" s="24">
        <v>0</v>
      </c>
      <c r="F10" s="24">
        <v>1</v>
      </c>
      <c r="G10" s="24" t="s">
        <v>92</v>
      </c>
      <c r="H10" s="3">
        <v>0.112</v>
      </c>
      <c r="I10" s="3">
        <v>0.112</v>
      </c>
      <c r="J10" s="3">
        <v>0.112</v>
      </c>
      <c r="K10" s="35">
        <f t="shared" si="0"/>
        <v>0.112</v>
      </c>
      <c r="L10" s="38">
        <f>K10*$B$92+$B$93</f>
        <v>0.14476246680436694</v>
      </c>
      <c r="M10" s="38">
        <f t="shared" si="1"/>
        <v>0.1569799144239187</v>
      </c>
      <c r="N10" s="29"/>
      <c r="P10" s="38">
        <f t="shared" si="2"/>
        <v>0.14476246680436694</v>
      </c>
      <c r="Q10" s="22">
        <v>10</v>
      </c>
      <c r="R10" s="87">
        <v>0.25818483199999998</v>
      </c>
      <c r="S10" s="36">
        <f t="shared" si="3"/>
        <v>7.9479578402674624</v>
      </c>
      <c r="T10" s="36">
        <v>0.04</v>
      </c>
      <c r="U10" s="36">
        <f t="shared" si="4"/>
        <v>0.72855175990463195</v>
      </c>
    </row>
    <row r="11" spans="1:22">
      <c r="A11" s="3">
        <v>35</v>
      </c>
      <c r="B11" s="22">
        <v>1</v>
      </c>
      <c r="C11" s="24" t="s">
        <v>11</v>
      </c>
      <c r="D11" s="24" t="s">
        <v>18</v>
      </c>
      <c r="E11" s="24">
        <v>250</v>
      </c>
      <c r="F11" s="24">
        <v>1</v>
      </c>
      <c r="G11" s="24" t="s">
        <v>92</v>
      </c>
      <c r="H11" s="3">
        <v>0.115</v>
      </c>
      <c r="I11" s="3">
        <v>0.114</v>
      </c>
      <c r="J11" s="3">
        <v>0.123</v>
      </c>
      <c r="K11" s="35">
        <f t="shared" si="0"/>
        <v>0.11733333333333333</v>
      </c>
      <c r="L11" s="38">
        <f>K11*$B$92+$B$93</f>
        <v>0.1625051806490973</v>
      </c>
      <c r="M11" s="38">
        <f t="shared" si="1"/>
        <v>0.17472262826864907</v>
      </c>
      <c r="N11" s="29"/>
      <c r="P11" s="38">
        <f t="shared" si="2"/>
        <v>0.1625051806490973</v>
      </c>
      <c r="Q11" s="22">
        <v>10</v>
      </c>
      <c r="R11" s="87">
        <v>0.243637881</v>
      </c>
      <c r="S11" s="36">
        <f t="shared" si="3"/>
        <v>8.0409258617621671</v>
      </c>
      <c r="T11" s="36">
        <v>0.04</v>
      </c>
      <c r="U11" s="36">
        <f t="shared" si="4"/>
        <v>0.80839039405586222</v>
      </c>
    </row>
    <row r="12" spans="1:22">
      <c r="A12" s="3">
        <v>36</v>
      </c>
      <c r="B12" s="22">
        <v>1</v>
      </c>
      <c r="C12" s="24" t="s">
        <v>11</v>
      </c>
      <c r="D12" s="24" t="s">
        <v>17</v>
      </c>
      <c r="E12" s="24">
        <v>0</v>
      </c>
      <c r="F12" s="24">
        <v>1</v>
      </c>
      <c r="G12" s="24" t="s">
        <v>92</v>
      </c>
      <c r="H12" s="3">
        <v>0.10299999999999999</v>
      </c>
      <c r="I12" s="3">
        <v>0.1</v>
      </c>
      <c r="J12" s="3">
        <v>0.104</v>
      </c>
      <c r="K12" s="35">
        <f t="shared" si="0"/>
        <v>0.10233333333333333</v>
      </c>
      <c r="L12" s="38">
        <f>K12*$B$92+$B$93</f>
        <v>0.11260379796079306</v>
      </c>
      <c r="M12" s="38">
        <f t="shared" si="1"/>
        <v>0.12482124558034484</v>
      </c>
      <c r="N12" s="29"/>
      <c r="P12" s="38">
        <f t="shared" si="2"/>
        <v>0.11260379796079306</v>
      </c>
      <c r="Q12" s="22">
        <v>10</v>
      </c>
      <c r="R12" s="87">
        <v>0.24221867499999999</v>
      </c>
      <c r="S12" s="36">
        <f t="shared" si="3"/>
        <v>8.0501124329015585</v>
      </c>
      <c r="T12" s="36">
        <v>0.04</v>
      </c>
      <c r="U12" s="36">
        <f t="shared" si="4"/>
        <v>0.55951416281129629</v>
      </c>
    </row>
    <row r="13" spans="1:22">
      <c r="A13" s="3">
        <v>37</v>
      </c>
      <c r="B13" s="22">
        <v>1</v>
      </c>
      <c r="C13" s="24" t="s">
        <v>11</v>
      </c>
      <c r="D13" s="24" t="s">
        <v>17</v>
      </c>
      <c r="E13" s="24">
        <v>250</v>
      </c>
      <c r="F13" s="24">
        <v>1</v>
      </c>
      <c r="G13" s="24" t="s">
        <v>92</v>
      </c>
      <c r="H13" s="3">
        <v>0.112</v>
      </c>
      <c r="I13" s="3">
        <v>0.113</v>
      </c>
      <c r="J13" s="3">
        <v>0.111</v>
      </c>
      <c r="K13" s="35">
        <f t="shared" si="0"/>
        <v>0.112</v>
      </c>
      <c r="L13" s="38">
        <f>K13*$B$92+$B$93</f>
        <v>0.14476246680436694</v>
      </c>
      <c r="M13" s="38">
        <f t="shared" si="1"/>
        <v>0.1569799144239187</v>
      </c>
      <c r="N13" s="29"/>
      <c r="P13" s="38">
        <f t="shared" si="2"/>
        <v>0.14476246680436694</v>
      </c>
      <c r="Q13" s="22">
        <v>10</v>
      </c>
      <c r="R13" s="87">
        <v>0.239130435</v>
      </c>
      <c r="S13" s="36">
        <f t="shared" si="3"/>
        <v>8.0701754371806711</v>
      </c>
      <c r="T13" s="36">
        <v>0.04</v>
      </c>
      <c r="U13" s="36">
        <f t="shared" si="4"/>
        <v>0.71751831385187304</v>
      </c>
    </row>
    <row r="14" spans="1:22">
      <c r="A14" s="3">
        <v>38</v>
      </c>
      <c r="B14" s="22">
        <v>1</v>
      </c>
      <c r="C14" s="24" t="s">
        <v>11</v>
      </c>
      <c r="D14" s="24" t="s">
        <v>16</v>
      </c>
      <c r="E14" s="24">
        <v>0</v>
      </c>
      <c r="F14" s="24">
        <v>1</v>
      </c>
      <c r="G14" s="24" t="s">
        <v>92</v>
      </c>
      <c r="H14" s="3">
        <v>0.114</v>
      </c>
      <c r="I14" s="3">
        <v>0.114</v>
      </c>
      <c r="J14" s="3">
        <v>0.11600000000000001</v>
      </c>
      <c r="K14" s="35">
        <f t="shared" si="0"/>
        <v>0.11466666666666668</v>
      </c>
      <c r="L14" s="38">
        <f>K14*$B$92+$B$93</f>
        <v>0.15363382372673218</v>
      </c>
      <c r="M14" s="38">
        <f t="shared" si="1"/>
        <v>0.16585127134628394</v>
      </c>
      <c r="N14" s="29"/>
      <c r="P14" s="38">
        <f t="shared" si="2"/>
        <v>0.15363382372673218</v>
      </c>
      <c r="Q14" s="22">
        <v>10</v>
      </c>
      <c r="R14" s="87">
        <v>0.24978050900000001</v>
      </c>
      <c r="S14" s="36">
        <f t="shared" si="3"/>
        <v>8.0014049891059713</v>
      </c>
      <c r="T14" s="36">
        <v>0.04</v>
      </c>
      <c r="U14" s="36">
        <f t="shared" si="4"/>
        <v>0.76803423366724644</v>
      </c>
    </row>
    <row r="15" spans="1:22">
      <c r="A15" s="3">
        <v>39</v>
      </c>
      <c r="B15" s="22">
        <v>1</v>
      </c>
      <c r="C15" s="24" t="s">
        <v>11</v>
      </c>
      <c r="D15" s="24" t="s">
        <v>16</v>
      </c>
      <c r="E15" s="24">
        <v>250</v>
      </c>
      <c r="F15" s="24">
        <v>1</v>
      </c>
      <c r="G15" s="24" t="s">
        <v>92</v>
      </c>
      <c r="H15" s="3">
        <v>0.12</v>
      </c>
      <c r="I15" s="3">
        <v>0.12</v>
      </c>
      <c r="J15" s="3">
        <v>0.12</v>
      </c>
      <c r="K15" s="35">
        <f t="shared" si="0"/>
        <v>0.12</v>
      </c>
      <c r="L15" s="38">
        <f>K15*$B$92+$B$93</f>
        <v>0.17137653757146248</v>
      </c>
      <c r="M15" s="38">
        <f t="shared" si="1"/>
        <v>0.18359398519101425</v>
      </c>
      <c r="N15" s="29"/>
      <c r="P15" s="38">
        <f t="shared" si="2"/>
        <v>0.17137653757146248</v>
      </c>
      <c r="Q15" s="22">
        <v>10</v>
      </c>
      <c r="R15" s="87">
        <v>0.236185018</v>
      </c>
      <c r="S15" s="36">
        <f t="shared" si="3"/>
        <v>8.089403976258188</v>
      </c>
      <c r="T15" s="36">
        <v>0.04</v>
      </c>
      <c r="U15" s="36">
        <f t="shared" si="4"/>
        <v>0.84741243273022404</v>
      </c>
    </row>
    <row r="16" spans="1:22">
      <c r="A16" s="3">
        <v>40</v>
      </c>
      <c r="B16" s="22">
        <v>1</v>
      </c>
      <c r="C16" s="24" t="s">
        <v>11</v>
      </c>
      <c r="D16" s="24" t="s">
        <v>15</v>
      </c>
      <c r="E16" s="24">
        <v>0</v>
      </c>
      <c r="F16" s="24">
        <v>1</v>
      </c>
      <c r="G16" s="24" t="s">
        <v>92</v>
      </c>
      <c r="H16" s="3">
        <v>0.11</v>
      </c>
      <c r="I16" s="3">
        <v>0.11700000000000001</v>
      </c>
      <c r="J16" s="3">
        <v>0.121</v>
      </c>
      <c r="K16" s="35">
        <f t="shared" si="0"/>
        <v>0.11599999999999999</v>
      </c>
      <c r="L16" s="38">
        <f>K16*$B$92+$B$93</f>
        <v>0.15806950218791471</v>
      </c>
      <c r="M16" s="38">
        <f t="shared" si="1"/>
        <v>0.17028694980746648</v>
      </c>
      <c r="N16" s="29"/>
      <c r="P16" s="38">
        <f t="shared" si="2"/>
        <v>0.15806950218791471</v>
      </c>
      <c r="Q16" s="22">
        <v>10</v>
      </c>
      <c r="R16" s="87">
        <v>0.24759916500000001</v>
      </c>
      <c r="S16" s="36">
        <f t="shared" si="3"/>
        <v>8.0153949125158324</v>
      </c>
      <c r="T16" s="36">
        <v>0.04</v>
      </c>
      <c r="U16" s="36">
        <f t="shared" si="4"/>
        <v>0.78882951576643223</v>
      </c>
    </row>
    <row r="17" spans="1:22">
      <c r="A17" s="3">
        <v>41</v>
      </c>
      <c r="B17" s="22">
        <v>1</v>
      </c>
      <c r="C17" s="24" t="s">
        <v>11</v>
      </c>
      <c r="D17" s="24" t="s">
        <v>15</v>
      </c>
      <c r="E17" s="24">
        <v>250</v>
      </c>
      <c r="F17" s="24">
        <v>1</v>
      </c>
      <c r="G17" s="24" t="s">
        <v>92</v>
      </c>
      <c r="H17" s="3">
        <v>9.7000000000000003E-2</v>
      </c>
      <c r="I17" s="3">
        <v>9.6000000000000002E-2</v>
      </c>
      <c r="J17" s="3">
        <v>9.6000000000000002E-2</v>
      </c>
      <c r="K17" s="35">
        <f t="shared" si="0"/>
        <v>9.633333333333334E-2</v>
      </c>
      <c r="L17" s="38">
        <f>K17*$B$92+$B$93</f>
        <v>9.2643244885471376E-2</v>
      </c>
      <c r="M17" s="38">
        <f t="shared" si="1"/>
        <v>0.10486069250502315</v>
      </c>
      <c r="N17" s="29"/>
      <c r="P17" s="38">
        <f t="shared" si="2"/>
        <v>9.2643244885471376E-2</v>
      </c>
      <c r="Q17" s="22">
        <v>10</v>
      </c>
      <c r="R17" s="87">
        <v>0.230518156</v>
      </c>
      <c r="S17" s="36">
        <f t="shared" si="3"/>
        <v>8.1266578239744387</v>
      </c>
      <c r="T17" s="36">
        <v>0.04</v>
      </c>
      <c r="U17" s="36">
        <f t="shared" si="4"/>
        <v>0.45599677944930672</v>
      </c>
    </row>
    <row r="18" spans="1:22" s="30" customFormat="1">
      <c r="A18" s="32">
        <v>9</v>
      </c>
      <c r="B18" s="30">
        <v>2</v>
      </c>
      <c r="C18" s="24" t="s">
        <v>21</v>
      </c>
      <c r="D18" s="24" t="s">
        <v>18</v>
      </c>
      <c r="E18" s="24">
        <v>0</v>
      </c>
      <c r="F18" s="24">
        <v>2</v>
      </c>
      <c r="G18" s="24" t="s">
        <v>92</v>
      </c>
      <c r="H18" s="32">
        <v>0.107</v>
      </c>
      <c r="I18" s="32">
        <v>0.108</v>
      </c>
      <c r="J18" s="32">
        <v>0.109</v>
      </c>
      <c r="K18" s="36">
        <f t="shared" si="0"/>
        <v>0.108</v>
      </c>
      <c r="L18" s="39">
        <f>K18*$B$96+$B$97</f>
        <v>0.12753683261668181</v>
      </c>
      <c r="M18" s="38">
        <f t="shared" si="1"/>
        <v>0.13975428023623357</v>
      </c>
      <c r="N18" s="31"/>
      <c r="P18" s="38">
        <f t="shared" si="2"/>
        <v>0.12753683261668181</v>
      </c>
      <c r="Q18" s="22">
        <v>10</v>
      </c>
      <c r="R18" s="87">
        <v>0.15615726999999999</v>
      </c>
      <c r="S18" s="36">
        <f t="shared" si="3"/>
        <v>8.6493423165517953</v>
      </c>
      <c r="T18" s="36">
        <v>0.04</v>
      </c>
      <c r="U18" s="36">
        <f t="shared" si="4"/>
        <v>0.58981054489019924</v>
      </c>
      <c r="V18" s="36"/>
    </row>
    <row r="19" spans="1:22">
      <c r="A19" s="3">
        <v>10</v>
      </c>
      <c r="B19" s="22">
        <v>2</v>
      </c>
      <c r="C19" s="24" t="s">
        <v>21</v>
      </c>
      <c r="D19" s="24" t="s">
        <v>18</v>
      </c>
      <c r="E19" s="24">
        <v>250</v>
      </c>
      <c r="F19" s="24">
        <v>2</v>
      </c>
      <c r="G19" s="24" t="s">
        <v>92</v>
      </c>
      <c r="H19" s="3">
        <v>0.10299999999999999</v>
      </c>
      <c r="I19" s="3">
        <v>0.106</v>
      </c>
      <c r="J19" s="3">
        <v>0.10100000000000001</v>
      </c>
      <c r="K19" s="35">
        <f t="shared" si="0"/>
        <v>0.10333333333333333</v>
      </c>
      <c r="L19" s="38">
        <f>K19*$B$96+$B$97</f>
        <v>0.11215710191881595</v>
      </c>
      <c r="M19" s="38">
        <f t="shared" si="1"/>
        <v>0.12437454953836773</v>
      </c>
      <c r="N19" s="29"/>
      <c r="P19" s="38">
        <f t="shared" si="2"/>
        <v>0.11215710191881595</v>
      </c>
      <c r="Q19" s="22">
        <v>10</v>
      </c>
      <c r="R19" s="87">
        <v>0.138386124</v>
      </c>
      <c r="S19" s="36">
        <f t="shared" si="3"/>
        <v>8.7843656815339042</v>
      </c>
      <c r="T19" s="36">
        <v>0.04</v>
      </c>
      <c r="U19" s="36">
        <f t="shared" si="4"/>
        <v>0.51071235412973548</v>
      </c>
    </row>
    <row r="20" spans="1:22">
      <c r="A20" s="3">
        <v>11</v>
      </c>
      <c r="B20" s="22">
        <v>2</v>
      </c>
      <c r="C20" s="24" t="s">
        <v>21</v>
      </c>
      <c r="D20" s="24" t="s">
        <v>17</v>
      </c>
      <c r="E20" s="24">
        <v>0</v>
      </c>
      <c r="F20" s="24">
        <v>2</v>
      </c>
      <c r="G20" s="24" t="s">
        <v>92</v>
      </c>
      <c r="H20" s="3">
        <v>0.112</v>
      </c>
      <c r="I20" s="3">
        <v>0.113</v>
      </c>
      <c r="J20" s="3">
        <v>0.115</v>
      </c>
      <c r="K20" s="35">
        <f t="shared" si="0"/>
        <v>0.11333333333333334</v>
      </c>
      <c r="L20" s="38">
        <f>K20*$B$96+$B$97</f>
        <v>0.14511366769995709</v>
      </c>
      <c r="M20" s="38">
        <f t="shared" si="1"/>
        <v>0.15733111531950886</v>
      </c>
      <c r="N20" s="29"/>
      <c r="P20" s="38">
        <f t="shared" si="2"/>
        <v>0.14511366769995709</v>
      </c>
      <c r="Q20" s="22">
        <v>10</v>
      </c>
      <c r="R20" s="87">
        <v>0.147622699</v>
      </c>
      <c r="S20" s="36">
        <f t="shared" si="3"/>
        <v>8.7136652217786086</v>
      </c>
      <c r="T20" s="36">
        <v>0.04</v>
      </c>
      <c r="U20" s="36">
        <f t="shared" si="4"/>
        <v>0.66614295595045547</v>
      </c>
    </row>
    <row r="21" spans="1:22">
      <c r="A21" s="3">
        <v>12</v>
      </c>
      <c r="B21" s="22">
        <v>2</v>
      </c>
      <c r="C21" s="24" t="s">
        <v>21</v>
      </c>
      <c r="D21" s="24" t="s">
        <v>17</v>
      </c>
      <c r="E21" s="24">
        <v>250</v>
      </c>
      <c r="F21" s="24">
        <v>2</v>
      </c>
      <c r="G21" s="24" t="s">
        <v>92</v>
      </c>
      <c r="H21" s="3">
        <v>0.115</v>
      </c>
      <c r="I21" s="3">
        <v>0.113</v>
      </c>
      <c r="J21" s="3">
        <v>0.112</v>
      </c>
      <c r="K21" s="35">
        <f t="shared" si="0"/>
        <v>0.11333333333333334</v>
      </c>
      <c r="L21" s="38">
        <f>K21*$B$96+$B$97</f>
        <v>0.14511366769995709</v>
      </c>
      <c r="M21" s="38">
        <f t="shared" si="1"/>
        <v>0.15733111531950886</v>
      </c>
      <c r="N21" s="29"/>
      <c r="P21" s="38">
        <f t="shared" si="2"/>
        <v>0.14511366769995709</v>
      </c>
      <c r="Q21" s="22">
        <v>10</v>
      </c>
      <c r="R21" s="87">
        <v>0.16135084399999999</v>
      </c>
      <c r="S21" s="36">
        <f t="shared" si="3"/>
        <v>8.6106623607017418</v>
      </c>
      <c r="T21" s="36">
        <v>0.04</v>
      </c>
      <c r="U21" s="36">
        <f t="shared" si="4"/>
        <v>0.67411152183712275</v>
      </c>
    </row>
    <row r="22" spans="1:22">
      <c r="A22" s="3">
        <v>13</v>
      </c>
      <c r="B22" s="22">
        <v>2</v>
      </c>
      <c r="C22" s="24" t="s">
        <v>21</v>
      </c>
      <c r="D22" s="24" t="s">
        <v>16</v>
      </c>
      <c r="E22" s="24">
        <v>0</v>
      </c>
      <c r="F22" s="24">
        <v>2</v>
      </c>
      <c r="G22" s="24" t="s">
        <v>92</v>
      </c>
      <c r="H22" s="3">
        <v>0.11799999999999999</v>
      </c>
      <c r="I22" s="3">
        <v>0.112</v>
      </c>
      <c r="J22" s="3">
        <v>0.113</v>
      </c>
      <c r="K22" s="35">
        <f t="shared" si="0"/>
        <v>0.11433333333333333</v>
      </c>
      <c r="L22" s="38">
        <f>K22*$B$96+$B$97</f>
        <v>0.14840932427807113</v>
      </c>
      <c r="M22" s="38">
        <f t="shared" si="1"/>
        <v>0.16062677189762289</v>
      </c>
      <c r="N22" s="29"/>
      <c r="P22" s="38">
        <f t="shared" si="2"/>
        <v>0.14840932427807113</v>
      </c>
      <c r="Q22" s="22">
        <v>10</v>
      </c>
      <c r="R22" s="87">
        <v>0.14970059899999999</v>
      </c>
      <c r="S22" s="36">
        <f t="shared" si="3"/>
        <v>8.6979166651717126</v>
      </c>
      <c r="T22" s="36">
        <v>0.04</v>
      </c>
      <c r="U22" s="36">
        <f t="shared" si="4"/>
        <v>0.68250515607873441</v>
      </c>
    </row>
    <row r="23" spans="1:22">
      <c r="A23" s="3">
        <v>14</v>
      </c>
      <c r="B23" s="22">
        <v>2</v>
      </c>
      <c r="C23" s="24" t="s">
        <v>21</v>
      </c>
      <c r="D23" s="24" t="s">
        <v>16</v>
      </c>
      <c r="E23" s="24">
        <v>250</v>
      </c>
      <c r="F23" s="24">
        <v>2</v>
      </c>
      <c r="G23" s="24" t="s">
        <v>92</v>
      </c>
      <c r="H23" s="3">
        <v>0.114</v>
      </c>
      <c r="I23" s="3">
        <v>0.11700000000000001</v>
      </c>
      <c r="J23" s="17">
        <v>0.33600000000000002</v>
      </c>
      <c r="K23" s="35">
        <f t="shared" si="0"/>
        <v>0.18900000000000003</v>
      </c>
      <c r="L23" s="38">
        <f>K23*$B$96+$B$97</f>
        <v>0.39448501544392467</v>
      </c>
      <c r="M23" s="38">
        <f t="shared" si="1"/>
        <v>0.40670246306347646</v>
      </c>
      <c r="N23" s="29"/>
      <c r="P23" s="38">
        <f t="shared" si="2"/>
        <v>0.39448501544392467</v>
      </c>
      <c r="Q23" s="22">
        <v>10</v>
      </c>
      <c r="R23" s="87">
        <v>0.144551983</v>
      </c>
      <c r="S23" s="36">
        <f t="shared" si="3"/>
        <v>8.7370430950535525</v>
      </c>
      <c r="T23" s="36">
        <v>0.04</v>
      </c>
      <c r="U23" s="36">
        <f t="shared" si="4"/>
        <v>1.8060344267605184</v>
      </c>
    </row>
    <row r="24" spans="1:22">
      <c r="A24" s="3">
        <v>15</v>
      </c>
      <c r="B24" s="22">
        <v>2</v>
      </c>
      <c r="C24" s="24" t="s">
        <v>21</v>
      </c>
      <c r="D24" s="24" t="s">
        <v>15</v>
      </c>
      <c r="E24" s="24">
        <v>0</v>
      </c>
      <c r="F24" s="24">
        <v>2</v>
      </c>
      <c r="G24" s="24" t="s">
        <v>92</v>
      </c>
      <c r="H24" s="3">
        <v>0.12</v>
      </c>
      <c r="I24" s="3">
        <v>0.115</v>
      </c>
      <c r="J24" s="3">
        <v>0.121</v>
      </c>
      <c r="K24" s="35">
        <f t="shared" si="0"/>
        <v>0.11866666666666666</v>
      </c>
      <c r="L24" s="38">
        <f>K24*$B$96+$B$97</f>
        <v>0.16269050278323227</v>
      </c>
      <c r="M24" s="38">
        <f t="shared" si="1"/>
        <v>0.17490795040278403</v>
      </c>
      <c r="N24" s="29"/>
      <c r="P24" s="38">
        <f t="shared" si="2"/>
        <v>0.16269050278323227</v>
      </c>
      <c r="Q24" s="22">
        <v>10</v>
      </c>
      <c r="R24" s="87">
        <v>0.15971439300000001</v>
      </c>
      <c r="S24" s="36">
        <f t="shared" si="3"/>
        <v>8.62281270316182</v>
      </c>
      <c r="T24" s="36">
        <v>0.04</v>
      </c>
      <c r="U24" s="36">
        <f t="shared" si="4"/>
        <v>0.75469807072848416</v>
      </c>
    </row>
    <row r="25" spans="1:22">
      <c r="A25" s="3">
        <v>16</v>
      </c>
      <c r="B25" s="22">
        <v>2</v>
      </c>
      <c r="C25" s="24" t="s">
        <v>21</v>
      </c>
      <c r="D25" s="24" t="s">
        <v>15</v>
      </c>
      <c r="E25" s="24">
        <v>250</v>
      </c>
      <c r="F25" s="24">
        <v>2</v>
      </c>
      <c r="G25" s="24" t="s">
        <v>92</v>
      </c>
      <c r="H25" s="3">
        <v>0.115</v>
      </c>
      <c r="I25" s="3">
        <v>0.111</v>
      </c>
      <c r="J25" s="3">
        <v>0.11600000000000001</v>
      </c>
      <c r="K25" s="35">
        <f t="shared" si="0"/>
        <v>0.114</v>
      </c>
      <c r="L25" s="38">
        <f>K25*$B$96+$B$97</f>
        <v>0.14731077208536647</v>
      </c>
      <c r="M25" s="38">
        <f t="shared" si="1"/>
        <v>0.15952821970491823</v>
      </c>
      <c r="N25" s="29"/>
      <c r="P25" s="38">
        <f t="shared" si="2"/>
        <v>0.14731077208536647</v>
      </c>
      <c r="Q25" s="22">
        <v>10</v>
      </c>
      <c r="R25" s="87">
        <v>0.140966011</v>
      </c>
      <c r="S25" s="36">
        <f t="shared" si="3"/>
        <v>8.7645029769427545</v>
      </c>
      <c r="T25" s="36">
        <v>0.04</v>
      </c>
      <c r="U25" s="36">
        <f t="shared" si="4"/>
        <v>0.67230633601428291</v>
      </c>
    </row>
    <row r="26" spans="1:22">
      <c r="A26" s="3">
        <v>42</v>
      </c>
      <c r="B26" s="22">
        <v>2</v>
      </c>
      <c r="C26" s="24" t="s">
        <v>11</v>
      </c>
      <c r="D26" s="24" t="s">
        <v>18</v>
      </c>
      <c r="E26" s="24">
        <v>0</v>
      </c>
      <c r="F26" s="24">
        <v>2</v>
      </c>
      <c r="G26" s="24" t="s">
        <v>92</v>
      </c>
      <c r="H26" s="3">
        <v>0.111</v>
      </c>
      <c r="I26" s="3">
        <v>0.106</v>
      </c>
      <c r="J26" s="3">
        <v>0.108</v>
      </c>
      <c r="K26" s="35">
        <f t="shared" si="0"/>
        <v>0.10833333333333334</v>
      </c>
      <c r="L26" s="38">
        <f>K26*$B$96+$B$97</f>
        <v>0.12863538480938652</v>
      </c>
      <c r="M26" s="38">
        <f t="shared" si="1"/>
        <v>0.14085283242893828</v>
      </c>
      <c r="N26" s="29"/>
      <c r="P26" s="38">
        <f t="shared" si="2"/>
        <v>0.12863538480938652</v>
      </c>
      <c r="Q26" s="22">
        <v>10</v>
      </c>
      <c r="R26" s="87">
        <v>0.25190533500000001</v>
      </c>
      <c r="S26" s="36">
        <f t="shared" si="3"/>
        <v>7.9878244148548179</v>
      </c>
      <c r="T26" s="36">
        <v>0.04</v>
      </c>
      <c r="U26" s="36">
        <f t="shared" si="4"/>
        <v>0.64415729805059574</v>
      </c>
    </row>
    <row r="27" spans="1:22">
      <c r="A27" s="3">
        <v>43</v>
      </c>
      <c r="B27" s="22">
        <v>2</v>
      </c>
      <c r="C27" s="24" t="s">
        <v>11</v>
      </c>
      <c r="D27" s="24" t="s">
        <v>18</v>
      </c>
      <c r="E27" s="24">
        <v>250</v>
      </c>
      <c r="F27" s="24">
        <v>2</v>
      </c>
      <c r="G27" s="24" t="s">
        <v>92</v>
      </c>
      <c r="H27" s="3">
        <v>0.106</v>
      </c>
      <c r="I27" s="3">
        <v>0.115</v>
      </c>
      <c r="J27" s="3">
        <v>0.115</v>
      </c>
      <c r="K27" s="35">
        <f t="shared" si="0"/>
        <v>0.112</v>
      </c>
      <c r="L27" s="38">
        <f>K27*$B$96+$B$97</f>
        <v>0.14071945892913823</v>
      </c>
      <c r="M27" s="38">
        <f t="shared" si="1"/>
        <v>0.15293690654868999</v>
      </c>
      <c r="N27" s="29"/>
      <c r="P27" s="38">
        <f t="shared" si="2"/>
        <v>0.14071945892913823</v>
      </c>
      <c r="Q27" s="22">
        <v>10</v>
      </c>
      <c r="R27" s="87">
        <v>0.23252097499999999</v>
      </c>
      <c r="S27" s="36">
        <f t="shared" si="3"/>
        <v>8.1134521868887468</v>
      </c>
      <c r="T27" s="36">
        <v>0.04</v>
      </c>
      <c r="U27" s="36">
        <f t="shared" si="4"/>
        <v>0.69375873888325557</v>
      </c>
    </row>
    <row r="28" spans="1:22">
      <c r="A28" s="3">
        <v>44</v>
      </c>
      <c r="B28" s="22">
        <v>2</v>
      </c>
      <c r="C28" s="24" t="s">
        <v>11</v>
      </c>
      <c r="D28" s="24" t="s">
        <v>17</v>
      </c>
      <c r="E28" s="24">
        <v>0</v>
      </c>
      <c r="F28" s="24">
        <v>2</v>
      </c>
      <c r="G28" s="24" t="s">
        <v>92</v>
      </c>
      <c r="H28" s="3">
        <v>0.11899999999999999</v>
      </c>
      <c r="I28" s="3">
        <v>0.11600000000000001</v>
      </c>
      <c r="J28" s="3">
        <v>0.11700000000000001</v>
      </c>
      <c r="K28" s="35">
        <f t="shared" si="0"/>
        <v>0.11733333333333333</v>
      </c>
      <c r="L28" s="38">
        <f>K28*$B$96+$B$97</f>
        <v>0.15829629401241346</v>
      </c>
      <c r="M28" s="38">
        <f t="shared" si="1"/>
        <v>0.17051374163196523</v>
      </c>
      <c r="N28" s="29"/>
      <c r="P28" s="38">
        <f t="shared" si="2"/>
        <v>0.15829629401241346</v>
      </c>
      <c r="Q28" s="22">
        <v>10</v>
      </c>
      <c r="R28" s="87">
        <v>0.238306452</v>
      </c>
      <c r="S28" s="36">
        <f t="shared" si="3"/>
        <v>8.0755454224185854</v>
      </c>
      <c r="T28" s="36">
        <v>0.04</v>
      </c>
      <c r="U28" s="36">
        <f t="shared" si="4"/>
        <v>0.78407728881304217</v>
      </c>
    </row>
    <row r="29" spans="1:22">
      <c r="A29" s="3">
        <v>45</v>
      </c>
      <c r="B29" s="22">
        <v>2</v>
      </c>
      <c r="C29" s="24" t="s">
        <v>11</v>
      </c>
      <c r="D29" s="24" t="s">
        <v>17</v>
      </c>
      <c r="E29" s="24">
        <v>250</v>
      </c>
      <c r="F29" s="24">
        <v>2</v>
      </c>
      <c r="G29" s="24" t="s">
        <v>92</v>
      </c>
      <c r="H29" s="3">
        <v>0.12</v>
      </c>
      <c r="I29" s="3">
        <v>0.126</v>
      </c>
      <c r="J29" s="3">
        <v>0.129</v>
      </c>
      <c r="K29" s="35">
        <f t="shared" si="0"/>
        <v>0.125</v>
      </c>
      <c r="L29" s="38">
        <f>K29*$B$96+$B$97</f>
        <v>0.18356299444462165</v>
      </c>
      <c r="M29" s="38">
        <f t="shared" si="1"/>
        <v>0.19578044206417342</v>
      </c>
      <c r="N29" s="29"/>
      <c r="P29" s="38">
        <f t="shared" si="2"/>
        <v>0.18356299444462165</v>
      </c>
      <c r="Q29" s="22">
        <v>10</v>
      </c>
      <c r="R29" s="87">
        <v>0.24158004199999999</v>
      </c>
      <c r="S29" s="36">
        <f t="shared" si="3"/>
        <v>8.054253178789418</v>
      </c>
      <c r="T29" s="36">
        <v>0.04</v>
      </c>
      <c r="U29" s="36">
        <f t="shared" si="4"/>
        <v>0.91163260140879665</v>
      </c>
    </row>
    <row r="30" spans="1:22">
      <c r="A30" s="3">
        <v>46</v>
      </c>
      <c r="B30" s="22">
        <v>2</v>
      </c>
      <c r="C30" s="24" t="s">
        <v>11</v>
      </c>
      <c r="D30" s="24" t="s">
        <v>16</v>
      </c>
      <c r="E30" s="24">
        <v>0</v>
      </c>
      <c r="F30" s="24">
        <v>2</v>
      </c>
      <c r="G30" s="24" t="s">
        <v>92</v>
      </c>
      <c r="H30" s="3">
        <v>0.11700000000000001</v>
      </c>
      <c r="I30" s="3">
        <v>0.11700000000000001</v>
      </c>
      <c r="J30" s="3">
        <v>0.114</v>
      </c>
      <c r="K30" s="35">
        <f t="shared" si="0"/>
        <v>0.11600000000000001</v>
      </c>
      <c r="L30" s="38">
        <f>K30*$B$96+$B$97</f>
        <v>0.15390208524159471</v>
      </c>
      <c r="M30" s="38">
        <f t="shared" si="1"/>
        <v>0.16611953286114647</v>
      </c>
      <c r="N30" s="29"/>
      <c r="P30" s="38">
        <f t="shared" si="2"/>
        <v>0.15390208524159471</v>
      </c>
      <c r="Q30" s="22">
        <v>10</v>
      </c>
      <c r="R30" s="87">
        <v>0.2492</v>
      </c>
      <c r="S30" s="36">
        <f t="shared" si="3"/>
        <v>8.0051232788984947</v>
      </c>
      <c r="T30" s="36">
        <v>0.04</v>
      </c>
      <c r="U30" s="36">
        <f t="shared" si="4"/>
        <v>0.76901793953520037</v>
      </c>
    </row>
    <row r="31" spans="1:22">
      <c r="A31" s="3">
        <v>47</v>
      </c>
      <c r="B31" s="22">
        <v>2</v>
      </c>
      <c r="C31" s="24" t="s">
        <v>11</v>
      </c>
      <c r="D31" s="24" t="s">
        <v>16</v>
      </c>
      <c r="E31" s="24">
        <v>250</v>
      </c>
      <c r="F31" s="24">
        <v>2</v>
      </c>
      <c r="G31" s="24" t="s">
        <v>92</v>
      </c>
      <c r="H31" s="3">
        <v>0.11</v>
      </c>
      <c r="I31" s="3">
        <v>0.11700000000000001</v>
      </c>
      <c r="J31" s="3">
        <v>0.11</v>
      </c>
      <c r="K31" s="35">
        <f t="shared" si="0"/>
        <v>0.11233333333333334</v>
      </c>
      <c r="L31" s="38">
        <f>K31*$B$96+$B$97</f>
        <v>0.14181801112184295</v>
      </c>
      <c r="M31" s="38">
        <f t="shared" si="1"/>
        <v>0.15403545874139471</v>
      </c>
      <c r="N31" s="29"/>
      <c r="P31" s="38">
        <f t="shared" si="2"/>
        <v>0.14181801112184295</v>
      </c>
      <c r="Q31" s="22">
        <v>10</v>
      </c>
      <c r="R31" s="87">
        <v>0.248501798</v>
      </c>
      <c r="S31" s="36">
        <f t="shared" si="3"/>
        <v>8.0095999989901507</v>
      </c>
      <c r="T31" s="36">
        <v>0.04</v>
      </c>
      <c r="U31" s="36">
        <f t="shared" si="4"/>
        <v>0.70824016749761953</v>
      </c>
    </row>
    <row r="32" spans="1:22">
      <c r="A32" s="3">
        <v>48</v>
      </c>
      <c r="B32" s="22">
        <v>2</v>
      </c>
      <c r="C32" s="24" t="s">
        <v>11</v>
      </c>
      <c r="D32" s="24" t="s">
        <v>15</v>
      </c>
      <c r="E32" s="24">
        <v>0</v>
      </c>
      <c r="F32" s="24">
        <v>2</v>
      </c>
      <c r="G32" s="24" t="s">
        <v>92</v>
      </c>
      <c r="H32" s="3">
        <v>0.13100000000000001</v>
      </c>
      <c r="I32" s="3">
        <v>0.13300000000000001</v>
      </c>
      <c r="J32" s="3">
        <v>0.126</v>
      </c>
      <c r="K32" s="35">
        <f t="shared" si="0"/>
        <v>0.13</v>
      </c>
      <c r="L32" s="38">
        <f>K32*$B$96+$B$97</f>
        <v>0.20004127733519222</v>
      </c>
      <c r="M32" s="38">
        <f t="shared" si="1"/>
        <v>0.21225872495474399</v>
      </c>
      <c r="N32" s="29"/>
      <c r="P32" s="38">
        <f t="shared" si="2"/>
        <v>0.20004127733519222</v>
      </c>
      <c r="Q32" s="22">
        <v>10</v>
      </c>
      <c r="R32" s="87">
        <v>0.25010386400000001</v>
      </c>
      <c r="S32" s="36">
        <f t="shared" si="3"/>
        <v>7.9993353256285911</v>
      </c>
      <c r="T32" s="36">
        <v>0.04</v>
      </c>
      <c r="U32" s="36">
        <f t="shared" si="4"/>
        <v>1.0002894950248777</v>
      </c>
    </row>
    <row r="33" spans="1:22">
      <c r="A33" s="3">
        <v>49</v>
      </c>
      <c r="B33" s="22">
        <v>2</v>
      </c>
      <c r="C33" s="24" t="s">
        <v>11</v>
      </c>
      <c r="D33" s="24" t="s">
        <v>15</v>
      </c>
      <c r="E33" s="24">
        <v>250</v>
      </c>
      <c r="F33" s="24">
        <v>2</v>
      </c>
      <c r="G33" s="24" t="s">
        <v>92</v>
      </c>
      <c r="H33" s="3">
        <v>0.11700000000000001</v>
      </c>
      <c r="I33" s="3">
        <v>0.11799999999999999</v>
      </c>
      <c r="J33" s="3">
        <v>0.11700000000000001</v>
      </c>
      <c r="K33" s="35">
        <f t="shared" si="0"/>
        <v>0.11733333333333333</v>
      </c>
      <c r="L33" s="38">
        <f>K33*$B$96+$B$97</f>
        <v>0.15829629401241346</v>
      </c>
      <c r="M33" s="38">
        <f t="shared" si="1"/>
        <v>0.17051374163196523</v>
      </c>
      <c r="N33" s="29"/>
      <c r="P33" s="38">
        <f t="shared" si="2"/>
        <v>0.15829629401241346</v>
      </c>
      <c r="Q33" s="22">
        <v>10</v>
      </c>
      <c r="R33" s="87">
        <v>0.238379023</v>
      </c>
      <c r="S33" s="36">
        <f t="shared" si="3"/>
        <v>8.0750721824847957</v>
      </c>
      <c r="T33" s="36">
        <v>0.04</v>
      </c>
      <c r="U33" s="36">
        <f t="shared" si="4"/>
        <v>0.78412323969445341</v>
      </c>
    </row>
    <row r="34" spans="1:22" s="30" customFormat="1">
      <c r="A34" s="32">
        <v>17</v>
      </c>
      <c r="B34" s="30">
        <v>3</v>
      </c>
      <c r="C34" s="24" t="s">
        <v>21</v>
      </c>
      <c r="D34" s="24" t="s">
        <v>18</v>
      </c>
      <c r="E34" s="24">
        <v>0</v>
      </c>
      <c r="F34" s="24">
        <v>3</v>
      </c>
      <c r="G34" s="24" t="s">
        <v>92</v>
      </c>
      <c r="H34" s="32">
        <v>0.10199999999999999</v>
      </c>
      <c r="I34" s="32">
        <v>0.108</v>
      </c>
      <c r="J34" s="32">
        <v>0.10199999999999999</v>
      </c>
      <c r="K34" s="36">
        <f t="shared" si="0"/>
        <v>0.104</v>
      </c>
      <c r="L34" s="39">
        <f>K34*$B$100+$B$101</f>
        <v>0.10232918900635013</v>
      </c>
      <c r="M34" s="38">
        <f t="shared" si="1"/>
        <v>0.11454663662590191</v>
      </c>
      <c r="N34" s="31"/>
      <c r="P34" s="38">
        <f t="shared" si="2"/>
        <v>0.10232918900635013</v>
      </c>
      <c r="Q34" s="22">
        <v>10</v>
      </c>
      <c r="R34" s="87">
        <v>0.154462659</v>
      </c>
      <c r="S34" s="36">
        <f t="shared" si="3"/>
        <v>8.662038500805247</v>
      </c>
      <c r="T34" s="36">
        <v>0.04</v>
      </c>
      <c r="U34" s="36">
        <f t="shared" si="4"/>
        <v>0.47254091053433822</v>
      </c>
      <c r="V34" s="36"/>
    </row>
    <row r="35" spans="1:22" s="30" customFormat="1">
      <c r="A35" s="5">
        <v>18</v>
      </c>
      <c r="B35" s="30">
        <v>3</v>
      </c>
      <c r="C35" s="24" t="s">
        <v>21</v>
      </c>
      <c r="D35" s="24" t="s">
        <v>18</v>
      </c>
      <c r="E35" s="24">
        <v>250</v>
      </c>
      <c r="F35" s="24">
        <v>3</v>
      </c>
      <c r="G35" s="24" t="s">
        <v>92</v>
      </c>
      <c r="H35" s="5">
        <v>0.106</v>
      </c>
      <c r="I35" s="5">
        <v>0.11</v>
      </c>
      <c r="J35" s="5">
        <v>0.108</v>
      </c>
      <c r="K35" s="36">
        <f t="shared" si="0"/>
        <v>0.108</v>
      </c>
      <c r="L35" s="38">
        <f>K35*$B$100+$B$101</f>
        <v>0.11636915308596696</v>
      </c>
      <c r="M35" s="38">
        <f t="shared" si="1"/>
        <v>0.12858660070551872</v>
      </c>
      <c r="N35" s="29"/>
      <c r="P35" s="38">
        <f t="shared" si="2"/>
        <v>0.11636915308596696</v>
      </c>
      <c r="Q35" s="22">
        <v>10</v>
      </c>
      <c r="R35" s="87">
        <v>0.14391273800000001</v>
      </c>
      <c r="S35" s="36">
        <f t="shared" si="3"/>
        <v>8.7419255576118946</v>
      </c>
      <c r="T35" s="36">
        <v>0.04</v>
      </c>
      <c r="U35" s="36">
        <f t="shared" si="4"/>
        <v>0.53246462610123846</v>
      </c>
      <c r="V35" s="36"/>
    </row>
    <row r="36" spans="1:22" s="30" customFormat="1">
      <c r="A36" s="3">
        <v>19</v>
      </c>
      <c r="B36" s="30">
        <v>3</v>
      </c>
      <c r="C36" s="24" t="s">
        <v>21</v>
      </c>
      <c r="D36" s="24" t="s">
        <v>17</v>
      </c>
      <c r="E36" s="24">
        <v>0</v>
      </c>
      <c r="F36" s="24">
        <v>3</v>
      </c>
      <c r="G36" s="24" t="s">
        <v>92</v>
      </c>
      <c r="H36" s="3">
        <v>0.10100000000000001</v>
      </c>
      <c r="I36" s="3">
        <v>0.105</v>
      </c>
      <c r="J36" s="5">
        <v>0.109</v>
      </c>
      <c r="K36" s="36">
        <f t="shared" si="0"/>
        <v>0.105</v>
      </c>
      <c r="L36" s="38">
        <f>K36*$B$100+$B$101</f>
        <v>0.10583918002625431</v>
      </c>
      <c r="M36" s="38">
        <f t="shared" si="1"/>
        <v>0.11805662764580609</v>
      </c>
      <c r="N36" s="29"/>
      <c r="P36" s="38">
        <f t="shared" si="2"/>
        <v>0.10583918002625431</v>
      </c>
      <c r="Q36" s="22">
        <v>10</v>
      </c>
      <c r="R36" s="87">
        <v>0.15450484</v>
      </c>
      <c r="S36" s="36">
        <f t="shared" si="3"/>
        <v>8.6617220244828079</v>
      </c>
      <c r="T36" s="36">
        <v>0.04</v>
      </c>
      <c r="U36" s="36">
        <f t="shared" si="4"/>
        <v>0.48876738240776774</v>
      </c>
      <c r="V36" s="36"/>
    </row>
    <row r="37" spans="1:22" s="30" customFormat="1">
      <c r="A37" s="5">
        <v>20</v>
      </c>
      <c r="B37" s="30">
        <v>3</v>
      </c>
      <c r="C37" s="24" t="s">
        <v>21</v>
      </c>
      <c r="D37" s="24" t="s">
        <v>17</v>
      </c>
      <c r="E37" s="24">
        <v>250</v>
      </c>
      <c r="F37" s="24">
        <v>3</v>
      </c>
      <c r="G37" s="24" t="s">
        <v>92</v>
      </c>
      <c r="H37" s="5">
        <v>0.109</v>
      </c>
      <c r="I37" s="5">
        <v>0.108</v>
      </c>
      <c r="J37" s="5">
        <v>0.109</v>
      </c>
      <c r="K37" s="36">
        <f t="shared" si="0"/>
        <v>0.10866666666666668</v>
      </c>
      <c r="L37" s="38">
        <f>K37*$B$100+$B$101</f>
        <v>0.11870914709923647</v>
      </c>
      <c r="M37" s="38">
        <f t="shared" si="1"/>
        <v>0.13092659471878823</v>
      </c>
      <c r="N37" s="29"/>
      <c r="P37" s="38">
        <f t="shared" si="2"/>
        <v>0.11870914709923647</v>
      </c>
      <c r="Q37" s="22">
        <v>10</v>
      </c>
      <c r="R37" s="87">
        <v>0.14766138400000001</v>
      </c>
      <c r="S37" s="36">
        <f t="shared" si="3"/>
        <v>8.713371504360035</v>
      </c>
      <c r="T37" s="36">
        <v>0.04</v>
      </c>
      <c r="U37" s="36">
        <f t="shared" si="4"/>
        <v>0.54495161621347721</v>
      </c>
      <c r="V37" s="36"/>
    </row>
    <row r="38" spans="1:22" s="30" customFormat="1">
      <c r="A38" s="5">
        <v>21</v>
      </c>
      <c r="B38" s="30">
        <v>3</v>
      </c>
      <c r="C38" s="24" t="s">
        <v>21</v>
      </c>
      <c r="D38" s="24" t="s">
        <v>16</v>
      </c>
      <c r="E38" s="24">
        <v>0</v>
      </c>
      <c r="F38" s="24">
        <v>3</v>
      </c>
      <c r="G38" s="24" t="s">
        <v>92</v>
      </c>
      <c r="H38" s="5">
        <v>0.107</v>
      </c>
      <c r="I38" s="5">
        <v>0.109</v>
      </c>
      <c r="J38" s="5">
        <v>0.11</v>
      </c>
      <c r="K38" s="36">
        <f t="shared" si="0"/>
        <v>0.10866666666666668</v>
      </c>
      <c r="L38" s="38">
        <f>K38*$B$100+$B$101</f>
        <v>0.11870914709923647</v>
      </c>
      <c r="M38" s="38">
        <f t="shared" si="1"/>
        <v>0.13092659471878823</v>
      </c>
      <c r="N38" s="29"/>
      <c r="P38" s="38">
        <f t="shared" si="2"/>
        <v>0.11870914709923647</v>
      </c>
      <c r="Q38" s="22">
        <v>10</v>
      </c>
      <c r="R38" s="87">
        <v>0.16249533099999999</v>
      </c>
      <c r="S38" s="36">
        <f t="shared" si="3"/>
        <v>8.6021850869696106</v>
      </c>
      <c r="T38" s="36">
        <v>0.04</v>
      </c>
      <c r="U38" s="36">
        <f t="shared" si="4"/>
        <v>0.55199531699941817</v>
      </c>
      <c r="V38" s="36"/>
    </row>
    <row r="39" spans="1:22" s="30" customFormat="1">
      <c r="A39" s="5">
        <v>22</v>
      </c>
      <c r="B39" s="30">
        <v>3</v>
      </c>
      <c r="C39" s="24" t="s">
        <v>21</v>
      </c>
      <c r="D39" s="24" t="s">
        <v>16</v>
      </c>
      <c r="E39" s="24">
        <v>250</v>
      </c>
      <c r="F39" s="24">
        <v>3</v>
      </c>
      <c r="G39" s="24" t="s">
        <v>92</v>
      </c>
      <c r="H39" s="5">
        <v>0.125</v>
      </c>
      <c r="I39" s="5">
        <v>0.11</v>
      </c>
      <c r="J39" s="5">
        <v>0.107</v>
      </c>
      <c r="K39" s="36">
        <f t="shared" si="0"/>
        <v>0.11399999999999999</v>
      </c>
      <c r="L39" s="38">
        <f>K39*$B$100+$B$101</f>
        <v>0.1374290992053922</v>
      </c>
      <c r="M39" s="38">
        <f t="shared" si="1"/>
        <v>0.14964654682494397</v>
      </c>
      <c r="N39" s="29"/>
      <c r="P39" s="38">
        <f t="shared" si="2"/>
        <v>0.1374290992053922</v>
      </c>
      <c r="Q39" s="22">
        <v>10</v>
      </c>
      <c r="R39" s="87">
        <v>0.143820225</v>
      </c>
      <c r="S39" s="36">
        <f t="shared" si="3"/>
        <v>8.7426326108195891</v>
      </c>
      <c r="T39" s="36">
        <v>0.04</v>
      </c>
      <c r="U39" s="36">
        <f t="shared" si="4"/>
        <v>0.6287767326986361</v>
      </c>
      <c r="V39" s="36"/>
    </row>
    <row r="40" spans="1:22">
      <c r="A40" s="5">
        <v>23</v>
      </c>
      <c r="B40" s="22">
        <v>3</v>
      </c>
      <c r="C40" s="24" t="s">
        <v>21</v>
      </c>
      <c r="D40" s="24" t="s">
        <v>15</v>
      </c>
      <c r="E40" s="24">
        <v>0</v>
      </c>
      <c r="F40" s="24">
        <v>3</v>
      </c>
      <c r="G40" s="24" t="s">
        <v>92</v>
      </c>
      <c r="H40" s="5">
        <v>0.108</v>
      </c>
      <c r="I40" s="5">
        <v>0.114</v>
      </c>
      <c r="J40" s="5">
        <v>0.113</v>
      </c>
      <c r="K40" s="35">
        <f t="shared" si="0"/>
        <v>0.11166666666666668</v>
      </c>
      <c r="L40" s="38">
        <f>K40*$B$100+$B$101</f>
        <v>0.12923912015894912</v>
      </c>
      <c r="M40" s="38">
        <f t="shared" si="1"/>
        <v>0.14145656777850088</v>
      </c>
      <c r="N40" s="29"/>
      <c r="P40" s="38">
        <f t="shared" si="2"/>
        <v>0.12923912015894912</v>
      </c>
      <c r="Q40" s="22">
        <v>10</v>
      </c>
      <c r="R40" s="87">
        <v>0.15852713199999999</v>
      </c>
      <c r="S40" s="36">
        <f t="shared" si="3"/>
        <v>8.6316493794467313</v>
      </c>
      <c r="T40" s="36">
        <v>0.04</v>
      </c>
      <c r="U40" s="36">
        <f t="shared" si="4"/>
        <v>0.59890810887980273</v>
      </c>
    </row>
    <row r="41" spans="1:22">
      <c r="A41" s="3">
        <v>24</v>
      </c>
      <c r="B41" s="22">
        <v>3</v>
      </c>
      <c r="C41" s="24" t="s">
        <v>21</v>
      </c>
      <c r="D41" s="24" t="s">
        <v>15</v>
      </c>
      <c r="E41" s="24">
        <v>250</v>
      </c>
      <c r="F41" s="24">
        <v>3</v>
      </c>
      <c r="G41" s="24" t="s">
        <v>92</v>
      </c>
      <c r="H41" s="3">
        <v>0.104</v>
      </c>
      <c r="I41" s="3">
        <v>0.10199999999999999</v>
      </c>
      <c r="J41" s="5">
        <v>0.109</v>
      </c>
      <c r="K41" s="35">
        <f t="shared" si="0"/>
        <v>0.105</v>
      </c>
      <c r="L41" s="38">
        <f>K41*$B$100+$B$101</f>
        <v>0.10583918002625431</v>
      </c>
      <c r="M41" s="38">
        <f t="shared" si="1"/>
        <v>0.11805662764580609</v>
      </c>
      <c r="N41" s="29"/>
      <c r="P41" s="38">
        <f t="shared" si="2"/>
        <v>0.10583918002625431</v>
      </c>
      <c r="Q41" s="22">
        <v>10</v>
      </c>
      <c r="R41" s="87">
        <v>0.13078089500000001</v>
      </c>
      <c r="S41" s="36">
        <f t="shared" si="3"/>
        <v>8.8434461921113368</v>
      </c>
      <c r="T41" s="36">
        <v>0.04</v>
      </c>
      <c r="U41" s="36">
        <f t="shared" si="4"/>
        <v>0.47872369086461597</v>
      </c>
    </row>
    <row r="42" spans="1:22">
      <c r="A42" s="3">
        <v>50</v>
      </c>
      <c r="B42" s="22">
        <v>3</v>
      </c>
      <c r="C42" s="24" t="s">
        <v>11</v>
      </c>
      <c r="D42" s="24" t="s">
        <v>18</v>
      </c>
      <c r="E42" s="24">
        <v>0</v>
      </c>
      <c r="F42" s="24">
        <v>3</v>
      </c>
      <c r="G42" s="24" t="s">
        <v>92</v>
      </c>
      <c r="H42" s="3">
        <v>0.104</v>
      </c>
      <c r="I42" s="5">
        <v>0.107</v>
      </c>
      <c r="J42" s="5">
        <v>0.108</v>
      </c>
      <c r="K42" s="35">
        <f t="shared" si="0"/>
        <v>0.10633333333333334</v>
      </c>
      <c r="L42" s="38">
        <f>K42*$B$100+$B$101</f>
        <v>0.11051916805279327</v>
      </c>
      <c r="M42" s="38">
        <f t="shared" si="1"/>
        <v>0.12273661567234505</v>
      </c>
      <c r="N42" s="29"/>
      <c r="P42" s="38">
        <f t="shared" si="2"/>
        <v>0.11051916805279327</v>
      </c>
      <c r="Q42" s="22">
        <v>10</v>
      </c>
      <c r="R42" s="87">
        <v>0.25089605700000001</v>
      </c>
      <c r="S42" s="36">
        <f t="shared" si="3"/>
        <v>7.9942693431961143</v>
      </c>
      <c r="T42" s="36">
        <v>0.04</v>
      </c>
      <c r="U42" s="36">
        <f t="shared" si="4"/>
        <v>0.55299196616063795</v>
      </c>
    </row>
    <row r="43" spans="1:22">
      <c r="A43" s="3">
        <v>51</v>
      </c>
      <c r="B43" s="22">
        <v>3</v>
      </c>
      <c r="C43" s="24" t="s">
        <v>11</v>
      </c>
      <c r="D43" s="24" t="s">
        <v>18</v>
      </c>
      <c r="E43" s="24">
        <v>250</v>
      </c>
      <c r="F43" s="24">
        <v>3</v>
      </c>
      <c r="G43" s="24" t="s">
        <v>92</v>
      </c>
      <c r="H43" s="3">
        <v>0.10299999999999999</v>
      </c>
      <c r="I43" s="5">
        <v>0.112</v>
      </c>
      <c r="J43" s="5">
        <v>0.108</v>
      </c>
      <c r="K43" s="35">
        <f t="shared" si="0"/>
        <v>0.10766666666666667</v>
      </c>
      <c r="L43" s="38">
        <f>K43*$B$100+$B$101</f>
        <v>0.11519915607933223</v>
      </c>
      <c r="M43" s="38">
        <f t="shared" si="1"/>
        <v>0.127416603698884</v>
      </c>
      <c r="N43" s="29"/>
      <c r="P43" s="38">
        <f t="shared" si="2"/>
        <v>0.11519915607933223</v>
      </c>
      <c r="Q43" s="22">
        <v>10</v>
      </c>
      <c r="R43" s="87">
        <v>0.24246079600000001</v>
      </c>
      <c r="S43" s="36">
        <f t="shared" si="3"/>
        <v>8.0485436902268255</v>
      </c>
      <c r="T43" s="36">
        <v>0.04</v>
      </c>
      <c r="U43" s="36">
        <f t="shared" si="4"/>
        <v>0.57252174064342143</v>
      </c>
    </row>
    <row r="44" spans="1:22">
      <c r="A44" s="5">
        <v>52</v>
      </c>
      <c r="B44" s="22">
        <v>3</v>
      </c>
      <c r="C44" s="24" t="s">
        <v>11</v>
      </c>
      <c r="D44" s="24" t="s">
        <v>17</v>
      </c>
      <c r="E44" s="24">
        <v>0</v>
      </c>
      <c r="F44" s="24">
        <v>3</v>
      </c>
      <c r="G44" s="24" t="s">
        <v>92</v>
      </c>
      <c r="H44" s="5">
        <v>0.112</v>
      </c>
      <c r="I44" s="5">
        <v>0.115</v>
      </c>
      <c r="J44" s="5">
        <v>0.113</v>
      </c>
      <c r="K44" s="35">
        <f t="shared" si="0"/>
        <v>0.11333333333333334</v>
      </c>
      <c r="L44" s="38">
        <f>K44*$B$100+$B$101</f>
        <v>0.13508910519212275</v>
      </c>
      <c r="M44" s="38">
        <f t="shared" si="1"/>
        <v>0.14730655281167451</v>
      </c>
      <c r="N44" s="29"/>
      <c r="P44" s="38">
        <f t="shared" si="2"/>
        <v>0.13508910519212275</v>
      </c>
      <c r="Q44" s="22">
        <v>10</v>
      </c>
      <c r="R44" s="87">
        <v>0.239565943</v>
      </c>
      <c r="S44" s="36">
        <f t="shared" si="3"/>
        <v>8.0673400688937758</v>
      </c>
      <c r="T44" s="36">
        <v>0.04</v>
      </c>
      <c r="U44" s="36">
        <f t="shared" si="4"/>
        <v>0.66980741626599949</v>
      </c>
    </row>
    <row r="45" spans="1:22">
      <c r="A45" s="5">
        <v>53</v>
      </c>
      <c r="B45" s="22">
        <v>3</v>
      </c>
      <c r="C45" s="24" t="s">
        <v>11</v>
      </c>
      <c r="D45" s="24" t="s">
        <v>17</v>
      </c>
      <c r="E45" s="24">
        <v>250</v>
      </c>
      <c r="F45" s="24">
        <v>3</v>
      </c>
      <c r="G45" s="24" t="s">
        <v>92</v>
      </c>
      <c r="H45" s="5">
        <v>0.11700000000000001</v>
      </c>
      <c r="I45" s="3">
        <v>0.105</v>
      </c>
      <c r="J45" s="5">
        <v>0.108</v>
      </c>
      <c r="K45" s="35">
        <f t="shared" si="0"/>
        <v>0.11</v>
      </c>
      <c r="L45" s="38">
        <f>K45*$B$100+$B$101</f>
        <v>0.12338913512577537</v>
      </c>
      <c r="M45" s="38">
        <f t="shared" si="1"/>
        <v>0.13560658274532714</v>
      </c>
      <c r="N45" s="29"/>
      <c r="P45" s="38">
        <f t="shared" si="2"/>
        <v>0.12338913512577537</v>
      </c>
      <c r="Q45" s="22">
        <v>10</v>
      </c>
      <c r="R45" s="87">
        <v>0.248582996</v>
      </c>
      <c r="S45" s="36">
        <f t="shared" si="3"/>
        <v>8.0090791177168956</v>
      </c>
      <c r="T45" s="36">
        <v>0.04</v>
      </c>
      <c r="U45" s="36">
        <f t="shared" si="4"/>
        <v>0.61624630403675784</v>
      </c>
    </row>
    <row r="46" spans="1:22">
      <c r="A46" s="5">
        <v>54</v>
      </c>
      <c r="B46" s="22">
        <v>3</v>
      </c>
      <c r="C46" s="24" t="s">
        <v>11</v>
      </c>
      <c r="D46" s="24" t="s">
        <v>16</v>
      </c>
      <c r="E46" s="24">
        <v>0</v>
      </c>
      <c r="F46" s="24">
        <v>3</v>
      </c>
      <c r="G46" s="24" t="s">
        <v>92</v>
      </c>
      <c r="H46" s="5">
        <v>0.13800000000000001</v>
      </c>
      <c r="I46" s="5">
        <v>0.126</v>
      </c>
      <c r="J46" s="5">
        <v>0.122</v>
      </c>
      <c r="K46" s="35">
        <f t="shared" si="0"/>
        <v>0.12866666666666668</v>
      </c>
      <c r="L46" s="38">
        <f>K46*$B$100+$B$101</f>
        <v>0.18890896749732067</v>
      </c>
      <c r="M46" s="38">
        <f t="shared" si="1"/>
        <v>0.20112641511687243</v>
      </c>
      <c r="N46" s="29"/>
      <c r="P46" s="38">
        <f t="shared" si="2"/>
        <v>0.18890896749732067</v>
      </c>
      <c r="Q46" s="22">
        <v>10</v>
      </c>
      <c r="R46" s="87">
        <v>0.26128364399999998</v>
      </c>
      <c r="S46" s="36">
        <f t="shared" si="3"/>
        <v>7.9284307281479345</v>
      </c>
      <c r="T46" s="36">
        <v>0.04</v>
      </c>
      <c r="U46" s="36">
        <f t="shared" si="4"/>
        <v>0.95307116363719269</v>
      </c>
    </row>
    <row r="47" spans="1:22">
      <c r="A47" s="5">
        <v>55</v>
      </c>
      <c r="B47" s="22">
        <v>3</v>
      </c>
      <c r="C47" s="24" t="s">
        <v>11</v>
      </c>
      <c r="D47" s="24" t="s">
        <v>16</v>
      </c>
      <c r="E47" s="24">
        <v>250</v>
      </c>
      <c r="F47" s="24">
        <v>3</v>
      </c>
      <c r="G47" s="24" t="s">
        <v>92</v>
      </c>
      <c r="H47" s="5">
        <v>0.108</v>
      </c>
      <c r="I47" s="5">
        <v>0.115</v>
      </c>
      <c r="J47" s="3">
        <v>0.10299999999999999</v>
      </c>
      <c r="K47" s="35">
        <f t="shared" si="0"/>
        <v>0.10866666666666668</v>
      </c>
      <c r="L47" s="38">
        <f>K47*$B$100+$B$101</f>
        <v>0.11870914709923647</v>
      </c>
      <c r="M47" s="38">
        <f t="shared" si="1"/>
        <v>0.13092659471878823</v>
      </c>
      <c r="N47" s="29"/>
      <c r="P47" s="38">
        <f t="shared" si="2"/>
        <v>0.11870914709923647</v>
      </c>
      <c r="Q47" s="22">
        <v>10</v>
      </c>
      <c r="R47" s="87">
        <v>0.23815213099999999</v>
      </c>
      <c r="S47" s="36">
        <f t="shared" si="3"/>
        <v>8.0765519435188047</v>
      </c>
      <c r="T47" s="36">
        <v>0.04</v>
      </c>
      <c r="U47" s="36">
        <f t="shared" si="4"/>
        <v>0.58791993380044838</v>
      </c>
    </row>
    <row r="48" spans="1:22">
      <c r="A48" s="5">
        <v>56</v>
      </c>
      <c r="B48" s="22">
        <v>3</v>
      </c>
      <c r="C48" s="24" t="s">
        <v>11</v>
      </c>
      <c r="D48" s="24" t="s">
        <v>15</v>
      </c>
      <c r="E48" s="24">
        <v>0</v>
      </c>
      <c r="F48" s="24">
        <v>3</v>
      </c>
      <c r="G48" s="24" t="s">
        <v>92</v>
      </c>
      <c r="H48" s="5">
        <v>0.111</v>
      </c>
      <c r="I48" s="5">
        <v>0.112</v>
      </c>
      <c r="J48" s="5">
        <v>0.126</v>
      </c>
      <c r="K48" s="35">
        <f t="shared" ref="K48:K54" si="5">AVERAGE(H48:J48)</f>
        <v>0.11633333333333333</v>
      </c>
      <c r="L48" s="38">
        <f>K48*$B$100+$B$101</f>
        <v>0.14561907825183534</v>
      </c>
      <c r="M48" s="38">
        <f t="shared" si="1"/>
        <v>0.15783652587138711</v>
      </c>
      <c r="N48" s="29"/>
      <c r="P48" s="38">
        <f t="shared" si="2"/>
        <v>0.14561907825183534</v>
      </c>
      <c r="Q48" s="22">
        <v>10</v>
      </c>
      <c r="R48" s="87">
        <v>0.24702014</v>
      </c>
      <c r="S48" s="36">
        <f t="shared" si="3"/>
        <v>8.0191166760145514</v>
      </c>
      <c r="T48" s="36">
        <v>0.04</v>
      </c>
      <c r="U48" s="36">
        <f t="shared" si="4"/>
        <v>0.72635969339309858</v>
      </c>
    </row>
    <row r="49" spans="1:22">
      <c r="A49" s="5">
        <v>57</v>
      </c>
      <c r="B49" s="22">
        <v>3</v>
      </c>
      <c r="C49" s="24" t="s">
        <v>11</v>
      </c>
      <c r="D49" s="24" t="s">
        <v>15</v>
      </c>
      <c r="E49" s="24">
        <v>250</v>
      </c>
      <c r="F49" s="24">
        <v>3</v>
      </c>
      <c r="G49" s="24" t="s">
        <v>92</v>
      </c>
      <c r="H49" s="5">
        <v>0.108</v>
      </c>
      <c r="I49" s="5">
        <v>0.11</v>
      </c>
      <c r="J49" s="5">
        <v>0.111</v>
      </c>
      <c r="K49" s="35">
        <f t="shared" si="5"/>
        <v>0.10966666666666668</v>
      </c>
      <c r="L49" s="38">
        <f>K49*$B$100+$B$101</f>
        <v>0.1222191381191407</v>
      </c>
      <c r="M49" s="38">
        <f t="shared" si="1"/>
        <v>0.13443658573869247</v>
      </c>
      <c r="N49" s="29"/>
      <c r="P49" s="38">
        <f t="shared" si="2"/>
        <v>0.1222191381191407</v>
      </c>
      <c r="Q49" s="22">
        <v>10</v>
      </c>
      <c r="R49" s="87">
        <v>0.24518021800000001</v>
      </c>
      <c r="S49" s="36">
        <f t="shared" si="3"/>
        <v>8.0309660043121571</v>
      </c>
      <c r="T49" s="36">
        <v>0.04</v>
      </c>
      <c r="U49" s="36">
        <f t="shared" si="4"/>
        <v>0.60873941218785488</v>
      </c>
    </row>
    <row r="50" spans="1:22">
      <c r="A50" s="5">
        <v>25</v>
      </c>
      <c r="B50" s="22">
        <v>3</v>
      </c>
      <c r="C50" s="24" t="s">
        <v>21</v>
      </c>
      <c r="D50" s="24" t="s">
        <v>14</v>
      </c>
      <c r="E50" s="24"/>
      <c r="F50" s="24">
        <v>1</v>
      </c>
      <c r="G50" s="24" t="s">
        <v>85</v>
      </c>
      <c r="H50" s="5">
        <v>0.106</v>
      </c>
      <c r="I50" s="5">
        <v>0.11700000000000001</v>
      </c>
      <c r="J50" s="5">
        <v>0.105</v>
      </c>
      <c r="K50" s="35">
        <f t="shared" si="5"/>
        <v>0.10933333333333334</v>
      </c>
      <c r="L50" s="38">
        <f>K50*$B$100+$B$101</f>
        <v>0.12104914111250592</v>
      </c>
      <c r="M50" s="38">
        <f>L50-$E$100</f>
        <v>0.15794959589568935</v>
      </c>
      <c r="N50" s="29"/>
      <c r="P50" s="38">
        <f t="shared" si="2"/>
        <v>0.12104914111250592</v>
      </c>
      <c r="Q50" s="22">
        <v>10</v>
      </c>
      <c r="R50" s="30">
        <v>0.14645710682878407</v>
      </c>
      <c r="S50" s="36">
        <f t="shared" si="3"/>
        <v>8.7225243233573799</v>
      </c>
      <c r="T50" s="36">
        <v>0.04</v>
      </c>
      <c r="U50" s="36">
        <f t="shared" si="4"/>
        <v>0.55511059241581118</v>
      </c>
    </row>
    <row r="51" spans="1:22">
      <c r="A51" s="5">
        <v>26</v>
      </c>
      <c r="B51" s="22">
        <v>3</v>
      </c>
      <c r="C51" s="24" t="s">
        <v>21</v>
      </c>
      <c r="D51" s="24" t="s">
        <v>14</v>
      </c>
      <c r="E51" s="24"/>
      <c r="F51" s="24">
        <v>2</v>
      </c>
      <c r="G51" s="24" t="s">
        <v>85</v>
      </c>
      <c r="H51" s="5">
        <v>0.107</v>
      </c>
      <c r="I51" s="5">
        <v>0.11</v>
      </c>
      <c r="J51" s="5">
        <v>0.107</v>
      </c>
      <c r="K51" s="35">
        <f t="shared" si="5"/>
        <v>0.108</v>
      </c>
      <c r="L51" s="38">
        <f>K51*$B$100+$B$101</f>
        <v>0.11636915308596696</v>
      </c>
      <c r="M51" s="38">
        <f>L51-$E$100</f>
        <v>0.15326960786915039</v>
      </c>
      <c r="N51" s="29"/>
      <c r="P51" s="38">
        <f t="shared" si="2"/>
        <v>0.11636915308596696</v>
      </c>
      <c r="Q51" s="22">
        <v>10</v>
      </c>
      <c r="R51" s="30">
        <v>0.14645710682878407</v>
      </c>
      <c r="S51" s="36">
        <f t="shared" si="3"/>
        <v>8.7225243233573799</v>
      </c>
      <c r="T51" s="36">
        <v>0.04</v>
      </c>
      <c r="U51" s="36">
        <f t="shared" si="4"/>
        <v>0.53364897028421421</v>
      </c>
    </row>
    <row r="52" spans="1:22">
      <c r="A52" s="5">
        <v>27</v>
      </c>
      <c r="B52" s="22">
        <v>3</v>
      </c>
      <c r="C52" s="24" t="s">
        <v>21</v>
      </c>
      <c r="D52" s="24" t="s">
        <v>14</v>
      </c>
      <c r="E52" s="24"/>
      <c r="F52" s="24">
        <v>3</v>
      </c>
      <c r="G52" s="24" t="s">
        <v>85</v>
      </c>
      <c r="H52" s="5">
        <v>0.112</v>
      </c>
      <c r="I52" s="5">
        <v>0.108</v>
      </c>
      <c r="J52" s="5">
        <v>0.11</v>
      </c>
      <c r="K52" s="35">
        <f t="shared" si="5"/>
        <v>0.11</v>
      </c>
      <c r="L52" s="38">
        <f>K52*$B$100+$B$101</f>
        <v>0.12338913512577537</v>
      </c>
      <c r="M52" s="38">
        <f>L52-$E$100</f>
        <v>0.16028958990895881</v>
      </c>
      <c r="N52" s="29"/>
      <c r="P52" s="38">
        <f t="shared" si="2"/>
        <v>0.12338913512577537</v>
      </c>
      <c r="Q52" s="22">
        <v>10</v>
      </c>
      <c r="R52" s="30">
        <v>0.14645710682878407</v>
      </c>
      <c r="S52" s="36">
        <f t="shared" si="3"/>
        <v>8.7225243233573799</v>
      </c>
      <c r="T52" s="36">
        <v>0.04</v>
      </c>
      <c r="U52" s="36">
        <f t="shared" si="4"/>
        <v>0.56584140348160927</v>
      </c>
    </row>
    <row r="53" spans="1:22">
      <c r="A53" s="5">
        <v>58</v>
      </c>
      <c r="B53" s="22">
        <v>3</v>
      </c>
      <c r="C53" s="24" t="s">
        <v>11</v>
      </c>
      <c r="D53" s="24" t="s">
        <v>14</v>
      </c>
      <c r="E53" s="24"/>
      <c r="F53" s="24">
        <v>1</v>
      </c>
      <c r="G53" s="24" t="s">
        <v>85</v>
      </c>
      <c r="H53" s="5">
        <v>0.127</v>
      </c>
      <c r="I53" s="5">
        <v>0.124</v>
      </c>
      <c r="J53" s="5">
        <v>0.121</v>
      </c>
      <c r="K53" s="35">
        <f t="shared" si="5"/>
        <v>0.124</v>
      </c>
      <c r="L53" s="38">
        <f>K53*$B$100+$B$101</f>
        <v>0.17252900940443427</v>
      </c>
      <c r="M53" s="38">
        <f>L53-$E$100</f>
        <v>0.20942946418761771</v>
      </c>
      <c r="N53" s="29"/>
      <c r="P53" s="38">
        <f t="shared" si="2"/>
        <v>0.17252900940443427</v>
      </c>
      <c r="Q53" s="22">
        <v>10</v>
      </c>
      <c r="R53" s="30">
        <v>0.24565890461023274</v>
      </c>
      <c r="S53" s="36">
        <f t="shared" si="3"/>
        <v>8.0278798337085746</v>
      </c>
      <c r="T53" s="36">
        <v>0.04</v>
      </c>
      <c r="U53" s="36">
        <f t="shared" si="4"/>
        <v>0.85964918747286456</v>
      </c>
    </row>
    <row r="54" spans="1:22">
      <c r="A54" s="5">
        <v>59</v>
      </c>
      <c r="B54" s="22">
        <v>3</v>
      </c>
      <c r="C54" s="24" t="s">
        <v>11</v>
      </c>
      <c r="D54" s="24" t="s">
        <v>14</v>
      </c>
      <c r="E54" s="24"/>
      <c r="F54" s="24">
        <v>2</v>
      </c>
      <c r="G54" s="24" t="s">
        <v>85</v>
      </c>
      <c r="H54" s="5">
        <v>0.13800000000000001</v>
      </c>
      <c r="I54" s="5">
        <v>0.127</v>
      </c>
      <c r="J54" s="5">
        <v>0.125</v>
      </c>
      <c r="K54" s="35">
        <f t="shared" si="5"/>
        <v>0.13</v>
      </c>
      <c r="L54" s="38">
        <f>K54*$B$100+$B$101</f>
        <v>0.19358895552385957</v>
      </c>
      <c r="M54" s="38">
        <f>L54-$E$100</f>
        <v>0.23048941030704301</v>
      </c>
      <c r="N54" s="29"/>
      <c r="P54" s="38">
        <f t="shared" si="2"/>
        <v>0.19358895552385957</v>
      </c>
      <c r="Q54" s="22">
        <v>10</v>
      </c>
      <c r="R54" s="30">
        <v>0.24565890461023274</v>
      </c>
      <c r="S54" s="36">
        <f t="shared" si="3"/>
        <v>8.0278798337085746</v>
      </c>
      <c r="T54" s="36">
        <v>0.04</v>
      </c>
      <c r="U54" s="36">
        <f t="shared" si="4"/>
        <v>0.96458322512995986</v>
      </c>
    </row>
    <row r="55" spans="1:22">
      <c r="A55" s="5">
        <v>60</v>
      </c>
      <c r="B55" s="22">
        <v>3</v>
      </c>
      <c r="C55" s="24" t="s">
        <v>11</v>
      </c>
      <c r="D55" s="24" t="s">
        <v>14</v>
      </c>
      <c r="E55" s="24"/>
      <c r="F55" s="24">
        <v>3</v>
      </c>
      <c r="G55" s="24" t="s">
        <v>85</v>
      </c>
      <c r="H55" s="5">
        <v>0.11899999999999999</v>
      </c>
      <c r="I55" s="5">
        <v>0.12</v>
      </c>
      <c r="J55" s="5">
        <v>0.11600000000000001</v>
      </c>
      <c r="K55" s="35">
        <f>AVERAGE(H55:J55)</f>
        <v>0.11833333333333333</v>
      </c>
      <c r="L55" s="38">
        <f>K55*$B$100+$B$101</f>
        <v>0.15263906029164376</v>
      </c>
      <c r="M55" s="38">
        <f>L55-$E$100</f>
        <v>0.18953951507482719</v>
      </c>
      <c r="N55" s="29"/>
      <c r="P55" s="38">
        <f t="shared" si="2"/>
        <v>0.15263906029164376</v>
      </c>
      <c r="Q55" s="22">
        <v>10</v>
      </c>
      <c r="R55" s="30">
        <v>0.24565890461023274</v>
      </c>
      <c r="S55" s="36">
        <f t="shared" si="3"/>
        <v>8.0278798337085746</v>
      </c>
      <c r="T55" s="36">
        <v>0.04</v>
      </c>
      <c r="U55" s="36">
        <f t="shared" si="4"/>
        <v>0.76054481857449696</v>
      </c>
    </row>
    <row r="56" spans="1:22" s="30" customFormat="1">
      <c r="A56" s="32">
        <v>28</v>
      </c>
      <c r="B56" s="30">
        <v>4</v>
      </c>
      <c r="C56" s="24" t="s">
        <v>21</v>
      </c>
      <c r="D56" s="24" t="s">
        <v>13</v>
      </c>
      <c r="E56" s="24" t="s">
        <v>9</v>
      </c>
      <c r="F56" s="24">
        <v>1</v>
      </c>
      <c r="G56" s="41" t="s">
        <v>94</v>
      </c>
      <c r="H56" s="5">
        <v>0.28299999999999997</v>
      </c>
      <c r="I56" s="5">
        <v>0.28699999999999998</v>
      </c>
      <c r="J56" s="5">
        <v>0.27900000000000003</v>
      </c>
      <c r="K56" s="36">
        <f t="shared" ref="K56:K61" si="6">AVERAGE(H56:J56)</f>
        <v>0.28299999999999997</v>
      </c>
      <c r="L56" s="38">
        <f>K56*$B$104+$B$105</f>
        <v>0.63127810684146879</v>
      </c>
      <c r="M56" s="39">
        <f>L56-$D$107</f>
        <v>0.64890819614160533</v>
      </c>
      <c r="N56" s="29" t="s">
        <v>78</v>
      </c>
      <c r="O56" s="30" t="s">
        <v>81</v>
      </c>
      <c r="P56" s="39">
        <f>L56*2</f>
        <v>1.2625562136829376</v>
      </c>
      <c r="Q56" s="22">
        <v>5</v>
      </c>
      <c r="R56" s="30">
        <v>0.15287190772076731</v>
      </c>
      <c r="S56" s="36">
        <f t="shared" si="3"/>
        <v>4.3369952607180986</v>
      </c>
      <c r="T56" s="36">
        <v>0.02</v>
      </c>
      <c r="U56" s="36">
        <f t="shared" si="4"/>
        <v>5.8222623626934276</v>
      </c>
      <c r="V56" s="36"/>
    </row>
    <row r="57" spans="1:22" s="30" customFormat="1">
      <c r="A57" s="32">
        <v>29</v>
      </c>
      <c r="B57" s="30">
        <v>4</v>
      </c>
      <c r="C57" s="24" t="s">
        <v>21</v>
      </c>
      <c r="D57" s="24" t="s">
        <v>12</v>
      </c>
      <c r="E57" s="24" t="s">
        <v>9</v>
      </c>
      <c r="F57" s="24">
        <v>1</v>
      </c>
      <c r="G57" s="41" t="s">
        <v>94</v>
      </c>
      <c r="H57" s="16">
        <v>1.0760000000000001</v>
      </c>
      <c r="I57" s="16">
        <v>1.0649999999999999</v>
      </c>
      <c r="J57" s="16">
        <v>1.075</v>
      </c>
      <c r="K57" s="36">
        <f t="shared" si="6"/>
        <v>1.0720000000000001</v>
      </c>
      <c r="L57" s="38">
        <f>K57*$B$104+$B$105</f>
        <v>3.069318900916358</v>
      </c>
      <c r="M57" s="39">
        <f>L57-$D$107</f>
        <v>3.0869489902164946</v>
      </c>
      <c r="N57" s="29" t="s">
        <v>78</v>
      </c>
      <c r="O57" s="30" t="s">
        <v>81</v>
      </c>
      <c r="P57" s="39">
        <f t="shared" ref="P57:P61" si="7">L57*2</f>
        <v>6.1386378018327159</v>
      </c>
      <c r="Q57" s="22">
        <v>5</v>
      </c>
      <c r="R57" s="30">
        <v>0.15287190772076731</v>
      </c>
      <c r="S57" s="36">
        <f t="shared" si="3"/>
        <v>4.3369952607180986</v>
      </c>
      <c r="T57" s="36">
        <v>0.02</v>
      </c>
      <c r="U57" s="36">
        <f t="shared" si="4"/>
        <v>28.308252293622797</v>
      </c>
      <c r="V57" s="36"/>
    </row>
    <row r="58" spans="1:22" s="30" customFormat="1">
      <c r="A58" s="32">
        <v>30</v>
      </c>
      <c r="B58" s="30">
        <v>4</v>
      </c>
      <c r="C58" s="24" t="s">
        <v>21</v>
      </c>
      <c r="D58" s="24" t="s">
        <v>10</v>
      </c>
      <c r="E58" s="24" t="s">
        <v>9</v>
      </c>
      <c r="F58" s="24">
        <v>1</v>
      </c>
      <c r="G58" s="41" t="s">
        <v>94</v>
      </c>
      <c r="H58" s="5">
        <v>0.309</v>
      </c>
      <c r="I58" s="5">
        <v>0.307</v>
      </c>
      <c r="J58" s="5">
        <v>0.312</v>
      </c>
      <c r="K58" s="36">
        <f t="shared" si="6"/>
        <v>0.30933333333333329</v>
      </c>
      <c r="L58" s="38">
        <f>K58*$B$104+$B$105</f>
        <v>0.71264913461160651</v>
      </c>
      <c r="M58" s="39">
        <f>L58-$D$107</f>
        <v>0.73027922391174305</v>
      </c>
      <c r="N58" s="29" t="s">
        <v>78</v>
      </c>
      <c r="O58" s="30" t="s">
        <v>81</v>
      </c>
      <c r="P58" s="39">
        <f t="shared" si="7"/>
        <v>1.425298269223213</v>
      </c>
      <c r="Q58" s="22">
        <v>5</v>
      </c>
      <c r="R58" s="30">
        <v>0.15287190772076731</v>
      </c>
      <c r="S58" s="36">
        <f t="shared" si="3"/>
        <v>4.3369952607180986</v>
      </c>
      <c r="T58" s="36">
        <v>0.02</v>
      </c>
      <c r="U58" s="36">
        <f t="shared" si="4"/>
        <v>6.5727453388418926</v>
      </c>
      <c r="V58" s="36"/>
    </row>
    <row r="59" spans="1:22" s="30" customFormat="1">
      <c r="A59" s="32">
        <v>61</v>
      </c>
      <c r="B59" s="30">
        <v>4</v>
      </c>
      <c r="C59" s="24" t="s">
        <v>11</v>
      </c>
      <c r="D59" s="24" t="s">
        <v>13</v>
      </c>
      <c r="E59" s="24" t="s">
        <v>9</v>
      </c>
      <c r="F59" s="24">
        <v>1</v>
      </c>
      <c r="G59" s="41" t="s">
        <v>94</v>
      </c>
      <c r="H59" s="5">
        <v>0.27</v>
      </c>
      <c r="I59" s="5">
        <v>0.25600000000000001</v>
      </c>
      <c r="J59" s="5">
        <v>0.25600000000000001</v>
      </c>
      <c r="K59" s="36">
        <f t="shared" si="6"/>
        <v>0.26066666666666666</v>
      </c>
      <c r="L59" s="38">
        <f>K59*$B$104+$B$105</f>
        <v>0.56226723518831401</v>
      </c>
      <c r="M59" s="39">
        <f>L59-$D$107</f>
        <v>0.57989732448845055</v>
      </c>
      <c r="N59" s="29" t="s">
        <v>78</v>
      </c>
      <c r="O59" s="30" t="s">
        <v>81</v>
      </c>
      <c r="P59" s="39">
        <f t="shared" si="7"/>
        <v>1.124534470376628</v>
      </c>
      <c r="Q59" s="22">
        <v>5</v>
      </c>
      <c r="R59" s="30">
        <v>0.2555309638103318</v>
      </c>
      <c r="S59" s="36">
        <f t="shared" si="3"/>
        <v>3.9823788852055189</v>
      </c>
      <c r="T59" s="36">
        <v>0.02</v>
      </c>
      <c r="U59" s="36">
        <f t="shared" si="4"/>
        <v>5.6475513897196352</v>
      </c>
      <c r="V59" s="36"/>
    </row>
    <row r="60" spans="1:22" s="30" customFormat="1">
      <c r="A60" s="32">
        <v>62</v>
      </c>
      <c r="B60" s="30">
        <v>4</v>
      </c>
      <c r="C60" s="24" t="s">
        <v>11</v>
      </c>
      <c r="D60" s="24" t="s">
        <v>12</v>
      </c>
      <c r="E60" s="24" t="s">
        <v>9</v>
      </c>
      <c r="F60" s="24">
        <v>1</v>
      </c>
      <c r="G60" s="41" t="s">
        <v>94</v>
      </c>
      <c r="H60" s="16">
        <v>0.99299999999999999</v>
      </c>
      <c r="I60" s="16">
        <v>0.98499999999999999</v>
      </c>
      <c r="J60" s="16">
        <v>0.98599999999999999</v>
      </c>
      <c r="K60" s="36">
        <f t="shared" si="6"/>
        <v>0.98799999999999999</v>
      </c>
      <c r="L60" s="38">
        <f>K60*$B$104+$B$105</f>
        <v>2.8097556224597158</v>
      </c>
      <c r="M60" s="39">
        <f>L60-$D$107</f>
        <v>2.8273857117598524</v>
      </c>
      <c r="N60" s="29" t="s">
        <v>78</v>
      </c>
      <c r="O60" s="30" t="s">
        <v>81</v>
      </c>
      <c r="P60" s="39">
        <f t="shared" si="7"/>
        <v>5.6195112449194315</v>
      </c>
      <c r="Q60" s="22">
        <v>5</v>
      </c>
      <c r="R60" s="30">
        <v>0.2555309638103318</v>
      </c>
      <c r="S60" s="36">
        <f t="shared" si="3"/>
        <v>3.9823788852055189</v>
      </c>
      <c r="T60" s="36">
        <v>0.02</v>
      </c>
      <c r="U60" s="36">
        <f t="shared" si="4"/>
        <v>28.221881477906766</v>
      </c>
      <c r="V60" s="36"/>
    </row>
    <row r="61" spans="1:22" s="30" customFormat="1">
      <c r="A61" s="54">
        <v>63</v>
      </c>
      <c r="B61" s="30">
        <v>4</v>
      </c>
      <c r="C61" s="24" t="s">
        <v>11</v>
      </c>
      <c r="D61" s="24" t="s">
        <v>10</v>
      </c>
      <c r="E61" s="24" t="s">
        <v>9</v>
      </c>
      <c r="F61" s="24">
        <v>1</v>
      </c>
      <c r="G61" s="41" t="s">
        <v>94</v>
      </c>
      <c r="H61" s="55">
        <v>0.19</v>
      </c>
      <c r="I61" s="55">
        <v>0.186</v>
      </c>
      <c r="J61" s="55">
        <v>0.186</v>
      </c>
      <c r="K61" s="36">
        <f t="shared" si="6"/>
        <v>0.18733333333333335</v>
      </c>
      <c r="L61" s="38">
        <f>K61*$B$104+$B$105</f>
        <v>0.33566437304362651</v>
      </c>
      <c r="M61" s="39">
        <f>L61-$D$107</f>
        <v>0.35329446234376305</v>
      </c>
      <c r="N61" s="29" t="s">
        <v>78</v>
      </c>
      <c r="O61" s="30" t="s">
        <v>81</v>
      </c>
      <c r="P61" s="39">
        <f>L61*2</f>
        <v>0.67132874608725301</v>
      </c>
      <c r="Q61" s="22">
        <v>5</v>
      </c>
      <c r="R61" s="30">
        <v>0.2555309638103318</v>
      </c>
      <c r="S61" s="36">
        <f t="shared" si="3"/>
        <v>3.9823788852055189</v>
      </c>
      <c r="T61" s="36">
        <v>0.02</v>
      </c>
      <c r="U61" s="36">
        <f t="shared" si="4"/>
        <v>3.3714961104340411</v>
      </c>
      <c r="V61" s="36"/>
    </row>
    <row r="62" spans="1:22" s="49" customFormat="1" ht="28">
      <c r="A62" s="56" t="s">
        <v>36</v>
      </c>
      <c r="B62" s="49">
        <v>1</v>
      </c>
      <c r="C62" s="53"/>
      <c r="D62" s="53"/>
      <c r="E62" s="53"/>
      <c r="F62" s="53"/>
      <c r="G62" s="53"/>
      <c r="H62" s="56">
        <v>6.3E-2</v>
      </c>
      <c r="I62" s="56">
        <v>6.4000000000000001E-2</v>
      </c>
      <c r="J62" s="56">
        <v>6.4000000000000001E-2</v>
      </c>
      <c r="K62" s="50">
        <f>AVERAGE(H62:J62)</f>
        <v>6.3666666666666663E-2</v>
      </c>
      <c r="L62" s="45">
        <f>K62*$B$92+$B$93</f>
        <v>-1.6030877413502342E-2</v>
      </c>
      <c r="M62" s="45">
        <f>L62-$B$113</f>
        <v>-1.6030877413502342E-2</v>
      </c>
      <c r="N62" s="51"/>
      <c r="P62" s="45"/>
      <c r="Q62" s="22"/>
      <c r="R62" s="30"/>
      <c r="S62" s="36"/>
      <c r="T62" s="36"/>
      <c r="U62" s="36"/>
      <c r="V62" s="36"/>
    </row>
    <row r="63" spans="1:22">
      <c r="A63" s="3" t="s">
        <v>37</v>
      </c>
      <c r="B63" s="22">
        <v>1</v>
      </c>
      <c r="C63" s="24"/>
      <c r="D63" s="24"/>
      <c r="E63" s="24"/>
      <c r="F63" s="24"/>
      <c r="G63" s="24"/>
      <c r="H63" s="3">
        <v>6.5000000000000002E-2</v>
      </c>
      <c r="I63" s="3">
        <v>6.4000000000000001E-2</v>
      </c>
      <c r="J63" s="3">
        <v>6.6000000000000003E-2</v>
      </c>
      <c r="K63" s="35">
        <f>AVERAGE(H63:J63)</f>
        <v>6.5000000000000002E-2</v>
      </c>
      <c r="L63" s="38">
        <f>K63*$B$92+$B$93</f>
        <v>-1.1595198952319724E-2</v>
      </c>
      <c r="M63" s="38">
        <f>L63-$B$113</f>
        <v>-1.1595198952319724E-2</v>
      </c>
      <c r="N63" s="29"/>
    </row>
    <row r="64" spans="1:22" s="30" customFormat="1" ht="28">
      <c r="A64" s="3" t="s">
        <v>48</v>
      </c>
      <c r="B64" s="22">
        <v>2</v>
      </c>
      <c r="C64" s="24"/>
      <c r="D64" s="24"/>
      <c r="E64" s="24"/>
      <c r="F64" s="24"/>
      <c r="G64" s="24"/>
      <c r="H64" s="3">
        <v>6.2E-2</v>
      </c>
      <c r="I64" s="3">
        <v>6.3E-2</v>
      </c>
      <c r="J64" s="3">
        <v>6.7000000000000004E-2</v>
      </c>
      <c r="K64" s="36">
        <f>AVERAGE(H64:J64)</f>
        <v>6.4000000000000001E-2</v>
      </c>
      <c r="L64" s="38">
        <f>K64*$B$96+$B$97</f>
        <v>-1.7472056820338977E-2</v>
      </c>
      <c r="M64" s="39">
        <f>L64-$B$113</f>
        <v>-1.7472056820338977E-2</v>
      </c>
      <c r="N64" s="29"/>
      <c r="P64" s="39"/>
      <c r="Q64" s="22"/>
      <c r="S64" s="36"/>
      <c r="T64" s="36"/>
      <c r="U64" s="36"/>
      <c r="V64" s="36"/>
    </row>
    <row r="65" spans="1:22" s="30" customFormat="1">
      <c r="A65" s="3" t="s">
        <v>49</v>
      </c>
      <c r="B65" s="22">
        <v>2</v>
      </c>
      <c r="C65" s="24"/>
      <c r="D65" s="24"/>
      <c r="E65" s="24"/>
      <c r="F65" s="24"/>
      <c r="G65" s="24"/>
      <c r="H65" s="3">
        <v>7.1999999999999995E-2</v>
      </c>
      <c r="I65" s="3">
        <v>6.2E-2</v>
      </c>
      <c r="J65" s="3">
        <v>6.3E-2</v>
      </c>
      <c r="K65" s="36">
        <f>AVERAGE(H65:J65)</f>
        <v>6.5666666666666665E-2</v>
      </c>
      <c r="L65" s="38">
        <f>K65*$B$96+$B$97</f>
        <v>-1.1979295856815481E-2</v>
      </c>
      <c r="M65" s="39">
        <f>L65-$B$113</f>
        <v>-1.1979295856815481E-2</v>
      </c>
      <c r="N65" s="29"/>
      <c r="P65" s="39"/>
      <c r="Q65" s="22"/>
      <c r="S65" s="36"/>
      <c r="T65" s="36"/>
      <c r="U65" s="36"/>
      <c r="V65" s="36"/>
    </row>
    <row r="66" spans="1:22" s="30" customFormat="1">
      <c r="A66" s="3" t="s">
        <v>50</v>
      </c>
      <c r="B66" s="22">
        <v>2</v>
      </c>
      <c r="C66" s="24"/>
      <c r="D66" s="24"/>
      <c r="E66" s="24"/>
      <c r="F66" s="24"/>
      <c r="G66" s="24"/>
      <c r="H66" s="3">
        <v>6.7000000000000004E-2</v>
      </c>
      <c r="I66" s="3">
        <v>6.5000000000000002E-2</v>
      </c>
      <c r="J66" s="3">
        <v>6.4000000000000001E-2</v>
      </c>
      <c r="K66" s="36">
        <f>AVERAGE(H66:J66)</f>
        <v>6.533333333333334E-2</v>
      </c>
      <c r="L66" s="38">
        <f>K66*$B$96+$B$97</f>
        <v>-1.3077848049520141E-2</v>
      </c>
      <c r="M66" s="39">
        <f>L66-$B$113</f>
        <v>-1.3077848049520141E-2</v>
      </c>
      <c r="N66" s="29"/>
      <c r="P66" s="39"/>
      <c r="Q66" s="22"/>
      <c r="S66" s="36"/>
      <c r="T66" s="36"/>
      <c r="U66" s="36"/>
      <c r="V66" s="36"/>
    </row>
    <row r="67" spans="1:22">
      <c r="A67" s="3" t="s">
        <v>53</v>
      </c>
      <c r="B67" s="22">
        <v>3</v>
      </c>
      <c r="C67" s="24"/>
      <c r="D67" s="24"/>
      <c r="E67" s="24"/>
      <c r="F67" s="24"/>
      <c r="G67" s="24"/>
      <c r="H67" s="3">
        <v>6.4000000000000001E-2</v>
      </c>
      <c r="I67" s="3">
        <v>6.2E-2</v>
      </c>
      <c r="J67" s="3">
        <v>6.7000000000000004E-2</v>
      </c>
      <c r="K67" s="35">
        <f>AVERAGE(H67:J67)</f>
        <v>6.433333333333334E-2</v>
      </c>
      <c r="L67" s="38">
        <f>K67*$B$100+$B$101</f>
        <v>-3.6900454783183434E-2</v>
      </c>
      <c r="M67" s="38">
        <f>L67-$B$112</f>
        <v>-3.6900454783183434E-2</v>
      </c>
      <c r="N67" s="29"/>
    </row>
    <row r="68" spans="1:22" s="30" customFormat="1" ht="28">
      <c r="A68" s="32" t="s">
        <v>55</v>
      </c>
      <c r="B68" s="30">
        <v>4</v>
      </c>
      <c r="G68" s="24"/>
      <c r="H68" s="3">
        <v>7.8E-2</v>
      </c>
      <c r="I68" s="3">
        <v>7.1999999999999995E-2</v>
      </c>
      <c r="J68" s="3">
        <v>7.0000000000000007E-2</v>
      </c>
      <c r="K68" s="36">
        <f>AVERAGE(H68:J68)</f>
        <v>7.3333333333333334E-2</v>
      </c>
      <c r="L68" s="38">
        <f>K68*$B$104+$B$105</f>
        <v>-1.6600076290387955E-2</v>
      </c>
      <c r="M68" s="39">
        <f>L68-$B$113</f>
        <v>-1.6600076290387955E-2</v>
      </c>
      <c r="O68" s="30" t="s">
        <v>81</v>
      </c>
      <c r="P68" s="39"/>
      <c r="Q68" s="22"/>
      <c r="S68" s="36"/>
      <c r="T68" s="36"/>
      <c r="U68" s="36"/>
      <c r="V68" s="36"/>
    </row>
    <row r="69" spans="1:22" s="30" customFormat="1">
      <c r="A69" s="32" t="s">
        <v>57</v>
      </c>
      <c r="B69" s="30">
        <v>4</v>
      </c>
      <c r="G69" s="24"/>
      <c r="H69" s="3">
        <v>7.1999999999999995E-2</v>
      </c>
      <c r="I69" s="3">
        <v>7.1999999999999995E-2</v>
      </c>
      <c r="J69" s="3">
        <v>7.3999999999999996E-2</v>
      </c>
      <c r="K69" s="36">
        <f>AVERAGE(H69:J69)</f>
        <v>7.2666666666666657E-2</v>
      </c>
      <c r="L69" s="38">
        <f>K69*$B$104+$B$105</f>
        <v>-1.8660102309885157E-2</v>
      </c>
      <c r="M69" s="39">
        <f>L69-$B$113</f>
        <v>-1.8660102309885157E-2</v>
      </c>
      <c r="O69" s="30" t="s">
        <v>81</v>
      </c>
      <c r="P69" s="39"/>
      <c r="Q69" s="22"/>
      <c r="S69" s="36"/>
      <c r="T69" s="36"/>
      <c r="U69" s="36"/>
      <c r="V69" s="36"/>
    </row>
    <row r="71" spans="1:22" s="49" customFormat="1" ht="56">
      <c r="A71" s="52" t="s">
        <v>84</v>
      </c>
      <c r="C71" s="53"/>
      <c r="D71" s="53"/>
      <c r="E71" s="53"/>
      <c r="F71" s="53"/>
      <c r="G71" s="53"/>
      <c r="H71" s="52"/>
      <c r="I71" s="52"/>
      <c r="J71" s="52"/>
      <c r="K71" s="44"/>
      <c r="L71" s="45"/>
      <c r="M71" s="45"/>
      <c r="N71" s="51"/>
      <c r="P71" s="45"/>
      <c r="Q71" s="22"/>
      <c r="R71" s="30"/>
      <c r="S71" s="36"/>
      <c r="T71" s="36"/>
      <c r="U71" s="36"/>
      <c r="V71" s="36"/>
    </row>
    <row r="72" spans="1:22">
      <c r="A72" s="12">
        <v>28</v>
      </c>
      <c r="B72" s="22">
        <v>1</v>
      </c>
      <c r="C72" s="24" t="s">
        <v>21</v>
      </c>
      <c r="D72" s="24" t="s">
        <v>13</v>
      </c>
      <c r="E72" s="24" t="s">
        <v>9</v>
      </c>
      <c r="F72" s="24">
        <v>1</v>
      </c>
      <c r="G72" s="24"/>
      <c r="H72" s="12">
        <v>0.48099999999999998</v>
      </c>
      <c r="I72" s="6">
        <v>0.45400000000000001</v>
      </c>
      <c r="J72" s="6">
        <v>0.45200000000000001</v>
      </c>
      <c r="K72" s="35">
        <f>AVERAGE(H72:J72)</f>
        <v>0.46233333333333332</v>
      </c>
      <c r="L72" s="38">
        <f>K72*$B$92+$B$93</f>
        <v>1.310236982480095</v>
      </c>
      <c r="M72" s="38">
        <f>L72-$B$112</f>
        <v>1.310236982480095</v>
      </c>
      <c r="N72" s="29"/>
      <c r="P72" s="39"/>
    </row>
    <row r="73" spans="1:22">
      <c r="A73" s="10">
        <v>29</v>
      </c>
      <c r="B73" s="22">
        <v>1</v>
      </c>
      <c r="C73" s="24" t="s">
        <v>21</v>
      </c>
      <c r="D73" s="24" t="s">
        <v>12</v>
      </c>
      <c r="E73" s="24" t="s">
        <v>9</v>
      </c>
      <c r="F73" s="24">
        <v>1</v>
      </c>
      <c r="G73" s="24"/>
      <c r="H73" s="10">
        <v>1.8839999999999999</v>
      </c>
      <c r="I73" s="10">
        <v>1.9359999999999999</v>
      </c>
      <c r="J73" s="10">
        <v>1.9530000000000001</v>
      </c>
      <c r="K73" s="35">
        <f>AVERAGE(H73:J73)</f>
        <v>1.9243333333333332</v>
      </c>
      <c r="L73" s="38">
        <f>K73*$B$92+$B$93</f>
        <v>6.1739584151668163</v>
      </c>
      <c r="M73" s="38">
        <f>L73-$B$111</f>
        <v>6.1739584151668163</v>
      </c>
      <c r="N73" s="29"/>
      <c r="P73" s="39"/>
    </row>
    <row r="74" spans="1:22">
      <c r="A74" s="12">
        <v>30</v>
      </c>
      <c r="B74" s="22">
        <v>1</v>
      </c>
      <c r="C74" s="24" t="s">
        <v>21</v>
      </c>
      <c r="D74" s="24" t="s">
        <v>10</v>
      </c>
      <c r="E74" s="24" t="s">
        <v>9</v>
      </c>
      <c r="F74" s="24">
        <v>1</v>
      </c>
      <c r="G74" s="24"/>
      <c r="H74" s="12">
        <v>0.52300000000000002</v>
      </c>
      <c r="I74" s="12">
        <v>0.53400000000000003</v>
      </c>
      <c r="J74" s="12">
        <v>0.51900000000000002</v>
      </c>
      <c r="K74" s="35">
        <f>AVERAGE(H74:J74)</f>
        <v>0.52533333333333332</v>
      </c>
      <c r="L74" s="38">
        <f>K74*$B$92+$B$93</f>
        <v>1.5198227897709728</v>
      </c>
      <c r="M74" s="38">
        <f>L74-$B$113</f>
        <v>1.5198227897709728</v>
      </c>
      <c r="N74" s="29"/>
      <c r="P74" s="39"/>
    </row>
    <row r="75" spans="1:22" s="30" customFormat="1">
      <c r="A75" s="32">
        <v>28</v>
      </c>
      <c r="B75" s="30">
        <v>4</v>
      </c>
      <c r="C75" s="24" t="s">
        <v>21</v>
      </c>
      <c r="D75" s="24" t="s">
        <v>13</v>
      </c>
      <c r="E75" s="24" t="s">
        <v>9</v>
      </c>
      <c r="F75" s="24">
        <v>1</v>
      </c>
      <c r="G75" s="24"/>
      <c r="H75" s="6">
        <v>0.44400000000000001</v>
      </c>
      <c r="I75" s="6">
        <v>0.44600000000000001</v>
      </c>
      <c r="J75" s="6">
        <v>0.44800000000000001</v>
      </c>
      <c r="K75" s="36">
        <f>AVERAGE(H75:J75)</f>
        <v>0.44600000000000001</v>
      </c>
      <c r="L75" s="38">
        <f>K75*$B$104+$B$105</f>
        <v>1.1349544686085244</v>
      </c>
      <c r="M75" s="39">
        <f>L75-$B$113</f>
        <v>1.1349544686085244</v>
      </c>
      <c r="O75" s="30" t="s">
        <v>81</v>
      </c>
      <c r="P75" s="39"/>
      <c r="Q75" s="22"/>
      <c r="S75" s="36"/>
      <c r="T75" s="36"/>
      <c r="U75" s="36"/>
      <c r="V75" s="36"/>
    </row>
    <row r="76" spans="1:22" s="30" customFormat="1">
      <c r="A76" s="32">
        <v>29</v>
      </c>
      <c r="B76" s="30">
        <v>4</v>
      </c>
      <c r="C76" s="24" t="s">
        <v>21</v>
      </c>
      <c r="D76" s="24" t="s">
        <v>12</v>
      </c>
      <c r="E76" s="24" t="s">
        <v>9</v>
      </c>
      <c r="F76" s="24">
        <v>1</v>
      </c>
      <c r="G76" s="24"/>
      <c r="H76" s="10">
        <v>2.0619999999999998</v>
      </c>
      <c r="I76" s="10">
        <v>2.13</v>
      </c>
      <c r="J76" s="10">
        <v>2.0720000000000001</v>
      </c>
      <c r="K76" s="36">
        <f>AVERAGE(H76:J76)</f>
        <v>2.0880000000000001</v>
      </c>
      <c r="L76" s="38">
        <f>K76*$B$104+$B$105</f>
        <v>6.2087985546300297</v>
      </c>
      <c r="M76" s="39">
        <f>L76-$B$113</f>
        <v>6.2087985546300297</v>
      </c>
      <c r="O76" s="30" t="s">
        <v>81</v>
      </c>
      <c r="P76" s="39"/>
      <c r="Q76" s="22"/>
      <c r="S76" s="36"/>
      <c r="T76" s="36"/>
      <c r="U76" s="36"/>
      <c r="V76" s="36"/>
    </row>
    <row r="77" spans="1:22" s="30" customFormat="1">
      <c r="A77" s="32">
        <v>30</v>
      </c>
      <c r="B77" s="30">
        <v>4</v>
      </c>
      <c r="C77" s="24" t="s">
        <v>21</v>
      </c>
      <c r="D77" s="24" t="s">
        <v>10</v>
      </c>
      <c r="E77" s="24" t="s">
        <v>9</v>
      </c>
      <c r="F77" s="24">
        <v>1</v>
      </c>
      <c r="G77" s="24"/>
      <c r="H77" s="12">
        <v>0.57199999999999995</v>
      </c>
      <c r="I77" s="12">
        <v>0.57099999999999995</v>
      </c>
      <c r="J77" s="12">
        <v>0.57199999999999995</v>
      </c>
      <c r="K77" s="36">
        <f>AVERAGE(H77:J77)</f>
        <v>0.57166666666666666</v>
      </c>
      <c r="L77" s="38">
        <f>K77*$B$104+$B$105</f>
        <v>1.523269373283739</v>
      </c>
      <c r="M77" s="39">
        <f>L77-$B$113</f>
        <v>1.523269373283739</v>
      </c>
      <c r="O77" s="30" t="s">
        <v>81</v>
      </c>
      <c r="P77" s="39"/>
      <c r="Q77" s="22"/>
      <c r="S77" s="36"/>
      <c r="T77" s="36"/>
      <c r="U77" s="36"/>
      <c r="V77" s="36"/>
    </row>
    <row r="78" spans="1:22" s="30" customFormat="1">
      <c r="A78" s="32">
        <v>61</v>
      </c>
      <c r="B78" s="30">
        <v>4</v>
      </c>
      <c r="C78" s="24" t="s">
        <v>11</v>
      </c>
      <c r="D78" s="24" t="s">
        <v>13</v>
      </c>
      <c r="E78" s="24" t="s">
        <v>9</v>
      </c>
      <c r="F78" s="24">
        <v>1</v>
      </c>
      <c r="H78" s="6">
        <v>0.39600000000000002</v>
      </c>
      <c r="I78" s="6">
        <v>0.40699999999999997</v>
      </c>
      <c r="J78" s="6">
        <v>0.39800000000000002</v>
      </c>
      <c r="K78" s="36">
        <f>AVERAGE(H78:J78)</f>
        <v>0.40033333333333337</v>
      </c>
      <c r="L78" s="38">
        <f>K78*$B$104+$B$105</f>
        <v>0.99384268627296923</v>
      </c>
      <c r="M78" s="39">
        <f>L78-$B$113</f>
        <v>0.99384268627296923</v>
      </c>
      <c r="O78" s="30" t="s">
        <v>81</v>
      </c>
      <c r="P78" s="39"/>
      <c r="Q78" s="22"/>
      <c r="S78" s="36"/>
      <c r="T78" s="36"/>
      <c r="U78" s="36"/>
      <c r="V78" s="36"/>
    </row>
    <row r="79" spans="1:22" s="30" customFormat="1">
      <c r="A79" s="32">
        <v>62</v>
      </c>
      <c r="B79" s="30">
        <v>4</v>
      </c>
      <c r="C79" s="24" t="s">
        <v>11</v>
      </c>
      <c r="D79" s="24" t="s">
        <v>12</v>
      </c>
      <c r="E79" s="24" t="s">
        <v>9</v>
      </c>
      <c r="F79" s="24">
        <v>1</v>
      </c>
      <c r="H79" s="20">
        <v>1.9079999999999999</v>
      </c>
      <c r="I79" s="20">
        <v>1.8919999999999999</v>
      </c>
      <c r="J79" s="20">
        <v>1.8759999999999999</v>
      </c>
      <c r="K79" s="36">
        <f>AVERAGE(H79:J79)</f>
        <v>1.8920000000000001</v>
      </c>
      <c r="L79" s="38">
        <f>K79*$B$104+$B$105</f>
        <v>5.6031509048978654</v>
      </c>
      <c r="M79" s="39">
        <f>L79-$B$113</f>
        <v>5.6031509048978654</v>
      </c>
      <c r="O79" s="30" t="s">
        <v>81</v>
      </c>
      <c r="P79" s="39"/>
      <c r="Q79" s="22"/>
      <c r="S79" s="36"/>
      <c r="T79" s="36"/>
      <c r="U79" s="36"/>
      <c r="V79" s="36"/>
    </row>
    <row r="80" spans="1:22" s="30" customFormat="1">
      <c r="A80" s="32">
        <v>63</v>
      </c>
      <c r="B80" s="30">
        <v>4</v>
      </c>
      <c r="C80" s="24" t="s">
        <v>11</v>
      </c>
      <c r="D80" s="24" t="s">
        <v>10</v>
      </c>
      <c r="E80" s="24" t="s">
        <v>9</v>
      </c>
      <c r="F80" s="24">
        <v>1</v>
      </c>
      <c r="H80" s="5">
        <v>0.32100000000000001</v>
      </c>
      <c r="I80" s="5">
        <v>0.32700000000000001</v>
      </c>
      <c r="J80" s="5">
        <v>0.32</v>
      </c>
      <c r="K80" s="36">
        <f>AVERAGE(H80:J80)</f>
        <v>0.32266666666666666</v>
      </c>
      <c r="L80" s="38">
        <f>K80*$B$104+$B$105</f>
        <v>0.75384965500154988</v>
      </c>
      <c r="M80" s="39">
        <f>L80-$B$113</f>
        <v>0.75384965500154988</v>
      </c>
      <c r="O80" s="30" t="s">
        <v>81</v>
      </c>
      <c r="P80" s="39"/>
      <c r="Q80" s="22"/>
      <c r="S80" s="36"/>
      <c r="T80" s="36"/>
      <c r="U80" s="36"/>
      <c r="V80" s="36"/>
    </row>
    <row r="82" spans="1:22" s="43" customFormat="1" ht="42">
      <c r="A82" s="42" t="s">
        <v>95</v>
      </c>
      <c r="H82" s="42"/>
      <c r="I82" s="42"/>
      <c r="J82" s="42"/>
      <c r="K82" s="44"/>
      <c r="L82" s="45"/>
      <c r="M82" s="78"/>
      <c r="P82" s="78"/>
      <c r="Q82" s="22"/>
      <c r="R82" s="30"/>
      <c r="S82" s="36"/>
      <c r="T82" s="36"/>
      <c r="U82" s="36"/>
      <c r="V82" s="36"/>
    </row>
    <row r="83" spans="1:22">
      <c r="A83" s="8" t="s">
        <v>39</v>
      </c>
      <c r="B83" s="22">
        <v>1</v>
      </c>
      <c r="C83" s="24"/>
      <c r="D83" s="24"/>
      <c r="E83" s="24"/>
      <c r="F83" s="24"/>
      <c r="G83" s="24"/>
      <c r="H83" s="8">
        <v>1.1910000000000001</v>
      </c>
      <c r="I83" s="8">
        <v>1.2090000000000001</v>
      </c>
      <c r="J83" s="8">
        <v>1.21</v>
      </c>
      <c r="K83" s="35">
        <f>AVERAGE(H83:J83)</f>
        <v>1.2033333333333334</v>
      </c>
      <c r="L83" s="38">
        <f>K83*$B$92+$B$93</f>
        <v>3.7753652872823249</v>
      </c>
      <c r="M83" s="38">
        <f>L83-$B$113</f>
        <v>3.7753652872823249</v>
      </c>
      <c r="N83" s="29"/>
    </row>
    <row r="84" spans="1:22">
      <c r="A84" s="5" t="s">
        <v>40</v>
      </c>
      <c r="B84" s="22">
        <v>1</v>
      </c>
      <c r="C84" s="24"/>
      <c r="D84" s="24"/>
      <c r="E84" s="24"/>
      <c r="F84" s="24"/>
      <c r="G84" s="24"/>
      <c r="H84" s="5">
        <v>0.29099999999999998</v>
      </c>
      <c r="I84" s="5">
        <v>0.29399999999999998</v>
      </c>
      <c r="J84" s="5">
        <v>0.29199999999999998</v>
      </c>
      <c r="K84" s="35">
        <f>AVERAGE(H84:J84)</f>
        <v>0.29233333333333333</v>
      </c>
      <c r="L84" s="38">
        <f>K84*$B$92+$B$93</f>
        <v>0.74468797867931358</v>
      </c>
      <c r="M84" s="38">
        <f>L84-$B$113</f>
        <v>0.74468797867931358</v>
      </c>
      <c r="N84" s="29"/>
    </row>
    <row r="85" spans="1:22">
      <c r="A85" s="14" t="s">
        <v>46</v>
      </c>
      <c r="B85" s="22">
        <v>2</v>
      </c>
      <c r="C85" s="24"/>
      <c r="D85" s="24"/>
      <c r="E85" s="24"/>
      <c r="F85" s="24"/>
      <c r="G85" s="24"/>
      <c r="H85" s="14">
        <v>1.2050000000000001</v>
      </c>
      <c r="I85" s="14">
        <v>1.24</v>
      </c>
      <c r="J85" s="14">
        <v>1.2070000000000001</v>
      </c>
      <c r="K85" s="35">
        <f>AVERAGE(H85:J85)</f>
        <v>1.2173333333333334</v>
      </c>
      <c r="L85" s="38">
        <f>K85*$B$96+$B$97</f>
        <v>3.7835185299379335</v>
      </c>
      <c r="M85" s="38">
        <f>L85-$B$113</f>
        <v>3.7835185299379335</v>
      </c>
      <c r="N85" s="29"/>
    </row>
    <row r="86" spans="1:22">
      <c r="A86" s="5" t="s">
        <v>47</v>
      </c>
      <c r="B86" s="22">
        <v>2</v>
      </c>
      <c r="C86" s="24"/>
      <c r="D86" s="24"/>
      <c r="E86" s="24"/>
      <c r="F86" s="24"/>
      <c r="G86" s="24"/>
      <c r="H86" s="5">
        <v>0.30599999999999999</v>
      </c>
      <c r="I86" s="5">
        <v>0.29699999999999999</v>
      </c>
      <c r="J86" s="6">
        <v>0.318</v>
      </c>
      <c r="K86" s="35">
        <f>AVERAGE(H86:J86)</f>
        <v>0.307</v>
      </c>
      <c r="L86" s="38">
        <f>K86*$B$96+$B$97</f>
        <v>0.78337249166138945</v>
      </c>
      <c r="M86" s="38">
        <f>L86-$B$113</f>
        <v>0.78337249166138945</v>
      </c>
      <c r="N86" s="29"/>
    </row>
    <row r="87" spans="1:22">
      <c r="A87" s="7" t="s">
        <v>54</v>
      </c>
      <c r="B87" s="22">
        <v>3</v>
      </c>
      <c r="C87" s="24"/>
      <c r="D87" s="24"/>
      <c r="E87" s="24"/>
      <c r="F87" s="24"/>
      <c r="G87" s="24"/>
      <c r="H87" s="7">
        <v>0.27800000000000002</v>
      </c>
      <c r="I87" s="13">
        <v>0.26500000000000001</v>
      </c>
      <c r="J87" s="7">
        <v>0.27600000000000002</v>
      </c>
      <c r="K87" s="35">
        <f>AVERAGE(H87:J87)</f>
        <v>0.27300000000000002</v>
      </c>
      <c r="L87" s="38">
        <f>K87*$B$100+$B$101</f>
        <v>0.69551767137016141</v>
      </c>
      <c r="M87" s="38">
        <f>L87-$B$112</f>
        <v>0.69551767137016141</v>
      </c>
      <c r="N87" s="29"/>
    </row>
    <row r="88" spans="1:22" s="30" customFormat="1">
      <c r="A88" s="32" t="s">
        <v>56</v>
      </c>
      <c r="B88" s="30">
        <v>4</v>
      </c>
      <c r="H88" s="13">
        <v>0.746</v>
      </c>
      <c r="I88" s="13">
        <v>0.72099999999999997</v>
      </c>
      <c r="J88" s="13">
        <v>0.72399999999999998</v>
      </c>
      <c r="K88" s="36">
        <f>AVERAGE(H88:J88)</f>
        <v>0.73033333333333328</v>
      </c>
      <c r="L88" s="38">
        <f>K88*$B$104+$B$105</f>
        <v>2.0135555659240629</v>
      </c>
      <c r="M88" s="39">
        <f>L88-$B$113</f>
        <v>2.0135555659240629</v>
      </c>
      <c r="O88" s="30" t="s">
        <v>81</v>
      </c>
      <c r="P88" s="39"/>
      <c r="Q88" s="22"/>
      <c r="S88" s="36"/>
      <c r="T88" s="36"/>
      <c r="U88" s="36"/>
      <c r="V88" s="36"/>
    </row>
    <row r="89" spans="1:22" s="30" customFormat="1">
      <c r="A89" s="32" t="s">
        <v>43</v>
      </c>
      <c r="B89" s="30">
        <v>4</v>
      </c>
      <c r="H89" s="13">
        <v>0.72799999999999998</v>
      </c>
      <c r="I89" s="13">
        <v>0.73399999999999999</v>
      </c>
      <c r="J89" s="13">
        <v>0.72799999999999998</v>
      </c>
      <c r="K89" s="36">
        <f>AVERAGE(H89:J89)</f>
        <v>0.73</v>
      </c>
      <c r="L89" s="38">
        <f>K89*$B$104+$B$105</f>
        <v>2.0125255529143145</v>
      </c>
      <c r="M89" s="39">
        <f>L89-$B$113</f>
        <v>2.0125255529143145</v>
      </c>
      <c r="O89" s="30" t="s">
        <v>81</v>
      </c>
      <c r="P89" s="39"/>
      <c r="Q89" s="22"/>
      <c r="S89" s="36"/>
      <c r="T89" s="36"/>
      <c r="U89" s="36"/>
      <c r="V89" s="36"/>
    </row>
    <row r="90" spans="1:22">
      <c r="A90" s="46"/>
      <c r="B90" s="46"/>
      <c r="C90" s="47"/>
      <c r="D90" s="48" t="s">
        <v>83</v>
      </c>
      <c r="E90" s="47"/>
      <c r="F90" s="47"/>
      <c r="G90" s="46"/>
      <c r="J90" s="35"/>
      <c r="K90" s="38"/>
      <c r="L90" s="35"/>
    </row>
    <row r="91" spans="1:22" s="58" customFormat="1">
      <c r="A91" s="57" t="s">
        <v>66</v>
      </c>
      <c r="D91" s="58" t="s">
        <v>87</v>
      </c>
      <c r="E91" s="58" t="s">
        <v>85</v>
      </c>
      <c r="F91" s="58" t="s">
        <v>86</v>
      </c>
      <c r="J91" s="59"/>
      <c r="K91" s="60"/>
      <c r="L91" s="59"/>
      <c r="M91" s="60"/>
      <c r="P91" s="60"/>
      <c r="Q91" s="22"/>
      <c r="R91" s="30"/>
      <c r="S91" s="36"/>
      <c r="T91" s="36"/>
      <c r="U91" s="36"/>
      <c r="V91" s="36"/>
    </row>
    <row r="92" spans="1:22" s="62" customFormat="1">
      <c r="A92" s="61" t="s">
        <v>34</v>
      </c>
      <c r="B92" s="62">
        <v>3.3267588458869501</v>
      </c>
      <c r="D92" s="63">
        <v>-1.6030877413502342E-2</v>
      </c>
      <c r="F92" s="63">
        <v>-1.15951989523197E-2</v>
      </c>
      <c r="G92" s="62" t="s">
        <v>88</v>
      </c>
      <c r="M92" s="63"/>
      <c r="P92" s="63"/>
      <c r="Q92" s="22"/>
      <c r="R92" s="30"/>
      <c r="S92" s="36"/>
      <c r="T92" s="36"/>
      <c r="U92" s="36"/>
      <c r="V92" s="36"/>
    </row>
    <row r="93" spans="1:22" s="62" customFormat="1">
      <c r="A93" s="61" t="s">
        <v>35</v>
      </c>
      <c r="B93" s="62">
        <v>-0.2278345239349715</v>
      </c>
      <c r="M93" s="63"/>
      <c r="P93" s="63"/>
      <c r="Q93" s="22"/>
      <c r="R93" s="30"/>
      <c r="S93" s="36"/>
      <c r="T93" s="36"/>
      <c r="U93" s="36"/>
      <c r="V93" s="36"/>
    </row>
    <row r="94" spans="1:22" s="62" customFormat="1">
      <c r="A94" s="61"/>
      <c r="M94" s="63"/>
      <c r="P94" s="63"/>
      <c r="Q94" s="22"/>
      <c r="R94" s="30"/>
      <c r="S94" s="36"/>
      <c r="T94" s="36"/>
      <c r="U94" s="36"/>
      <c r="V94" s="36"/>
    </row>
    <row r="95" spans="1:22" s="65" customFormat="1">
      <c r="A95" s="64" t="s">
        <v>67</v>
      </c>
      <c r="D95" s="66">
        <v>-1.7472056820338977E-2</v>
      </c>
      <c r="F95" s="66">
        <v>-1.1979295856815481E-2</v>
      </c>
      <c r="G95" s="65" t="s">
        <v>89</v>
      </c>
      <c r="M95" s="66"/>
      <c r="P95" s="66"/>
      <c r="Q95" s="22"/>
      <c r="R95" s="30"/>
      <c r="S95" s="36"/>
      <c r="T95" s="36"/>
      <c r="U95" s="36"/>
      <c r="V95" s="36"/>
    </row>
    <row r="96" spans="1:22" s="65" customFormat="1">
      <c r="A96" s="67" t="s">
        <v>68</v>
      </c>
      <c r="B96" s="65">
        <v>3.2956565781141087</v>
      </c>
      <c r="F96" s="66">
        <v>-1.3077848049520141E-2</v>
      </c>
      <c r="G96" s="65" t="s">
        <v>90</v>
      </c>
      <c r="M96" s="66"/>
      <c r="P96" s="66"/>
      <c r="Q96" s="22"/>
      <c r="R96" s="30"/>
      <c r="S96" s="36"/>
      <c r="T96" s="36"/>
      <c r="U96" s="36"/>
      <c r="V96" s="36"/>
    </row>
    <row r="97" spans="1:22" s="65" customFormat="1">
      <c r="A97" s="67" t="s">
        <v>69</v>
      </c>
      <c r="B97" s="65">
        <v>-0.22839407781964194</v>
      </c>
      <c r="M97" s="66"/>
      <c r="P97" s="66"/>
      <c r="Q97" s="22"/>
      <c r="R97" s="30"/>
      <c r="S97" s="36"/>
      <c r="T97" s="36"/>
      <c r="U97" s="36"/>
      <c r="V97" s="36"/>
    </row>
    <row r="98" spans="1:22" s="65" customFormat="1">
      <c r="A98" s="67"/>
      <c r="M98" s="66"/>
      <c r="P98" s="66"/>
      <c r="Q98" s="22"/>
      <c r="R98" s="30"/>
      <c r="S98" s="36"/>
      <c r="T98" s="36"/>
      <c r="U98" s="36"/>
      <c r="V98" s="36"/>
    </row>
    <row r="99" spans="1:22" s="69" customFormat="1">
      <c r="A99" s="68" t="s">
        <v>70</v>
      </c>
      <c r="M99" s="72"/>
      <c r="P99" s="72"/>
      <c r="Q99" s="22"/>
      <c r="R99" s="30"/>
      <c r="S99" s="36"/>
      <c r="T99" s="36"/>
      <c r="U99" s="36"/>
      <c r="V99" s="36"/>
    </row>
    <row r="100" spans="1:22" s="69" customFormat="1">
      <c r="A100" s="70" t="s">
        <v>68</v>
      </c>
      <c r="B100" s="71">
        <v>3.5099910199042084</v>
      </c>
      <c r="E100" s="72">
        <v>-3.6900454783183434E-2</v>
      </c>
      <c r="J100" s="73"/>
      <c r="K100" s="72"/>
      <c r="L100" s="73"/>
      <c r="M100" s="72"/>
      <c r="P100" s="72"/>
      <c r="Q100" s="22"/>
      <c r="R100" s="30"/>
      <c r="S100" s="36"/>
      <c r="T100" s="36"/>
      <c r="U100" s="36"/>
      <c r="V100" s="36"/>
    </row>
    <row r="101" spans="1:22" s="69" customFormat="1">
      <c r="A101" s="70" t="s">
        <v>69</v>
      </c>
      <c r="B101" s="71">
        <v>-0.26270987706368754</v>
      </c>
      <c r="J101" s="73"/>
      <c r="K101" s="72"/>
      <c r="L101" s="73"/>
      <c r="M101" s="72"/>
      <c r="P101" s="72"/>
      <c r="Q101" s="22"/>
      <c r="R101" s="30"/>
      <c r="S101" s="36"/>
      <c r="T101" s="36"/>
      <c r="U101" s="36"/>
      <c r="V101" s="36"/>
    </row>
    <row r="102" spans="1:22" s="69" customFormat="1">
      <c r="A102" s="70"/>
      <c r="J102" s="73"/>
      <c r="K102" s="72"/>
      <c r="L102" s="73"/>
      <c r="M102" s="72"/>
      <c r="P102" s="72"/>
      <c r="Q102" s="22"/>
      <c r="R102" s="30"/>
      <c r="S102" s="36"/>
      <c r="T102" s="36"/>
      <c r="U102" s="36"/>
      <c r="V102" s="36"/>
    </row>
    <row r="103" spans="1:22" s="75" customFormat="1">
      <c r="A103" s="74" t="s">
        <v>71</v>
      </c>
      <c r="J103" s="76"/>
      <c r="K103" s="77"/>
      <c r="L103" s="76"/>
      <c r="M103" s="77"/>
      <c r="P103" s="77"/>
      <c r="Q103" s="22"/>
      <c r="R103" s="30"/>
      <c r="S103" s="36"/>
      <c r="T103" s="36"/>
      <c r="U103" s="36"/>
      <c r="V103" s="36"/>
    </row>
    <row r="104" spans="1:22" s="75" customFormat="1">
      <c r="A104" s="74" t="s">
        <v>68</v>
      </c>
      <c r="B104" s="75">
        <v>3.09003902924574</v>
      </c>
      <c r="C104" s="75" t="s">
        <v>82</v>
      </c>
      <c r="D104" s="77">
        <v>-1.6600076290387955E-2</v>
      </c>
      <c r="J104" s="76"/>
      <c r="K104" s="77"/>
      <c r="L104" s="76"/>
      <c r="M104" s="77"/>
      <c r="P104" s="77"/>
      <c r="Q104" s="22"/>
      <c r="R104" s="30"/>
      <c r="S104" s="36"/>
      <c r="T104" s="36"/>
      <c r="U104" s="36"/>
      <c r="V104" s="36"/>
    </row>
    <row r="105" spans="1:22" s="75" customFormat="1">
      <c r="A105" s="74" t="s">
        <v>69</v>
      </c>
      <c r="B105" s="75">
        <v>-0.24320293843507557</v>
      </c>
      <c r="C105" s="75" t="s">
        <v>82</v>
      </c>
      <c r="D105" s="77">
        <v>-1.8660102309885157E-2</v>
      </c>
      <c r="J105" s="76"/>
      <c r="K105" s="77"/>
      <c r="L105" s="76"/>
      <c r="M105" s="77"/>
      <c r="P105" s="77"/>
      <c r="Q105" s="22"/>
      <c r="R105" s="30"/>
      <c r="S105" s="36"/>
      <c r="T105" s="36"/>
      <c r="U105" s="36"/>
      <c r="V105" s="36"/>
    </row>
    <row r="106" spans="1:22">
      <c r="B106" s="30"/>
      <c r="D106" s="22" t="s">
        <v>93</v>
      </c>
      <c r="E106" s="40"/>
      <c r="F106" s="22" t="s">
        <v>91</v>
      </c>
      <c r="G106" s="22"/>
      <c r="J106" s="35"/>
      <c r="K106" s="38"/>
      <c r="L106" s="35"/>
    </row>
    <row r="107" spans="1:22" s="30" customFormat="1">
      <c r="A107" s="29"/>
      <c r="B107" s="22"/>
      <c r="D107" s="39">
        <f>AVERAGE(D104:D105)</f>
        <v>-1.7630089300136556E-2</v>
      </c>
      <c r="E107" s="40"/>
      <c r="F107" s="39">
        <f>AVERAGE(F92:F96)</f>
        <v>-1.2217447619551772E-2</v>
      </c>
      <c r="G107" s="22"/>
      <c r="H107" s="22"/>
      <c r="I107" s="22"/>
      <c r="J107" s="35"/>
      <c r="K107" s="38"/>
      <c r="L107" s="35"/>
      <c r="M107" s="38"/>
      <c r="P107" s="39"/>
      <c r="Q107" s="22"/>
      <c r="S107" s="36"/>
      <c r="T107" s="36"/>
      <c r="U107" s="36"/>
      <c r="V107" s="36"/>
    </row>
    <row r="108" spans="1:22" s="30" customFormat="1">
      <c r="A108" s="22"/>
      <c r="B108" s="22"/>
      <c r="D108" s="22"/>
      <c r="E108" s="40"/>
      <c r="G108" s="22"/>
      <c r="H108" s="22"/>
      <c r="I108" s="22"/>
      <c r="J108" s="35"/>
      <c r="K108" s="38"/>
      <c r="L108" s="35"/>
      <c r="M108" s="38"/>
      <c r="P108" s="39"/>
      <c r="Q108" s="22"/>
      <c r="S108" s="36"/>
      <c r="T108" s="36"/>
      <c r="U108" s="36"/>
      <c r="V108" s="36"/>
    </row>
    <row r="109" spans="1:22" s="30" customFormat="1">
      <c r="A109" s="22"/>
      <c r="B109" s="22"/>
      <c r="E109" s="22"/>
      <c r="F109" s="40"/>
      <c r="H109" s="22"/>
      <c r="I109" s="22"/>
      <c r="J109" s="22"/>
      <c r="K109" s="35"/>
      <c r="L109" s="38"/>
      <c r="M109" s="38"/>
      <c r="N109" s="22"/>
      <c r="P109" s="39"/>
      <c r="Q109" s="22"/>
      <c r="S109" s="36"/>
      <c r="T109" s="36"/>
      <c r="U109" s="36"/>
      <c r="V109" s="36"/>
    </row>
    <row r="110" spans="1:22">
      <c r="E110" s="22"/>
      <c r="F110" s="40"/>
      <c r="G110" s="39"/>
    </row>
    <row r="111" spans="1:22" s="30" customFormat="1">
      <c r="A111" s="29"/>
      <c r="B111" s="35"/>
      <c r="E111" s="22"/>
      <c r="F111" s="40"/>
      <c r="H111" s="22"/>
      <c r="I111" s="22"/>
      <c r="J111" s="22"/>
      <c r="K111" s="35"/>
      <c r="L111" s="38"/>
      <c r="M111" s="38"/>
      <c r="N111" s="22"/>
      <c r="P111" s="39"/>
      <c r="Q111" s="22"/>
      <c r="S111" s="36"/>
      <c r="T111" s="36"/>
      <c r="U111" s="36"/>
      <c r="V111" s="36"/>
    </row>
    <row r="112" spans="1:22" s="30" customFormat="1">
      <c r="A112" s="29"/>
      <c r="B112" s="22"/>
      <c r="E112" s="22"/>
      <c r="F112" s="40"/>
      <c r="H112" s="22"/>
      <c r="I112" s="22"/>
      <c r="J112" s="22"/>
      <c r="K112" s="35"/>
      <c r="L112" s="38"/>
      <c r="M112" s="38"/>
      <c r="N112" s="22"/>
      <c r="P112" s="39"/>
      <c r="Q112" s="22"/>
      <c r="S112" s="36"/>
      <c r="T112" s="36"/>
      <c r="U112" s="36"/>
      <c r="V112" s="36"/>
    </row>
    <row r="113" spans="1:22" s="30" customFormat="1">
      <c r="A113" s="29"/>
      <c r="B113" s="22"/>
      <c r="E113" s="22"/>
      <c r="F113" s="40"/>
      <c r="G113" s="39"/>
      <c r="H113" s="22"/>
      <c r="I113" s="22"/>
      <c r="J113" s="22"/>
      <c r="K113" s="35"/>
      <c r="L113" s="38"/>
      <c r="M113" s="38"/>
      <c r="N113" s="22"/>
      <c r="P113" s="39"/>
      <c r="Q113" s="22"/>
      <c r="S113" s="36"/>
      <c r="T113" s="36"/>
      <c r="U113" s="36"/>
      <c r="V113" s="36"/>
    </row>
  </sheetData>
  <phoneticPr fontId="5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81AE2-B35E-2C49-93F2-15F760BBB3FC}">
  <dimension ref="A1:I16"/>
  <sheetViews>
    <sheetView zoomScale="136" workbookViewId="0">
      <selection activeCell="H15" sqref="H15"/>
    </sheetView>
  </sheetViews>
  <sheetFormatPr baseColWidth="10" defaultRowHeight="15"/>
  <cols>
    <col min="1" max="1" width="18.1640625" bestFit="1" customWidth="1"/>
    <col min="2" max="2" width="13.33203125" bestFit="1" customWidth="1"/>
    <col min="3" max="3" width="12.83203125" bestFit="1" customWidth="1"/>
    <col min="4" max="4" width="12.83203125" customWidth="1"/>
    <col min="5" max="5" width="12" bestFit="1" customWidth="1"/>
    <col min="6" max="6" width="10.5" bestFit="1" customWidth="1"/>
    <col min="7" max="7" width="20" bestFit="1" customWidth="1"/>
    <col min="8" max="8" width="12.1640625" bestFit="1" customWidth="1"/>
    <col min="9" max="9" width="17.6640625" bestFit="1" customWidth="1"/>
  </cols>
  <sheetData>
    <row r="1" spans="1:9">
      <c r="A1" t="s">
        <v>103</v>
      </c>
      <c r="B1" t="s">
        <v>105</v>
      </c>
      <c r="C1" t="s">
        <v>139</v>
      </c>
      <c r="D1" t="s">
        <v>106</v>
      </c>
      <c r="E1" t="s">
        <v>107</v>
      </c>
      <c r="F1" t="s">
        <v>108</v>
      </c>
      <c r="G1" t="s">
        <v>109</v>
      </c>
      <c r="H1" t="s">
        <v>140</v>
      </c>
    </row>
    <row r="2" spans="1:9">
      <c r="A2" t="s">
        <v>141</v>
      </c>
      <c r="B2">
        <v>2.2989999999999999</v>
      </c>
      <c r="C2">
        <v>7.6609999999999996</v>
      </c>
      <c r="D2">
        <f>C2-B2</f>
        <v>5.3620000000000001</v>
      </c>
      <c r="E2">
        <v>6.9820000000000002</v>
      </c>
      <c r="F2">
        <f t="shared" ref="F2:F7" si="0">E2-B2</f>
        <v>4.6829999999999998</v>
      </c>
      <c r="G2">
        <f>(D2-F2)/F2</f>
        <v>0.14499252615844552</v>
      </c>
      <c r="I2" t="s">
        <v>142</v>
      </c>
    </row>
    <row r="3" spans="1:9">
      <c r="A3" t="s">
        <v>143</v>
      </c>
      <c r="B3">
        <v>2.2989999999999999</v>
      </c>
      <c r="C3">
        <v>7.5860000000000003</v>
      </c>
      <c r="D3">
        <f t="shared" ref="D3:D7" si="1">C3-B3</f>
        <v>5.2870000000000008</v>
      </c>
      <c r="E3">
        <v>6.91</v>
      </c>
      <c r="F3">
        <f t="shared" si="0"/>
        <v>4.6110000000000007</v>
      </c>
      <c r="G3">
        <f t="shared" ref="G3:G7" si="2">(D3-F3)/F3</f>
        <v>0.14660594231186294</v>
      </c>
    </row>
    <row r="4" spans="1:9">
      <c r="A4" t="s">
        <v>144</v>
      </c>
      <c r="B4">
        <v>2.294</v>
      </c>
      <c r="C4">
        <v>7.7309999999999999</v>
      </c>
      <c r="D4">
        <f t="shared" si="1"/>
        <v>5.4369999999999994</v>
      </c>
      <c r="E4">
        <v>7.0309999999999997</v>
      </c>
      <c r="F4">
        <f t="shared" si="0"/>
        <v>4.7370000000000001</v>
      </c>
      <c r="G4">
        <f t="shared" si="2"/>
        <v>0.14777285201604376</v>
      </c>
    </row>
    <row r="5" spans="1:9">
      <c r="A5" t="s">
        <v>145</v>
      </c>
      <c r="B5">
        <v>2.343</v>
      </c>
      <c r="C5">
        <v>7.8920000000000003</v>
      </c>
      <c r="D5">
        <f t="shared" si="1"/>
        <v>5.5490000000000004</v>
      </c>
      <c r="E5">
        <v>7.1619999999999999</v>
      </c>
      <c r="F5">
        <f t="shared" si="0"/>
        <v>4.819</v>
      </c>
      <c r="G5">
        <f t="shared" si="2"/>
        <v>0.1514837103133431</v>
      </c>
    </row>
    <row r="6" spans="1:9">
      <c r="A6" t="s">
        <v>145</v>
      </c>
      <c r="B6">
        <v>2.3220000000000001</v>
      </c>
      <c r="C6">
        <v>7.44</v>
      </c>
      <c r="D6">
        <f>C6-B6</f>
        <v>5.1180000000000003</v>
      </c>
      <c r="E6">
        <v>6.7629999999999999</v>
      </c>
      <c r="F6">
        <f t="shared" si="0"/>
        <v>4.4409999999999998</v>
      </c>
      <c r="G6">
        <f t="shared" si="2"/>
        <v>0.15244314343616314</v>
      </c>
    </row>
    <row r="7" spans="1:9">
      <c r="A7" t="s">
        <v>145</v>
      </c>
      <c r="B7">
        <v>2.3530000000000002</v>
      </c>
      <c r="C7">
        <v>7.6230000000000002</v>
      </c>
      <c r="D7">
        <f t="shared" si="1"/>
        <v>5.27</v>
      </c>
      <c r="E7">
        <v>6.9169999999999998</v>
      </c>
      <c r="F7">
        <f t="shared" si="0"/>
        <v>4.5640000000000001</v>
      </c>
      <c r="G7">
        <f t="shared" si="2"/>
        <v>0.15468886941279569</v>
      </c>
      <c r="H7">
        <f>AVERAGE(G5:G7)</f>
        <v>0.15287190772076731</v>
      </c>
      <c r="I7" t="s">
        <v>153</v>
      </c>
    </row>
    <row r="8" spans="1:9">
      <c r="A8" t="s">
        <v>150</v>
      </c>
      <c r="H8">
        <f>AVERAGE(G2:G4)</f>
        <v>0.14645710682878407</v>
      </c>
      <c r="I8" t="s">
        <v>152</v>
      </c>
    </row>
    <row r="10" spans="1:9">
      <c r="A10" t="s">
        <v>146</v>
      </c>
      <c r="B10">
        <v>2.3660000000000001</v>
      </c>
      <c r="C10">
        <v>7.266</v>
      </c>
      <c r="D10">
        <f>C10-B10</f>
        <v>4.9000000000000004</v>
      </c>
      <c r="E10">
        <v>6.2910000000000004</v>
      </c>
      <c r="F10">
        <f t="shared" ref="F10:F15" si="3">E10-B10</f>
        <v>3.9250000000000003</v>
      </c>
      <c r="G10">
        <f>(D10-F10)/F10</f>
        <v>0.24840764331210191</v>
      </c>
    </row>
    <row r="11" spans="1:9">
      <c r="A11" t="s">
        <v>147</v>
      </c>
      <c r="B11">
        <v>2.3690000000000002</v>
      </c>
      <c r="C11">
        <v>7.8330000000000002</v>
      </c>
      <c r="D11">
        <f t="shared" ref="D11:D15" si="4">C11-B11</f>
        <v>5.4640000000000004</v>
      </c>
      <c r="E11">
        <v>6.7640000000000002</v>
      </c>
      <c r="F11">
        <f t="shared" si="3"/>
        <v>4.3949999999999996</v>
      </c>
      <c r="G11">
        <f t="shared" ref="G11:G15" si="5">(D11-F11)/F11</f>
        <v>0.24323094425483524</v>
      </c>
    </row>
    <row r="12" spans="1:9">
      <c r="A12" t="s">
        <v>148</v>
      </c>
      <c r="B12">
        <v>2.3090000000000002</v>
      </c>
      <c r="C12">
        <v>7.8520000000000003</v>
      </c>
      <c r="D12">
        <f t="shared" si="4"/>
        <v>5.5430000000000001</v>
      </c>
      <c r="E12">
        <v>6.76</v>
      </c>
      <c r="F12">
        <f t="shared" si="3"/>
        <v>4.4509999999999996</v>
      </c>
      <c r="G12">
        <f t="shared" si="5"/>
        <v>0.24533812626376109</v>
      </c>
    </row>
    <row r="13" spans="1:9">
      <c r="A13" t="s">
        <v>149</v>
      </c>
      <c r="B13">
        <v>2.3170000000000002</v>
      </c>
      <c r="C13">
        <v>7.8220000000000001</v>
      </c>
      <c r="D13">
        <f t="shared" si="4"/>
        <v>5.5049999999999999</v>
      </c>
      <c r="E13">
        <v>6.6989999999999998</v>
      </c>
      <c r="F13">
        <f t="shared" si="3"/>
        <v>4.3819999999999997</v>
      </c>
      <c r="G13">
        <f t="shared" si="5"/>
        <v>0.25627567320858063</v>
      </c>
    </row>
    <row r="14" spans="1:9">
      <c r="A14" t="s">
        <v>149</v>
      </c>
      <c r="B14">
        <v>2.29</v>
      </c>
      <c r="C14">
        <v>7.7679999999999998</v>
      </c>
      <c r="D14">
        <f t="shared" si="4"/>
        <v>5.4779999999999998</v>
      </c>
      <c r="E14">
        <v>6.6559999999999997</v>
      </c>
      <c r="F14">
        <f t="shared" si="3"/>
        <v>4.3659999999999997</v>
      </c>
      <c r="G14">
        <f t="shared" si="5"/>
        <v>0.2546953733394412</v>
      </c>
    </row>
    <row r="15" spans="1:9">
      <c r="A15" t="s">
        <v>149</v>
      </c>
      <c r="B15">
        <v>2.3420000000000001</v>
      </c>
      <c r="C15">
        <v>7.8140000000000001</v>
      </c>
      <c r="D15">
        <f t="shared" si="4"/>
        <v>5.4719999999999995</v>
      </c>
      <c r="E15">
        <v>6.7</v>
      </c>
      <c r="F15">
        <f t="shared" si="3"/>
        <v>4.3580000000000005</v>
      </c>
      <c r="G15">
        <f t="shared" si="5"/>
        <v>0.25562184488297357</v>
      </c>
      <c r="H15">
        <f>AVERAGE(G13:G15)</f>
        <v>0.2555309638103318</v>
      </c>
      <c r="I15" t="s">
        <v>153</v>
      </c>
    </row>
    <row r="16" spans="1:9">
      <c r="A16" t="s">
        <v>151</v>
      </c>
      <c r="H16">
        <f>AVERAGE(G10:G12)</f>
        <v>0.24565890461023274</v>
      </c>
      <c r="I16" t="s">
        <v>154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key</vt:lpstr>
      <vt:lpstr>test_plate</vt:lpstr>
      <vt:lpstr>plate_1</vt:lpstr>
      <vt:lpstr>plate_2</vt:lpstr>
      <vt:lpstr>plate_3</vt:lpstr>
      <vt:lpstr>plate_4</vt:lpstr>
      <vt:lpstr>All samples</vt:lpstr>
      <vt:lpstr>Conversion</vt:lpstr>
      <vt:lpstr>moisture_t0</vt:lpstr>
      <vt:lpstr>moisture</vt:lpstr>
      <vt:lpstr>moisture_2</vt:lpstr>
      <vt:lpstr>summary_R</vt:lpstr>
      <vt:lpstr>R</vt:lpstr>
    </vt:vector>
  </TitlesOfParts>
  <Company>University of Tennessee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English, Marie Elizabeth</dc:creator>
  <cp:lastModifiedBy>English, Marie Elizabeth</cp:lastModifiedBy>
  <dcterms:created xsi:type="dcterms:W3CDTF">2019-05-02T22:18:18Z</dcterms:created>
  <dcterms:modified xsi:type="dcterms:W3CDTF">2019-06-01T22:11:01Z</dcterms:modified>
</cp:coreProperties>
</file>