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Sreejata's documents\BDM project\nitrogen exp\enzyme assay\"/>
    </mc:Choice>
  </mc:AlternateContent>
  <xr:revisionPtr revIDLastSave="0" documentId="13_ncr:1_{ED6DC779-2DAD-4284-B074-7E60B8C25BF7}" xr6:coauthVersionLast="43" xr6:coauthVersionMax="43" xr10:uidLastSave="{00000000-0000-0000-0000-000000000000}"/>
  <bookViews>
    <workbookView xWindow="-120" yWindow="-120" windowWidth="20730" windowHeight="11160" activeTab="2" xr2:uid="{00000000-000D-0000-FFFF-FFFF00000000}"/>
  </bookViews>
  <sheets>
    <sheet name="MUB 1" sheetId="1" r:id="rId1"/>
    <sheet name="MUC 1" sheetId="2" r:id="rId2"/>
    <sheet name="SUB 1" sheetId="3" r:id="rId3"/>
    <sheet name="SUB1 Correcte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4" l="1"/>
  <c r="D23" i="4"/>
  <c r="E23" i="4"/>
  <c r="F23" i="4"/>
  <c r="G23" i="4"/>
  <c r="H23" i="4"/>
  <c r="I23" i="4"/>
  <c r="J23" i="4"/>
  <c r="K23" i="4"/>
  <c r="B23" i="4"/>
  <c r="I19" i="4"/>
  <c r="K22" i="4"/>
  <c r="C19" i="4"/>
  <c r="D19" i="4"/>
  <c r="E19" i="4"/>
  <c r="F19" i="4"/>
  <c r="G19" i="4"/>
  <c r="H19" i="4"/>
  <c r="J19" i="4"/>
  <c r="K19" i="4"/>
  <c r="C20" i="4"/>
  <c r="D20" i="4"/>
  <c r="E20" i="4"/>
  <c r="F20" i="4"/>
  <c r="G20" i="4"/>
  <c r="H20" i="4"/>
  <c r="I20" i="4"/>
  <c r="J20" i="4"/>
  <c r="K20" i="4"/>
  <c r="C21" i="4"/>
  <c r="D21" i="4"/>
  <c r="E21" i="4"/>
  <c r="F21" i="4"/>
  <c r="G21" i="4"/>
  <c r="H21" i="4"/>
  <c r="I21" i="4"/>
  <c r="J21" i="4"/>
  <c r="K21" i="4"/>
  <c r="C22" i="4"/>
  <c r="D22" i="4"/>
  <c r="E22" i="4"/>
  <c r="F22" i="4"/>
  <c r="G22" i="4"/>
  <c r="H22" i="4"/>
  <c r="I22" i="4"/>
  <c r="J22" i="4"/>
  <c r="B22" i="4"/>
  <c r="B20" i="4"/>
  <c r="B21" i="4"/>
  <c r="B19" i="4"/>
  <c r="K18" i="4"/>
  <c r="C18" i="4"/>
  <c r="D18" i="4"/>
  <c r="E18" i="4"/>
  <c r="F18" i="4"/>
  <c r="G18" i="4"/>
  <c r="H18" i="4"/>
  <c r="I18" i="4"/>
  <c r="J18" i="4"/>
  <c r="B18" i="4"/>
  <c r="C38" i="3"/>
  <c r="D38" i="3"/>
  <c r="E38" i="3"/>
  <c r="F38" i="3"/>
  <c r="G38" i="3"/>
  <c r="H38" i="3"/>
  <c r="I38" i="3"/>
  <c r="J38" i="3"/>
  <c r="K38" i="3"/>
  <c r="B38" i="3"/>
  <c r="C37" i="3"/>
  <c r="D37" i="3"/>
  <c r="E37" i="3"/>
  <c r="F37" i="3"/>
  <c r="G37" i="3"/>
  <c r="H37" i="3"/>
  <c r="I37" i="3"/>
  <c r="J37" i="3"/>
  <c r="K37" i="3"/>
  <c r="B37" i="3"/>
  <c r="C36" i="3"/>
  <c r="D36" i="3"/>
  <c r="E36" i="3"/>
  <c r="F36" i="3"/>
  <c r="G36" i="3"/>
  <c r="H36" i="3"/>
  <c r="I36" i="3"/>
  <c r="J36" i="3"/>
  <c r="K36" i="3"/>
  <c r="B36" i="3"/>
  <c r="C35" i="3"/>
  <c r="D35" i="3"/>
  <c r="E35" i="3"/>
  <c r="F35" i="3"/>
  <c r="G35" i="3"/>
  <c r="H35" i="3"/>
  <c r="I35" i="3"/>
  <c r="J35" i="3"/>
  <c r="K35" i="3"/>
  <c r="B35" i="3"/>
  <c r="C34" i="3"/>
  <c r="D34" i="3"/>
  <c r="E34" i="3"/>
  <c r="F34" i="3"/>
  <c r="G34" i="3"/>
  <c r="H34" i="3"/>
  <c r="I34" i="3"/>
  <c r="J34" i="3"/>
  <c r="K34" i="3"/>
  <c r="B34" i="3"/>
  <c r="K33" i="3"/>
  <c r="C30" i="3"/>
  <c r="D30" i="3"/>
  <c r="E30" i="3"/>
  <c r="F30" i="3"/>
  <c r="G30" i="3"/>
  <c r="H30" i="3"/>
  <c r="I30" i="3"/>
  <c r="J30" i="3"/>
  <c r="K30" i="3"/>
  <c r="C31" i="3"/>
  <c r="D31" i="3"/>
  <c r="E31" i="3"/>
  <c r="F31" i="3"/>
  <c r="G31" i="3"/>
  <c r="H31" i="3"/>
  <c r="I31" i="3"/>
  <c r="J31" i="3"/>
  <c r="K31" i="3"/>
  <c r="C32" i="3"/>
  <c r="D32" i="3"/>
  <c r="E32" i="3"/>
  <c r="F32" i="3"/>
  <c r="G32" i="3"/>
  <c r="H32" i="3"/>
  <c r="I32" i="3"/>
  <c r="J32" i="3"/>
  <c r="K32" i="3"/>
  <c r="C33" i="3"/>
  <c r="D33" i="3"/>
  <c r="E33" i="3"/>
  <c r="F33" i="3"/>
  <c r="G33" i="3"/>
  <c r="H33" i="3"/>
  <c r="I33" i="3"/>
  <c r="J33" i="3"/>
  <c r="B33" i="3"/>
  <c r="B31" i="3"/>
  <c r="B32" i="3"/>
  <c r="B30" i="3"/>
  <c r="B29" i="3"/>
  <c r="C50" i="3" l="1"/>
  <c r="C62" i="3" s="1"/>
  <c r="C76" i="3" s="1"/>
  <c r="D50" i="3"/>
  <c r="D62" i="3" s="1"/>
  <c r="D76" i="3" s="1"/>
  <c r="E50" i="3"/>
  <c r="E62" i="3" s="1"/>
  <c r="E76" i="3" s="1"/>
  <c r="F50" i="3"/>
  <c r="F62" i="3" s="1"/>
  <c r="F76" i="3" s="1"/>
  <c r="G50" i="3"/>
  <c r="G62" i="3" s="1"/>
  <c r="G76" i="3" s="1"/>
  <c r="H50" i="3"/>
  <c r="H62" i="3" s="1"/>
  <c r="H76" i="3" s="1"/>
  <c r="I50" i="3"/>
  <c r="I62" i="3" s="1"/>
  <c r="I76" i="3" s="1"/>
  <c r="J50" i="3"/>
  <c r="J62" i="3" s="1"/>
  <c r="J76" i="3" s="1"/>
  <c r="K50" i="3"/>
  <c r="K62" i="3" s="1"/>
  <c r="K76" i="3" s="1"/>
  <c r="B50" i="3"/>
  <c r="B62" i="3" s="1"/>
  <c r="B76" i="3" s="1"/>
  <c r="C49" i="3"/>
  <c r="C61" i="3" s="1"/>
  <c r="C75" i="3" s="1"/>
  <c r="D49" i="3"/>
  <c r="D61" i="3" s="1"/>
  <c r="D75" i="3" s="1"/>
  <c r="E49" i="3"/>
  <c r="E61" i="3" s="1"/>
  <c r="E75" i="3" s="1"/>
  <c r="F49" i="3"/>
  <c r="F61" i="3" s="1"/>
  <c r="F75" i="3" s="1"/>
  <c r="G49" i="3"/>
  <c r="G61" i="3" s="1"/>
  <c r="G75" i="3" s="1"/>
  <c r="H49" i="3"/>
  <c r="H61" i="3" s="1"/>
  <c r="H75" i="3" s="1"/>
  <c r="I49" i="3"/>
  <c r="I61" i="3" s="1"/>
  <c r="I75" i="3" s="1"/>
  <c r="J49" i="3"/>
  <c r="J61" i="3" s="1"/>
  <c r="J75" i="3" s="1"/>
  <c r="K49" i="3"/>
  <c r="K61" i="3" s="1"/>
  <c r="K75" i="3" s="1"/>
  <c r="B49" i="3"/>
  <c r="B61" i="3" s="1"/>
  <c r="B75" i="3" s="1"/>
  <c r="C48" i="3"/>
  <c r="C60" i="3" s="1"/>
  <c r="C74" i="3" s="1"/>
  <c r="D48" i="3"/>
  <c r="D60" i="3" s="1"/>
  <c r="D74" i="3" s="1"/>
  <c r="E48" i="3"/>
  <c r="E60" i="3" s="1"/>
  <c r="E74" i="3" s="1"/>
  <c r="F48" i="3"/>
  <c r="F60" i="3" s="1"/>
  <c r="F74" i="3" s="1"/>
  <c r="G48" i="3"/>
  <c r="G60" i="3" s="1"/>
  <c r="G74" i="3" s="1"/>
  <c r="H48" i="3"/>
  <c r="H60" i="3" s="1"/>
  <c r="H74" i="3" s="1"/>
  <c r="I48" i="3"/>
  <c r="I60" i="3" s="1"/>
  <c r="I74" i="3" s="1"/>
  <c r="J48" i="3"/>
  <c r="J60" i="3" s="1"/>
  <c r="J74" i="3" s="1"/>
  <c r="K48" i="3"/>
  <c r="K60" i="3" s="1"/>
  <c r="K74" i="3" s="1"/>
  <c r="B48" i="3"/>
  <c r="B60" i="3" s="1"/>
  <c r="B74" i="3" s="1"/>
  <c r="C47" i="3"/>
  <c r="C59" i="3" s="1"/>
  <c r="C73" i="3" s="1"/>
  <c r="D47" i="3"/>
  <c r="D59" i="3" s="1"/>
  <c r="D73" i="3" s="1"/>
  <c r="E47" i="3"/>
  <c r="E59" i="3" s="1"/>
  <c r="E73" i="3" s="1"/>
  <c r="F47" i="3"/>
  <c r="F59" i="3" s="1"/>
  <c r="F73" i="3" s="1"/>
  <c r="G47" i="3"/>
  <c r="G59" i="3" s="1"/>
  <c r="G73" i="3" s="1"/>
  <c r="H47" i="3"/>
  <c r="H59" i="3" s="1"/>
  <c r="H73" i="3" s="1"/>
  <c r="I47" i="3"/>
  <c r="I59" i="3" s="1"/>
  <c r="I73" i="3" s="1"/>
  <c r="J47" i="3"/>
  <c r="J59" i="3" s="1"/>
  <c r="J73" i="3" s="1"/>
  <c r="K47" i="3"/>
  <c r="K59" i="3" s="1"/>
  <c r="K73" i="3" s="1"/>
  <c r="B47" i="3"/>
  <c r="B59" i="3" s="1"/>
  <c r="B73" i="3" s="1"/>
  <c r="C46" i="3"/>
  <c r="C58" i="3" s="1"/>
  <c r="C72" i="3" s="1"/>
  <c r="D46" i="3"/>
  <c r="D58" i="3" s="1"/>
  <c r="D72" i="3" s="1"/>
  <c r="E46" i="3"/>
  <c r="E58" i="3" s="1"/>
  <c r="E72" i="3" s="1"/>
  <c r="F46" i="3"/>
  <c r="F58" i="3" s="1"/>
  <c r="F72" i="3" s="1"/>
  <c r="G46" i="3"/>
  <c r="G58" i="3" s="1"/>
  <c r="G72" i="3" s="1"/>
  <c r="H46" i="3"/>
  <c r="H58" i="3" s="1"/>
  <c r="H72" i="3" s="1"/>
  <c r="I46" i="3"/>
  <c r="I58" i="3" s="1"/>
  <c r="I72" i="3" s="1"/>
  <c r="J46" i="3"/>
  <c r="J58" i="3" s="1"/>
  <c r="J72" i="3" s="1"/>
  <c r="K46" i="3"/>
  <c r="K58" i="3" s="1"/>
  <c r="K72" i="3" s="1"/>
  <c r="B46" i="3"/>
  <c r="B58" i="3" s="1"/>
  <c r="B72" i="3" s="1"/>
  <c r="C44" i="3"/>
  <c r="C56" i="3" s="1"/>
  <c r="C70" i="3" s="1"/>
  <c r="D44" i="3"/>
  <c r="D56" i="3" s="1"/>
  <c r="D70" i="3" s="1"/>
  <c r="E44" i="3"/>
  <c r="E56" i="3" s="1"/>
  <c r="E70" i="3" s="1"/>
  <c r="F44" i="3"/>
  <c r="F56" i="3" s="1"/>
  <c r="F70" i="3" s="1"/>
  <c r="G44" i="3"/>
  <c r="G56" i="3" s="1"/>
  <c r="G70" i="3" s="1"/>
  <c r="H44" i="3"/>
  <c r="H56" i="3" s="1"/>
  <c r="H70" i="3" s="1"/>
  <c r="I44" i="3"/>
  <c r="I56" i="3" s="1"/>
  <c r="I70" i="3" s="1"/>
  <c r="J44" i="3"/>
  <c r="J56" i="3" s="1"/>
  <c r="J70" i="3" s="1"/>
  <c r="K44" i="3"/>
  <c r="K56" i="3" s="1"/>
  <c r="K70" i="3" s="1"/>
  <c r="B44" i="3"/>
  <c r="B56" i="3" s="1"/>
  <c r="B70" i="3" s="1"/>
  <c r="B45" i="3"/>
  <c r="B57" i="3" s="1"/>
  <c r="B71" i="3" s="1"/>
  <c r="C45" i="3"/>
  <c r="C57" i="3" s="1"/>
  <c r="C71" i="3" s="1"/>
  <c r="D45" i="3"/>
  <c r="D57" i="3" s="1"/>
  <c r="D71" i="3" s="1"/>
  <c r="E45" i="3"/>
  <c r="E57" i="3" s="1"/>
  <c r="E71" i="3" s="1"/>
  <c r="F45" i="3"/>
  <c r="F57" i="3" s="1"/>
  <c r="F71" i="3" s="1"/>
  <c r="G45" i="3"/>
  <c r="G57" i="3" s="1"/>
  <c r="G71" i="3" s="1"/>
  <c r="H45" i="3"/>
  <c r="H57" i="3" s="1"/>
  <c r="H71" i="3" s="1"/>
  <c r="I45" i="3"/>
  <c r="I57" i="3" s="1"/>
  <c r="I71" i="3" s="1"/>
  <c r="J45" i="3"/>
  <c r="J57" i="3" s="1"/>
  <c r="J71" i="3" s="1"/>
  <c r="K45" i="3"/>
  <c r="K57" i="3" s="1"/>
  <c r="K71" i="3" s="1"/>
  <c r="C43" i="3"/>
  <c r="C55" i="3" s="1"/>
  <c r="C69" i="3" s="1"/>
  <c r="D43" i="3"/>
  <c r="D55" i="3" s="1"/>
  <c r="D69" i="3" s="1"/>
  <c r="E43" i="3"/>
  <c r="E55" i="3" s="1"/>
  <c r="E69" i="3" s="1"/>
  <c r="F43" i="3"/>
  <c r="F55" i="3" s="1"/>
  <c r="F69" i="3" s="1"/>
  <c r="G43" i="3"/>
  <c r="G55" i="3" s="1"/>
  <c r="G69" i="3" s="1"/>
  <c r="H43" i="3"/>
  <c r="H55" i="3" s="1"/>
  <c r="H69" i="3" s="1"/>
  <c r="I43" i="3"/>
  <c r="I55" i="3" s="1"/>
  <c r="I69" i="3" s="1"/>
  <c r="J43" i="3"/>
  <c r="J55" i="3" s="1"/>
  <c r="J69" i="3" s="1"/>
  <c r="K43" i="3"/>
  <c r="K55" i="3" s="1"/>
  <c r="K69" i="3" s="1"/>
  <c r="B43" i="3"/>
  <c r="B55" i="3" s="1"/>
  <c r="B69" i="3" s="1"/>
  <c r="C42" i="3"/>
  <c r="C54" i="3" s="1"/>
  <c r="C68" i="3" s="1"/>
  <c r="D42" i="3"/>
  <c r="D54" i="3" s="1"/>
  <c r="D68" i="3" s="1"/>
  <c r="E42" i="3"/>
  <c r="E54" i="3" s="1"/>
  <c r="E68" i="3" s="1"/>
  <c r="F42" i="3"/>
  <c r="F54" i="3" s="1"/>
  <c r="F68" i="3" s="1"/>
  <c r="G42" i="3"/>
  <c r="G54" i="3" s="1"/>
  <c r="G68" i="3" s="1"/>
  <c r="H42" i="3"/>
  <c r="H54" i="3" s="1"/>
  <c r="H68" i="3" s="1"/>
  <c r="I42" i="3"/>
  <c r="I54" i="3" s="1"/>
  <c r="I68" i="3" s="1"/>
  <c r="J42" i="3"/>
  <c r="J54" i="3" s="1"/>
  <c r="J68" i="3" s="1"/>
  <c r="K42" i="3"/>
  <c r="K54" i="3" s="1"/>
  <c r="K68" i="3" s="1"/>
  <c r="B42" i="3"/>
  <c r="B54" i="3" s="1"/>
  <c r="B68" i="3" s="1"/>
  <c r="B41" i="3"/>
  <c r="B53" i="3" s="1"/>
  <c r="B67" i="3" s="1"/>
  <c r="C29" i="3"/>
  <c r="C41" i="3" s="1"/>
  <c r="C53" i="3" s="1"/>
  <c r="C67" i="3" s="1"/>
  <c r="D29" i="3"/>
  <c r="D41" i="3" s="1"/>
  <c r="D53" i="3" s="1"/>
  <c r="D67" i="3" s="1"/>
  <c r="E29" i="3"/>
  <c r="E41" i="3" s="1"/>
  <c r="E53" i="3" s="1"/>
  <c r="E67" i="3" s="1"/>
  <c r="F29" i="3"/>
  <c r="F41" i="3" s="1"/>
  <c r="F53" i="3" s="1"/>
  <c r="F67" i="3" s="1"/>
  <c r="G29" i="3"/>
  <c r="G41" i="3" s="1"/>
  <c r="G53" i="3" s="1"/>
  <c r="G67" i="3" s="1"/>
  <c r="H29" i="3"/>
  <c r="H41" i="3" s="1"/>
  <c r="H53" i="3" s="1"/>
  <c r="H67" i="3" s="1"/>
  <c r="I29" i="3"/>
  <c r="I41" i="3" s="1"/>
  <c r="I53" i="3" s="1"/>
  <c r="I67" i="3" s="1"/>
  <c r="J29" i="3"/>
  <c r="J41" i="3" s="1"/>
  <c r="J53" i="3" s="1"/>
  <c r="J67" i="3" s="1"/>
  <c r="K29" i="3"/>
  <c r="K41" i="3" s="1"/>
  <c r="K53" i="3" s="1"/>
  <c r="K67" i="3" s="1"/>
  <c r="N31" i="1" l="1"/>
  <c r="M31" i="1"/>
  <c r="L31" i="1"/>
  <c r="K31" i="1"/>
  <c r="J31" i="1"/>
  <c r="I31" i="1"/>
  <c r="H31" i="1"/>
  <c r="G31" i="1"/>
  <c r="F31" i="1"/>
  <c r="E31" i="1"/>
  <c r="D31" i="1"/>
  <c r="C31" i="1"/>
  <c r="N30" i="1"/>
  <c r="M30" i="1"/>
  <c r="L30" i="1"/>
  <c r="K30" i="1"/>
  <c r="J30" i="1"/>
  <c r="I30" i="1"/>
  <c r="H30" i="1"/>
  <c r="G30" i="1"/>
  <c r="F30" i="1"/>
  <c r="E30" i="1"/>
  <c r="D30" i="1"/>
  <c r="C30" i="1"/>
  <c r="N29" i="1"/>
  <c r="M29" i="1"/>
  <c r="L29" i="1"/>
  <c r="K29" i="1"/>
  <c r="J29" i="1"/>
  <c r="I29" i="1"/>
  <c r="H29" i="1"/>
  <c r="G29" i="1"/>
  <c r="F29" i="1"/>
  <c r="E29" i="1"/>
  <c r="D29" i="1"/>
  <c r="C29" i="1"/>
  <c r="N28" i="1"/>
  <c r="M28" i="1"/>
  <c r="L28" i="1"/>
  <c r="K28" i="1"/>
  <c r="J28" i="1"/>
  <c r="I28" i="1"/>
  <c r="H28" i="1"/>
  <c r="G28" i="1"/>
  <c r="F28" i="1"/>
  <c r="E28" i="1"/>
  <c r="D28" i="1"/>
  <c r="C28" i="1"/>
  <c r="N27" i="1"/>
  <c r="M27" i="1"/>
  <c r="L27" i="1"/>
  <c r="K27" i="1"/>
  <c r="J27" i="1"/>
  <c r="I27" i="1"/>
  <c r="H27" i="1"/>
  <c r="G27" i="1"/>
  <c r="F27" i="1"/>
  <c r="E27" i="1"/>
  <c r="D27" i="1"/>
  <c r="C27" i="1"/>
  <c r="N26" i="1"/>
  <c r="M26" i="1"/>
  <c r="L26" i="1"/>
  <c r="K26" i="1"/>
  <c r="J26" i="1"/>
  <c r="I26" i="1"/>
  <c r="H26" i="1"/>
  <c r="G26" i="1"/>
  <c r="F26" i="1"/>
  <c r="E26" i="1"/>
  <c r="D26" i="1"/>
  <c r="C26" i="1"/>
  <c r="N31" i="2"/>
  <c r="M31" i="2"/>
  <c r="L31" i="2"/>
  <c r="K31" i="2"/>
  <c r="J31" i="2"/>
  <c r="I31" i="2"/>
  <c r="H31" i="2"/>
  <c r="G31" i="2"/>
  <c r="F31" i="2"/>
  <c r="E31" i="2"/>
  <c r="D31" i="2"/>
  <c r="C31" i="2"/>
  <c r="N30" i="2"/>
  <c r="M30" i="2"/>
  <c r="L30" i="2"/>
  <c r="K30" i="2"/>
  <c r="J30" i="2"/>
  <c r="I30" i="2"/>
  <c r="H30" i="2"/>
  <c r="G30" i="2"/>
  <c r="F30" i="2"/>
  <c r="E30" i="2"/>
  <c r="D30" i="2"/>
  <c r="C30" i="2"/>
  <c r="N29" i="2"/>
  <c r="M29" i="2"/>
  <c r="L29" i="2"/>
  <c r="K29" i="2"/>
  <c r="J29" i="2"/>
  <c r="I29" i="2"/>
  <c r="H29" i="2"/>
  <c r="G29" i="2"/>
  <c r="F29" i="2"/>
  <c r="E29" i="2"/>
  <c r="D29" i="2"/>
  <c r="C29" i="2"/>
  <c r="N28" i="2"/>
  <c r="M28" i="2"/>
  <c r="L28" i="2"/>
  <c r="K28" i="2"/>
  <c r="J28" i="2"/>
  <c r="I28" i="2"/>
  <c r="H28" i="2"/>
  <c r="G28" i="2"/>
  <c r="F28" i="2"/>
  <c r="E28" i="2"/>
  <c r="D28" i="2"/>
  <c r="C28" i="2"/>
  <c r="N27" i="2"/>
  <c r="M27" i="2"/>
  <c r="L27" i="2"/>
  <c r="K27" i="2"/>
  <c r="J27" i="2"/>
  <c r="I27" i="2"/>
  <c r="H27" i="2"/>
  <c r="G27" i="2"/>
  <c r="F27" i="2"/>
  <c r="E27" i="2"/>
  <c r="D27" i="2"/>
  <c r="C27" i="2"/>
  <c r="N26" i="2"/>
  <c r="M26" i="2"/>
  <c r="L26" i="2"/>
  <c r="K26" i="2"/>
  <c r="J26" i="2"/>
  <c r="I26" i="2"/>
  <c r="H26" i="2"/>
  <c r="G26" i="2"/>
  <c r="F26" i="2"/>
  <c r="E26" i="2"/>
  <c r="D26" i="2"/>
  <c r="C26" i="2"/>
</calcChain>
</file>

<file path=xl/sharedStrings.xml><?xml version="1.0" encoding="utf-8"?>
<sst xmlns="http://schemas.openxmlformats.org/spreadsheetml/2006/main" count="179" uniqueCount="46">
  <si>
    <t>A</t>
  </si>
  <si>
    <t>B</t>
  </si>
  <si>
    <t>MUB 1</t>
  </si>
  <si>
    <t>C</t>
  </si>
  <si>
    <t>D</t>
  </si>
  <si>
    <t>E</t>
  </si>
  <si>
    <t>F</t>
  </si>
  <si>
    <t>G</t>
  </si>
  <si>
    <t>H</t>
  </si>
  <si>
    <t>MUC 1</t>
  </si>
  <si>
    <t>SUB 1</t>
  </si>
  <si>
    <t>NO H20 1</t>
  </si>
  <si>
    <t>NO H20 2</t>
  </si>
  <si>
    <t>NO H20 3</t>
  </si>
  <si>
    <t>1ML H20 4</t>
  </si>
  <si>
    <t>NO H20 5</t>
  </si>
  <si>
    <t>TN</t>
  </si>
  <si>
    <t>WA</t>
  </si>
  <si>
    <t>Um</t>
  </si>
  <si>
    <t>umol</t>
  </si>
  <si>
    <t>soil slurry blank</t>
  </si>
  <si>
    <t>03.05.19</t>
  </si>
  <si>
    <t>MUB2</t>
  </si>
  <si>
    <t>low slope</t>
  </si>
  <si>
    <t>low int</t>
  </si>
  <si>
    <t>low r2</t>
  </si>
  <si>
    <t>high slope</t>
  </si>
  <si>
    <t>high int</t>
  </si>
  <si>
    <t>high r2</t>
  </si>
  <si>
    <t>MUC1</t>
  </si>
  <si>
    <t>XYL</t>
  </si>
  <si>
    <t>BG</t>
  </si>
  <si>
    <t>NAG</t>
  </si>
  <si>
    <t>CB</t>
  </si>
  <si>
    <t>PHOS</t>
  </si>
  <si>
    <t>LAP</t>
  </si>
  <si>
    <t>CONTROL (MUB, low)</t>
  </si>
  <si>
    <t>CONTROL (MUB, high)</t>
  </si>
  <si>
    <t>CONTROL (MUC, low)</t>
  </si>
  <si>
    <t>CONTROL (MUC, high)</t>
  </si>
  <si>
    <t>Gravimeric moisture</t>
  </si>
  <si>
    <t>Sample*buffer</t>
  </si>
  <si>
    <t>divide by time and dry soil</t>
  </si>
  <si>
    <t>multiply by 1000</t>
  </si>
  <si>
    <t>Blank</t>
  </si>
  <si>
    <t>used low slope with bad r square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</si>
</sst>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2" borderId="0" xfId="0" applyFill="1"/>
    <xf numFmtId="0" fontId="0" fillId="0" borderId="0" xfId="0"/>
    <xf numFmtId="0" fontId="5" fillId="0" borderId="0" xfId="0" applyFont="1"/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horizontal="left" vertical="center" wrapText="1" inden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horizontal="left" vertical="center" wrapText="1" inden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horizontal="left" vertical="center" wrapText="1" indent="1"/>
    </xf>
    <xf numFmtId="0" fontId="3" fillId="7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left" vertical="center" wrapText="1" indent="1"/>
    </xf>
    <xf numFmtId="0" fontId="0" fillId="0" borderId="0" xfId="0" applyFill="1"/>
    <xf numFmtId="0" fontId="7" fillId="0" borderId="0" xfId="0" applyFont="1"/>
    <xf numFmtId="0" fontId="8" fillId="0" borderId="0" xfId="0" applyFont="1"/>
    <xf numFmtId="0" fontId="8" fillId="0" borderId="1" xfId="0" applyFont="1" applyFill="1" applyBorder="1" applyAlignment="1">
      <alignment horizontal="left" vertical="center" wrapText="1" indent="1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14" borderId="1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 H20 1 TN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'MUB 1'!$B$16:$B$22</c:f>
              <c:numCache>
                <c:formatCode>General</c:formatCode>
                <c:ptCount val="7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2E-3</c:v>
                </c:pt>
                <c:pt idx="4">
                  <c:v>5.0000000000000001E-3</c:v>
                </c:pt>
                <c:pt idx="5">
                  <c:v>0.01</c:v>
                </c:pt>
                <c:pt idx="6">
                  <c:v>0.02</c:v>
                </c:pt>
              </c:numCache>
            </c:numRef>
          </c:xVal>
          <c:yVal>
            <c:numRef>
              <c:f>'MUB 1'!$C$16:$C$22</c:f>
              <c:numCache>
                <c:formatCode>General</c:formatCode>
                <c:ptCount val="7"/>
                <c:pt idx="0">
                  <c:v>147</c:v>
                </c:pt>
                <c:pt idx="1">
                  <c:v>180</c:v>
                </c:pt>
                <c:pt idx="2">
                  <c:v>761</c:v>
                </c:pt>
                <c:pt idx="3">
                  <c:v>705</c:v>
                </c:pt>
                <c:pt idx="4">
                  <c:v>1309</c:v>
                </c:pt>
                <c:pt idx="5">
                  <c:v>3173</c:v>
                </c:pt>
                <c:pt idx="6">
                  <c:v>7789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44B-C746-88FC-DACAC9987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420744"/>
        <c:axId val="435421136"/>
      </c:scatterChart>
      <c:valAx>
        <c:axId val="435420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421136"/>
        <c:crosses val="autoZero"/>
        <c:crossBetween val="midCat"/>
      </c:valAx>
      <c:valAx>
        <c:axId val="43542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420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 H20 2 TN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'MUB 1'!$B$16:$B$22</c:f>
              <c:numCache>
                <c:formatCode>General</c:formatCode>
                <c:ptCount val="7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2E-3</c:v>
                </c:pt>
                <c:pt idx="4">
                  <c:v>5.0000000000000001E-3</c:v>
                </c:pt>
                <c:pt idx="5">
                  <c:v>0.01</c:v>
                </c:pt>
                <c:pt idx="6">
                  <c:v>0.02</c:v>
                </c:pt>
              </c:numCache>
            </c:numRef>
          </c:xVal>
          <c:yVal>
            <c:numRef>
              <c:f>'MUB 1'!$D$16:$D$22</c:f>
              <c:numCache>
                <c:formatCode>General</c:formatCode>
                <c:ptCount val="7"/>
                <c:pt idx="0">
                  <c:v>54</c:v>
                </c:pt>
                <c:pt idx="1">
                  <c:v>192</c:v>
                </c:pt>
                <c:pt idx="2">
                  <c:v>142</c:v>
                </c:pt>
                <c:pt idx="3">
                  <c:v>537</c:v>
                </c:pt>
                <c:pt idx="4">
                  <c:v>702</c:v>
                </c:pt>
                <c:pt idx="5">
                  <c:v>1385</c:v>
                </c:pt>
                <c:pt idx="6">
                  <c:v>2540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E02-1B42-8033-DD7D38799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422312"/>
        <c:axId val="435422704"/>
      </c:scatterChart>
      <c:valAx>
        <c:axId val="43542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422704"/>
        <c:crosses val="autoZero"/>
        <c:crossBetween val="midCat"/>
      </c:valAx>
      <c:valAx>
        <c:axId val="43542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422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 ML H20 4 TN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'MUB 1'!$B$16:$B$22</c:f>
              <c:numCache>
                <c:formatCode>General</c:formatCode>
                <c:ptCount val="7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2E-3</c:v>
                </c:pt>
                <c:pt idx="4">
                  <c:v>5.0000000000000001E-3</c:v>
                </c:pt>
                <c:pt idx="5">
                  <c:v>0.01</c:v>
                </c:pt>
                <c:pt idx="6">
                  <c:v>0.02</c:v>
                </c:pt>
              </c:numCache>
            </c:numRef>
          </c:xVal>
          <c:yVal>
            <c:numRef>
              <c:f>'MUB 1'!$F$16:$F$22</c:f>
              <c:numCache>
                <c:formatCode>General</c:formatCode>
                <c:ptCount val="7"/>
                <c:pt idx="0">
                  <c:v>49</c:v>
                </c:pt>
                <c:pt idx="1">
                  <c:v>413</c:v>
                </c:pt>
                <c:pt idx="2">
                  <c:v>271</c:v>
                </c:pt>
                <c:pt idx="3">
                  <c:v>582</c:v>
                </c:pt>
                <c:pt idx="4">
                  <c:v>867</c:v>
                </c:pt>
                <c:pt idx="5">
                  <c:v>2437</c:v>
                </c:pt>
                <c:pt idx="6">
                  <c:v>5043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3FE-1B4B-905D-71CB1EF5A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421920"/>
        <c:axId val="435420352"/>
      </c:scatterChart>
      <c:valAx>
        <c:axId val="43542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420352"/>
        <c:crosses val="autoZero"/>
        <c:crossBetween val="midCat"/>
      </c:valAx>
      <c:valAx>
        <c:axId val="43542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421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561975</xdr:colOff>
      <xdr:row>32</xdr:row>
      <xdr:rowOff>80962</xdr:rowOff>
    </xdr:from>
    <xdr:to>
      <xdr:col>7</xdr:col>
      <xdr:colOff>495300</xdr:colOff>
      <xdr:row>46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61912</xdr:colOff>
      <xdr:row>32</xdr:row>
      <xdr:rowOff>52387</xdr:rowOff>
    </xdr:from>
    <xdr:to>
      <xdr:col>15</xdr:col>
      <xdr:colOff>33337</xdr:colOff>
      <xdr:row>46</xdr:row>
      <xdr:rowOff>128587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528637</xdr:colOff>
      <xdr:row>47</xdr:row>
      <xdr:rowOff>100012</xdr:rowOff>
    </xdr:from>
    <xdr:to>
      <xdr:col>7</xdr:col>
      <xdr:colOff>461962</xdr:colOff>
      <xdr:row>61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P31"/>
  <sheetViews>
    <sheetView topLeftCell="A7" zoomScale="86" zoomScaleNormal="86" workbookViewId="0">
      <selection activeCell="S31" sqref="S31"/>
    </sheetView>
  </sheetViews>
  <sheetFormatPr defaultColWidth="8.85546875" defaultRowHeight="15" x14ac:dyDescent="0.25"/>
  <cols>
    <col min="1" max="2" width="9.140625" style="25"/>
    <col min="3" max="3" width="12.140625" customWidth="1"/>
    <col min="4" max="4" width="12.140625" style="2" customWidth="1"/>
    <col min="5" max="5" width="12.7109375" bestFit="1" customWidth="1"/>
    <col min="6" max="7" width="11.7109375" bestFit="1" customWidth="1"/>
    <col min="8" max="8" width="12.7109375" bestFit="1" customWidth="1"/>
    <col min="9" max="10" width="10.140625" bestFit="1" customWidth="1"/>
    <col min="11" max="11" width="11.140625" bestFit="1" customWidth="1"/>
    <col min="12" max="12" width="10.140625" bestFit="1" customWidth="1"/>
  </cols>
  <sheetData>
    <row r="1" spans="1:16" s="25" customFormat="1" x14ac:dyDescent="0.25">
      <c r="A1" s="25" t="s">
        <v>21</v>
      </c>
    </row>
    <row r="2" spans="1:16" x14ac:dyDescent="0.25">
      <c r="C2" s="5">
        <v>1</v>
      </c>
      <c r="D2" s="5">
        <v>2</v>
      </c>
      <c r="E2" s="5">
        <v>3</v>
      </c>
      <c r="F2" s="5">
        <v>4</v>
      </c>
      <c r="G2" s="5">
        <v>5</v>
      </c>
      <c r="H2" s="5">
        <v>6</v>
      </c>
      <c r="I2" s="5">
        <v>7</v>
      </c>
      <c r="J2" s="5">
        <v>8</v>
      </c>
      <c r="K2" s="5">
        <v>9</v>
      </c>
      <c r="L2" s="5">
        <v>10</v>
      </c>
      <c r="M2" s="5">
        <v>11</v>
      </c>
      <c r="N2" s="5">
        <v>12</v>
      </c>
      <c r="O2" s="4"/>
      <c r="P2" s="4"/>
    </row>
    <row r="3" spans="1:16" s="2" customFormat="1" x14ac:dyDescent="0.25">
      <c r="A3" s="25"/>
      <c r="B3" s="25"/>
      <c r="C3" s="6">
        <v>147</v>
      </c>
      <c r="D3" s="6">
        <v>54</v>
      </c>
      <c r="E3" s="6">
        <v>68</v>
      </c>
      <c r="F3" s="6">
        <v>49</v>
      </c>
      <c r="G3" s="6">
        <v>112</v>
      </c>
      <c r="H3" s="6">
        <v>131</v>
      </c>
      <c r="I3" s="6">
        <v>106</v>
      </c>
      <c r="J3" s="6">
        <v>128</v>
      </c>
      <c r="K3" s="6">
        <v>134</v>
      </c>
      <c r="L3" s="6">
        <v>116</v>
      </c>
      <c r="M3" s="6">
        <v>249</v>
      </c>
      <c r="N3" s="7">
        <v>32695</v>
      </c>
      <c r="O3" s="8">
        <v>365450</v>
      </c>
      <c r="P3" s="4"/>
    </row>
    <row r="4" spans="1:16" x14ac:dyDescent="0.25">
      <c r="C4" s="6">
        <v>180</v>
      </c>
      <c r="D4" s="6">
        <v>192</v>
      </c>
      <c r="E4" s="6">
        <v>122</v>
      </c>
      <c r="F4" s="6">
        <v>413</v>
      </c>
      <c r="G4" s="6">
        <v>365</v>
      </c>
      <c r="H4" s="6">
        <v>321</v>
      </c>
      <c r="I4" s="6">
        <v>295</v>
      </c>
      <c r="J4" s="6">
        <v>335</v>
      </c>
      <c r="K4" s="6">
        <v>340</v>
      </c>
      <c r="L4" s="6">
        <v>328</v>
      </c>
      <c r="M4" s="6">
        <v>1255</v>
      </c>
      <c r="N4" s="6">
        <v>1290</v>
      </c>
      <c r="O4" s="8">
        <v>365450</v>
      </c>
      <c r="P4" s="4" t="s">
        <v>2</v>
      </c>
    </row>
    <row r="5" spans="1:16" x14ac:dyDescent="0.25">
      <c r="C5" s="6">
        <v>761</v>
      </c>
      <c r="D5" s="6">
        <v>142</v>
      </c>
      <c r="E5" s="6">
        <v>235</v>
      </c>
      <c r="F5" s="6">
        <v>271</v>
      </c>
      <c r="G5" s="6">
        <v>618</v>
      </c>
      <c r="H5" s="6">
        <v>502</v>
      </c>
      <c r="I5" s="6">
        <v>457</v>
      </c>
      <c r="J5" s="6">
        <v>534</v>
      </c>
      <c r="K5" s="6">
        <v>560</v>
      </c>
      <c r="L5" s="6">
        <v>563</v>
      </c>
      <c r="M5" s="6">
        <v>2218</v>
      </c>
      <c r="N5" s="6">
        <v>2339</v>
      </c>
      <c r="O5" s="8">
        <v>365450</v>
      </c>
      <c r="P5" s="4"/>
    </row>
    <row r="6" spans="1:16" x14ac:dyDescent="0.25">
      <c r="C6" s="6">
        <v>705</v>
      </c>
      <c r="D6" s="6">
        <v>537</v>
      </c>
      <c r="E6" s="6">
        <v>399</v>
      </c>
      <c r="F6" s="6">
        <v>582</v>
      </c>
      <c r="G6" s="6">
        <v>1179</v>
      </c>
      <c r="H6" s="6">
        <v>900</v>
      </c>
      <c r="I6" s="6">
        <v>914</v>
      </c>
      <c r="J6" s="6">
        <v>986</v>
      </c>
      <c r="K6" s="6">
        <v>1038</v>
      </c>
      <c r="L6" s="6">
        <v>1017</v>
      </c>
      <c r="M6" s="9">
        <v>4461</v>
      </c>
      <c r="N6" s="9">
        <v>4418</v>
      </c>
      <c r="O6" s="8">
        <v>365450</v>
      </c>
      <c r="P6" s="4"/>
    </row>
    <row r="7" spans="1:16" x14ac:dyDescent="0.25">
      <c r="C7" s="6">
        <v>1309</v>
      </c>
      <c r="D7" s="6">
        <v>702</v>
      </c>
      <c r="E7" s="6">
        <v>859</v>
      </c>
      <c r="F7" s="6">
        <v>867</v>
      </c>
      <c r="G7" s="6">
        <v>2639</v>
      </c>
      <c r="H7" s="6">
        <v>2012</v>
      </c>
      <c r="I7" s="6">
        <v>2510</v>
      </c>
      <c r="J7" s="6">
        <v>2282</v>
      </c>
      <c r="K7" s="6">
        <v>2436</v>
      </c>
      <c r="L7" s="6">
        <v>2384</v>
      </c>
      <c r="M7" s="10">
        <v>9983</v>
      </c>
      <c r="N7" s="10">
        <v>10956</v>
      </c>
      <c r="O7" s="8">
        <v>365450</v>
      </c>
      <c r="P7" s="4"/>
    </row>
    <row r="8" spans="1:16" x14ac:dyDescent="0.25">
      <c r="C8" s="6">
        <v>3173</v>
      </c>
      <c r="D8" s="6">
        <v>1385</v>
      </c>
      <c r="E8" s="9">
        <v>4918</v>
      </c>
      <c r="F8" s="6">
        <v>2437</v>
      </c>
      <c r="G8" s="9">
        <v>5195</v>
      </c>
      <c r="H8" s="9">
        <v>3880</v>
      </c>
      <c r="I8" s="9">
        <v>4928</v>
      </c>
      <c r="J8" s="9">
        <v>4561</v>
      </c>
      <c r="K8" s="9">
        <v>4795</v>
      </c>
      <c r="L8" s="9">
        <v>4811</v>
      </c>
      <c r="M8" s="11">
        <v>21125</v>
      </c>
      <c r="N8" s="11">
        <v>20775</v>
      </c>
      <c r="O8" s="8">
        <v>365450</v>
      </c>
      <c r="P8" s="4"/>
    </row>
    <row r="9" spans="1:16" x14ac:dyDescent="0.25">
      <c r="C9" s="12">
        <v>7789</v>
      </c>
      <c r="D9" s="6">
        <v>2540</v>
      </c>
      <c r="E9" s="12">
        <v>8753</v>
      </c>
      <c r="F9" s="9">
        <v>5043</v>
      </c>
      <c r="G9" s="12">
        <v>9882</v>
      </c>
      <c r="H9" s="12">
        <v>7924</v>
      </c>
      <c r="I9" s="10">
        <v>9960</v>
      </c>
      <c r="J9" s="12">
        <v>9184</v>
      </c>
      <c r="K9" s="12">
        <v>9483</v>
      </c>
      <c r="L9" s="12">
        <v>9427</v>
      </c>
      <c r="M9" s="13">
        <v>39666</v>
      </c>
      <c r="N9" s="14">
        <v>46267</v>
      </c>
      <c r="O9" s="8">
        <v>365450</v>
      </c>
      <c r="P9" s="4"/>
    </row>
    <row r="10" spans="1:16" x14ac:dyDescent="0.25">
      <c r="C10" s="6">
        <v>104</v>
      </c>
      <c r="D10" s="6">
        <v>52</v>
      </c>
      <c r="E10" s="6">
        <v>125</v>
      </c>
      <c r="F10" s="6">
        <v>79</v>
      </c>
      <c r="G10" s="6">
        <v>138</v>
      </c>
      <c r="H10" s="6">
        <v>147</v>
      </c>
      <c r="I10" s="6">
        <v>158</v>
      </c>
      <c r="J10" s="6">
        <v>137</v>
      </c>
      <c r="K10" s="6">
        <v>175</v>
      </c>
      <c r="L10" s="6">
        <v>164</v>
      </c>
      <c r="M10" s="6">
        <v>13</v>
      </c>
      <c r="N10" s="6">
        <v>17</v>
      </c>
      <c r="O10" s="8">
        <v>365450</v>
      </c>
      <c r="P10" s="4"/>
    </row>
    <row r="11" spans="1:16" x14ac:dyDescent="0.25">
      <c r="D11"/>
    </row>
    <row r="12" spans="1:16" x14ac:dyDescent="0.25">
      <c r="D12"/>
    </row>
    <row r="13" spans="1:16" ht="15.75" x14ac:dyDescent="0.25">
      <c r="C13" s="3" t="s">
        <v>11</v>
      </c>
      <c r="D13" s="3" t="s">
        <v>12</v>
      </c>
      <c r="E13" s="3" t="s">
        <v>13</v>
      </c>
      <c r="F13" s="3" t="s">
        <v>14</v>
      </c>
      <c r="G13" s="3" t="s">
        <v>15</v>
      </c>
      <c r="H13" s="3" t="s">
        <v>11</v>
      </c>
      <c r="I13" s="3" t="s">
        <v>12</v>
      </c>
      <c r="J13" s="3" t="s">
        <v>13</v>
      </c>
      <c r="K13" s="3" t="s">
        <v>14</v>
      </c>
      <c r="L13" s="3" t="s">
        <v>15</v>
      </c>
      <c r="M13" s="3"/>
    </row>
    <row r="14" spans="1:16" ht="15.75" x14ac:dyDescent="0.25">
      <c r="C14" s="3" t="s">
        <v>16</v>
      </c>
      <c r="D14" s="3" t="s">
        <v>16</v>
      </c>
      <c r="E14" s="3" t="s">
        <v>16</v>
      </c>
      <c r="F14" s="3" t="s">
        <v>16</v>
      </c>
      <c r="G14" s="3" t="s">
        <v>16</v>
      </c>
      <c r="H14" s="3" t="s">
        <v>17</v>
      </c>
      <c r="I14" s="3" t="s">
        <v>17</v>
      </c>
      <c r="J14" s="3" t="s">
        <v>17</v>
      </c>
      <c r="K14" s="3" t="s">
        <v>17</v>
      </c>
      <c r="L14" s="3" t="s">
        <v>17</v>
      </c>
      <c r="M14" s="3"/>
    </row>
    <row r="15" spans="1:16" x14ac:dyDescent="0.25">
      <c r="A15" s="37" t="s">
        <v>18</v>
      </c>
      <c r="B15" s="37" t="s">
        <v>19</v>
      </c>
      <c r="C15" s="26">
        <v>1</v>
      </c>
      <c r="D15" s="26">
        <v>2</v>
      </c>
      <c r="E15" s="26">
        <v>3</v>
      </c>
      <c r="F15" s="26">
        <v>4</v>
      </c>
      <c r="G15" s="26">
        <v>5</v>
      </c>
      <c r="H15" s="26">
        <v>6</v>
      </c>
      <c r="I15" s="26">
        <v>7</v>
      </c>
      <c r="J15" s="26">
        <v>8</v>
      </c>
      <c r="K15" s="26">
        <v>9</v>
      </c>
      <c r="L15" s="26">
        <v>10</v>
      </c>
      <c r="M15" s="26">
        <v>11</v>
      </c>
      <c r="N15" s="26">
        <v>12</v>
      </c>
      <c r="O15" s="25"/>
    </row>
    <row r="16" spans="1:16" x14ac:dyDescent="0.25">
      <c r="A16" s="37">
        <v>0</v>
      </c>
      <c r="B16" s="37">
        <v>0</v>
      </c>
      <c r="C16" s="27">
        <v>147</v>
      </c>
      <c r="D16" s="27">
        <v>54</v>
      </c>
      <c r="E16" s="27">
        <v>68</v>
      </c>
      <c r="F16" s="27">
        <v>49</v>
      </c>
      <c r="G16" s="27">
        <v>112</v>
      </c>
      <c r="H16" s="27">
        <v>131</v>
      </c>
      <c r="I16" s="27">
        <v>106</v>
      </c>
      <c r="J16" s="27">
        <v>128</v>
      </c>
      <c r="K16" s="27">
        <v>134</v>
      </c>
      <c r="L16" s="27">
        <v>116</v>
      </c>
      <c r="M16" s="27">
        <v>249</v>
      </c>
      <c r="N16" s="34">
        <v>32695</v>
      </c>
      <c r="O16" s="28">
        <v>365450</v>
      </c>
    </row>
    <row r="17" spans="1:15" x14ac:dyDescent="0.25">
      <c r="A17" s="37">
        <v>2.5</v>
      </c>
      <c r="B17" s="37">
        <v>5.0000000000000001E-4</v>
      </c>
      <c r="C17" s="27">
        <v>180</v>
      </c>
      <c r="D17" s="27">
        <v>192</v>
      </c>
      <c r="E17" s="27">
        <v>122</v>
      </c>
      <c r="F17" s="27">
        <v>413</v>
      </c>
      <c r="G17" s="27">
        <v>365</v>
      </c>
      <c r="H17" s="27">
        <v>321</v>
      </c>
      <c r="I17" s="27">
        <v>295</v>
      </c>
      <c r="J17" s="27">
        <v>335</v>
      </c>
      <c r="K17" s="27">
        <v>340</v>
      </c>
      <c r="L17" s="27">
        <v>328</v>
      </c>
      <c r="M17" s="27">
        <v>1255</v>
      </c>
      <c r="N17" s="27">
        <v>1290</v>
      </c>
      <c r="O17" s="28">
        <v>365450</v>
      </c>
    </row>
    <row r="18" spans="1:15" x14ac:dyDescent="0.25">
      <c r="A18" s="37">
        <v>5</v>
      </c>
      <c r="B18" s="37">
        <v>1E-3</v>
      </c>
      <c r="C18" s="27">
        <v>761</v>
      </c>
      <c r="D18" s="27">
        <v>142</v>
      </c>
      <c r="E18" s="27">
        <v>235</v>
      </c>
      <c r="F18" s="27">
        <v>271</v>
      </c>
      <c r="G18" s="27">
        <v>618</v>
      </c>
      <c r="H18" s="27">
        <v>502</v>
      </c>
      <c r="I18" s="27">
        <v>457</v>
      </c>
      <c r="J18" s="27">
        <v>534</v>
      </c>
      <c r="K18" s="27">
        <v>560</v>
      </c>
      <c r="L18" s="27">
        <v>563</v>
      </c>
      <c r="M18" s="27">
        <v>2218</v>
      </c>
      <c r="N18" s="27">
        <v>2339</v>
      </c>
      <c r="O18" s="28">
        <v>365450</v>
      </c>
    </row>
    <row r="19" spans="1:15" x14ac:dyDescent="0.25">
      <c r="A19" s="37">
        <v>10</v>
      </c>
      <c r="B19" s="37">
        <v>2E-3</v>
      </c>
      <c r="C19" s="27">
        <v>705</v>
      </c>
      <c r="D19" s="27">
        <v>537</v>
      </c>
      <c r="E19" s="27">
        <v>399</v>
      </c>
      <c r="F19" s="27">
        <v>582</v>
      </c>
      <c r="G19" s="27">
        <v>1179</v>
      </c>
      <c r="H19" s="27">
        <v>900</v>
      </c>
      <c r="I19" s="27">
        <v>914</v>
      </c>
      <c r="J19" s="27">
        <v>986</v>
      </c>
      <c r="K19" s="27">
        <v>1038</v>
      </c>
      <c r="L19" s="27">
        <v>1017</v>
      </c>
      <c r="M19" s="31">
        <v>4461</v>
      </c>
      <c r="N19" s="31">
        <v>4418</v>
      </c>
      <c r="O19" s="28">
        <v>365450</v>
      </c>
    </row>
    <row r="20" spans="1:15" x14ac:dyDescent="0.25">
      <c r="A20" s="37">
        <v>25</v>
      </c>
      <c r="B20" s="37">
        <v>5.0000000000000001E-3</v>
      </c>
      <c r="C20" s="27">
        <v>1309</v>
      </c>
      <c r="D20" s="27">
        <v>702</v>
      </c>
      <c r="E20" s="27">
        <v>859</v>
      </c>
      <c r="F20" s="27">
        <v>867</v>
      </c>
      <c r="G20" s="27">
        <v>2639</v>
      </c>
      <c r="H20" s="27">
        <v>2012</v>
      </c>
      <c r="I20" s="27">
        <v>2510</v>
      </c>
      <c r="J20" s="27">
        <v>2282</v>
      </c>
      <c r="K20" s="27">
        <v>2436</v>
      </c>
      <c r="L20" s="27">
        <v>2384</v>
      </c>
      <c r="M20" s="29">
        <v>9983</v>
      </c>
      <c r="N20" s="29">
        <v>10956</v>
      </c>
      <c r="O20" s="28">
        <v>365450</v>
      </c>
    </row>
    <row r="21" spans="1:15" x14ac:dyDescent="0.25">
      <c r="A21" s="37">
        <v>50</v>
      </c>
      <c r="B21" s="37">
        <v>0.01</v>
      </c>
      <c r="C21" s="27">
        <v>3173</v>
      </c>
      <c r="D21" s="27">
        <v>1385</v>
      </c>
      <c r="E21" s="31">
        <v>4918</v>
      </c>
      <c r="F21" s="27">
        <v>2437</v>
      </c>
      <c r="G21" s="31">
        <v>5195</v>
      </c>
      <c r="H21" s="31">
        <v>3880</v>
      </c>
      <c r="I21" s="31">
        <v>4928</v>
      </c>
      <c r="J21" s="31">
        <v>4561</v>
      </c>
      <c r="K21" s="31">
        <v>4795</v>
      </c>
      <c r="L21" s="31">
        <v>4811</v>
      </c>
      <c r="M21" s="35">
        <v>21125</v>
      </c>
      <c r="N21" s="35">
        <v>20775</v>
      </c>
      <c r="O21" s="28">
        <v>365450</v>
      </c>
    </row>
    <row r="22" spans="1:15" x14ac:dyDescent="0.25">
      <c r="A22" s="37">
        <v>100</v>
      </c>
      <c r="B22" s="37">
        <v>0.02</v>
      </c>
      <c r="C22" s="30">
        <v>7789</v>
      </c>
      <c r="D22" s="27">
        <v>2540</v>
      </c>
      <c r="E22" s="30">
        <v>8753</v>
      </c>
      <c r="F22" s="31">
        <v>5043</v>
      </c>
      <c r="G22" s="30">
        <v>9882</v>
      </c>
      <c r="H22" s="30">
        <v>7924</v>
      </c>
      <c r="I22" s="29">
        <v>9960</v>
      </c>
      <c r="J22" s="30">
        <v>9184</v>
      </c>
      <c r="K22" s="30">
        <v>9483</v>
      </c>
      <c r="L22" s="30">
        <v>9427</v>
      </c>
      <c r="M22" s="32">
        <v>39666</v>
      </c>
      <c r="N22" s="33">
        <v>46267</v>
      </c>
      <c r="O22" s="28">
        <v>365450</v>
      </c>
    </row>
    <row r="23" spans="1:15" x14ac:dyDescent="0.25">
      <c r="A23" s="37" t="s">
        <v>20</v>
      </c>
      <c r="B23" s="37"/>
      <c r="C23" s="27">
        <v>104</v>
      </c>
      <c r="D23" s="27">
        <v>52</v>
      </c>
      <c r="E23" s="27">
        <v>125</v>
      </c>
      <c r="F23" s="27">
        <v>79</v>
      </c>
      <c r="G23" s="27">
        <v>138</v>
      </c>
      <c r="H23" s="27">
        <v>147</v>
      </c>
      <c r="I23" s="27">
        <v>158</v>
      </c>
      <c r="J23" s="27">
        <v>137</v>
      </c>
      <c r="K23" s="27">
        <v>175</v>
      </c>
      <c r="L23" s="27">
        <v>164</v>
      </c>
      <c r="M23" s="27">
        <v>13</v>
      </c>
      <c r="N23" s="27">
        <v>17</v>
      </c>
      <c r="O23" s="28">
        <v>365450</v>
      </c>
    </row>
    <row r="24" spans="1:15" x14ac:dyDescent="0.25"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6" spans="1:15" x14ac:dyDescent="0.25">
      <c r="C26">
        <f>SLOPE(C16:C20,B16:B20)</f>
        <v>223582.27848101268</v>
      </c>
      <c r="D26" s="2">
        <f>SLOPE(D16:D20,B16:B20)</f>
        <v>130132.91139240505</v>
      </c>
      <c r="E26">
        <f>SLOPE(E16:E20,B16:B20)</f>
        <v>159993.67088607594</v>
      </c>
      <c r="F26">
        <f>SLOPE(F16:F20,B16:B20)</f>
        <v>143487.34177215191</v>
      </c>
      <c r="G26">
        <f>SLOPE(G16:G20,B16:B20)</f>
        <v>506417.72151898732</v>
      </c>
      <c r="H26">
        <f>SLOPE(H16:H20,B16:B20)</f>
        <v>376601.26582278474</v>
      </c>
      <c r="I26">
        <f>SLOPE(I16:I20,B16:B20)</f>
        <v>487537.97468354425</v>
      </c>
      <c r="J26">
        <f>SLOPE(J16:J20,B16:B20)</f>
        <v>432468.35443037975</v>
      </c>
      <c r="K26">
        <f>SLOPE(K16:K20,B16:B20)</f>
        <v>463443.03797468351</v>
      </c>
      <c r="L26">
        <f>SLOPE(L16:L20,B16:B20)</f>
        <v>454898.7341772152</v>
      </c>
      <c r="M26">
        <f>SLOPE(M16:M20,B16:B20)</f>
        <v>1949386.0759493669</v>
      </c>
      <c r="N26">
        <f>SLOPE(N16:N20,B16:B20)</f>
        <v>-1347253.1645569622</v>
      </c>
    </row>
    <row r="27" spans="1:15" x14ac:dyDescent="0.25">
      <c r="C27">
        <f>INTERCEPT(C16:C20,B16:B20)</f>
        <v>240.31012658227843</v>
      </c>
      <c r="D27" s="2">
        <f>INTERCEPT(D16:D20,B16:B20)</f>
        <v>104.17405063291139</v>
      </c>
      <c r="E27">
        <f>INTERCEPT(E16:E20,B16:B20)</f>
        <v>64.610759493670912</v>
      </c>
      <c r="F27">
        <f>INTERCEPT(F16:F20,B16:B20)</f>
        <v>192.47151898734171</v>
      </c>
      <c r="G27">
        <f>INTERCEPT(G16:G20,B16:B20)</f>
        <v>121.68987341772151</v>
      </c>
      <c r="H27">
        <f>INTERCEPT(H16:H20,B16:B20)</f>
        <v>132.97784810126598</v>
      </c>
      <c r="I27">
        <f>INTERCEPT(I16:I20,B16:B20)</f>
        <v>27.585443037974642</v>
      </c>
      <c r="J27">
        <f>INTERCEPT(J16:J20,B16:B20)</f>
        <v>117.80379746835433</v>
      </c>
      <c r="K27">
        <f>INTERCEPT(K16:K20,B16:B20)</f>
        <v>113.74683544303798</v>
      </c>
      <c r="L27">
        <f>INTERCEPT(L16:L20,B16:B20)</f>
        <v>108.27215189873414</v>
      </c>
      <c r="M27">
        <f>INTERCEPT(M16:M20,B16:B20)</f>
        <v>319.24367088607596</v>
      </c>
      <c r="N27">
        <f>INTERCEPT(N16:N20,B16:B20)</f>
        <v>12629.930379746836</v>
      </c>
    </row>
    <row r="28" spans="1:15" x14ac:dyDescent="0.25">
      <c r="C28" s="1">
        <f>RSQ(C16:C20,B16:B20)</f>
        <v>0.85929640278597741</v>
      </c>
      <c r="D28" s="1">
        <f>RSQ(D16:D20,B16:B20)</f>
        <v>0.85843385733676136</v>
      </c>
      <c r="E28">
        <f>RSQ(E16:E20,B16:B20)</f>
        <v>0.99785550831030967</v>
      </c>
      <c r="F28" s="1">
        <f>RSQ(F16:F20,B16:B20)</f>
        <v>0.84581598851907547</v>
      </c>
      <c r="G28">
        <f>RSQ(G16:G20,B16:B20)</f>
        <v>0.99938576452547223</v>
      </c>
      <c r="H28">
        <f>RSQ(H16:H20,B16:B20)</f>
        <v>0.99988029051101424</v>
      </c>
      <c r="I28">
        <f>RSQ(I16:I20,B16:B20)</f>
        <v>0.99471661478608764</v>
      </c>
      <c r="J28">
        <f>RSQ(J16:J20,B16:B20)</f>
        <v>0.99987016005156093</v>
      </c>
      <c r="K28">
        <f>RSQ(K16:K20,B16:B20)</f>
        <v>0.99977376704036425</v>
      </c>
      <c r="L28">
        <f>RSQ(L16:L20,B16:B20)</f>
        <v>0.99996267565132368</v>
      </c>
      <c r="M28">
        <f>RSQ(M16:M20,B16:B20)</f>
        <v>0.99875287717407335</v>
      </c>
      <c r="N28">
        <f>RSQ(N16:N20,B16:B20)</f>
        <v>4.2105193062247505E-2</v>
      </c>
    </row>
    <row r="29" spans="1:15" x14ac:dyDescent="0.25">
      <c r="C29">
        <f>SLOPE(C19:C22,B19:B22)</f>
        <v>403946.45247657294</v>
      </c>
      <c r="D29" s="2">
        <f>SLOPE(D19:D22,B19:B22)</f>
        <v>114950.46854082997</v>
      </c>
      <c r="E29">
        <f>SLOPE(E19:E22,B19:B22)</f>
        <v>488566.26506024093</v>
      </c>
      <c r="F29">
        <f>SLOPE(F19:F22,B19:B22)</f>
        <v>257755.02008032126</v>
      </c>
      <c r="G29">
        <f>SLOPE(G19:G22,B19:B22)</f>
        <v>483878.17938420345</v>
      </c>
      <c r="H29">
        <f>SLOPE(H19:H22,B19:B22)</f>
        <v>390987.95180722885</v>
      </c>
      <c r="I29">
        <f>SLOPE(I19:I22,B19:B22)</f>
        <v>500519.41097724234</v>
      </c>
      <c r="J29">
        <f>SLOPE(J19:J22,B19:B22)</f>
        <v>456769.74564926367</v>
      </c>
      <c r="K29">
        <f>SLOPE(K19:K22,B19:B22)</f>
        <v>469397.59036144573</v>
      </c>
      <c r="L29">
        <f>SLOPE(L19:L22,B19:B22)</f>
        <v>468236.94779116468</v>
      </c>
      <c r="M29">
        <f>SLOPE(M19:M22,B19:B22)</f>
        <v>1967781.7938420346</v>
      </c>
      <c r="N29">
        <f>SLOPE(N19:N22,B19:B22)</f>
        <v>2325879.5180722894</v>
      </c>
    </row>
    <row r="30" spans="1:15" x14ac:dyDescent="0.25">
      <c r="C30">
        <f>INTERCEPT(C19:C22,B19:B22)</f>
        <v>-492.50468540830025</v>
      </c>
      <c r="D30" s="2">
        <f>INTERCEPT(D19:D22,B19:B22)</f>
        <v>227.70816599732257</v>
      </c>
      <c r="E30">
        <f>INTERCEPT(E19:E22,B19:B22)</f>
        <v>-786.98795180722936</v>
      </c>
      <c r="F30">
        <f>INTERCEPT(F19:F22,B19:B22)</f>
        <v>-151.98393574297188</v>
      </c>
      <c r="G30">
        <f>INTERCEPT(G19:G22,B19:B22)</f>
        <v>247.87684069611714</v>
      </c>
      <c r="H30">
        <f>INTERCEPT(H19:H22,B19:B22)</f>
        <v>62.361445783132694</v>
      </c>
      <c r="I30">
        <f>INTERCEPT(I19:I22,B19:B22)</f>
        <v>-51.804551539492422</v>
      </c>
      <c r="J30">
        <f>INTERCEPT(J19:J22,B19:B22)</f>
        <v>28.129852744310483</v>
      </c>
      <c r="K30">
        <f>INTERCEPT(K19:K22,B19:B22)</f>
        <v>96.072289156626539</v>
      </c>
      <c r="L30">
        <f>INTERCEPT(L19:L22,B19:B22)</f>
        <v>78.558232931725797</v>
      </c>
      <c r="M30">
        <f>INTERCEPT(M19:M22,B19:B22)</f>
        <v>606.7684069611787</v>
      </c>
      <c r="N30">
        <f>INTERCEPT(N19:N22,B19:B22)</f>
        <v>-910.38554216867851</v>
      </c>
    </row>
    <row r="31" spans="1:15" x14ac:dyDescent="0.25">
      <c r="C31">
        <f>RSQ(C19:C22,B19:B22)</f>
        <v>0.98767362065652986</v>
      </c>
      <c r="D31" s="2">
        <f>RSQ(D19:D22,B19:B22)</f>
        <v>0.99330496884240471</v>
      </c>
      <c r="E31">
        <f>RSQ(E19:E22,B19:B22)</f>
        <v>0.96947826889071131</v>
      </c>
      <c r="F31">
        <f>RSQ(F19:F22,B19:B22)</f>
        <v>0.99024383833860874</v>
      </c>
      <c r="G31">
        <f>RSQ(G19:G22,B19:B22)</f>
        <v>0.99963956107891982</v>
      </c>
      <c r="H31">
        <f>RSQ(H19:H22,B19:B22)</f>
        <v>0.99953124256825798</v>
      </c>
      <c r="I31">
        <f>RSQ(I19:I22,B19:B22)</f>
        <v>0.99988472700169961</v>
      </c>
      <c r="J31">
        <f>RSQ(J19:J22,B19:B22)</f>
        <v>0.99988462001232103</v>
      </c>
      <c r="K31">
        <f>RSQ(K19:K22,B19:B22)</f>
        <v>0.99999792869648851</v>
      </c>
      <c r="L31">
        <f>RSQ(L19:L22,B19:B22)</f>
        <v>0.99990099043181757</v>
      </c>
      <c r="M31">
        <f>RSQ(M19:M22,B19:B22)</f>
        <v>0.99859856727009222</v>
      </c>
      <c r="N31">
        <f>RSQ(N19:N22,B19:B22)</f>
        <v>0.99662131754239702</v>
      </c>
    </row>
  </sheetData>
  <pageMargins left="0.7" right="0.7" top="0.75" bottom="0.75" header="0.3" footer="0.3"/>
  <pageSetup scale="72" fitToHeight="0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1"/>
  <sheetViews>
    <sheetView topLeftCell="A9" zoomScale="95" zoomScaleNormal="95" workbookViewId="0">
      <selection activeCell="A19" sqref="A19:XFD22"/>
    </sheetView>
  </sheetViews>
  <sheetFormatPr defaultColWidth="8.85546875" defaultRowHeight="15" x14ac:dyDescent="0.25"/>
  <cols>
    <col min="1" max="1" width="9.140625" style="25"/>
    <col min="2" max="2" width="8.85546875" style="25" customWidth="1"/>
    <col min="3" max="5" width="10.140625" bestFit="1" customWidth="1"/>
    <col min="6" max="6" width="11.140625" bestFit="1" customWidth="1"/>
    <col min="7" max="10" width="10.140625" bestFit="1" customWidth="1"/>
  </cols>
  <sheetData>
    <row r="1" spans="1:16" s="25" customFormat="1" x14ac:dyDescent="0.25">
      <c r="A1" s="25" t="s">
        <v>21</v>
      </c>
    </row>
    <row r="2" spans="1:16" x14ac:dyDescent="0.25">
      <c r="C2" s="16">
        <v>1</v>
      </c>
      <c r="D2" s="16">
        <v>2</v>
      </c>
      <c r="E2" s="16">
        <v>3</v>
      </c>
      <c r="F2" s="16">
        <v>4</v>
      </c>
      <c r="G2" s="16">
        <v>5</v>
      </c>
      <c r="H2" s="16">
        <v>6</v>
      </c>
      <c r="I2" s="16">
        <v>7</v>
      </c>
      <c r="J2" s="16">
        <v>8</v>
      </c>
      <c r="K2" s="16">
        <v>9</v>
      </c>
      <c r="L2" s="16">
        <v>10</v>
      </c>
      <c r="M2" s="16">
        <v>11</v>
      </c>
      <c r="N2" s="16">
        <v>12</v>
      </c>
      <c r="O2" s="15"/>
      <c r="P2" s="15"/>
    </row>
    <row r="3" spans="1:16" x14ac:dyDescent="0.25">
      <c r="C3" s="17">
        <v>3</v>
      </c>
      <c r="D3" s="17">
        <v>13</v>
      </c>
      <c r="E3" s="17">
        <v>3</v>
      </c>
      <c r="F3" s="17">
        <v>0</v>
      </c>
      <c r="G3" s="17">
        <v>1</v>
      </c>
      <c r="H3" s="17">
        <v>5</v>
      </c>
      <c r="I3" s="17">
        <v>9</v>
      </c>
      <c r="J3" s="17">
        <v>4</v>
      </c>
      <c r="K3" s="17">
        <v>10</v>
      </c>
      <c r="L3" s="17">
        <v>5</v>
      </c>
      <c r="M3" s="17">
        <v>25</v>
      </c>
      <c r="N3" s="17">
        <v>14</v>
      </c>
      <c r="O3" s="18">
        <v>365450</v>
      </c>
      <c r="P3" s="15" t="s">
        <v>9</v>
      </c>
    </row>
    <row r="4" spans="1:16" x14ac:dyDescent="0.25">
      <c r="C4" s="17">
        <v>96</v>
      </c>
      <c r="D4" s="17">
        <v>150</v>
      </c>
      <c r="E4" s="17">
        <v>130</v>
      </c>
      <c r="F4" s="17">
        <v>159</v>
      </c>
      <c r="G4" s="17">
        <v>122</v>
      </c>
      <c r="H4" s="17">
        <v>95</v>
      </c>
      <c r="I4" s="17">
        <v>138</v>
      </c>
      <c r="J4" s="17">
        <v>110</v>
      </c>
      <c r="K4" s="17">
        <v>127</v>
      </c>
      <c r="L4" s="17">
        <v>164</v>
      </c>
      <c r="M4" s="17">
        <v>1489</v>
      </c>
      <c r="N4" s="17">
        <v>1376</v>
      </c>
      <c r="O4" s="18">
        <v>365450</v>
      </c>
      <c r="P4" s="15"/>
    </row>
    <row r="5" spans="1:16" x14ac:dyDescent="0.25">
      <c r="C5" s="17">
        <v>226</v>
      </c>
      <c r="D5" s="17">
        <v>355</v>
      </c>
      <c r="E5" s="17">
        <v>312</v>
      </c>
      <c r="F5" s="17">
        <v>340</v>
      </c>
      <c r="G5" s="17">
        <v>303</v>
      </c>
      <c r="H5" s="17">
        <v>152</v>
      </c>
      <c r="I5" s="17">
        <v>304</v>
      </c>
      <c r="J5" s="17">
        <v>215</v>
      </c>
      <c r="K5" s="17">
        <v>328</v>
      </c>
      <c r="L5" s="17">
        <v>312</v>
      </c>
      <c r="M5" s="17">
        <v>3032</v>
      </c>
      <c r="N5" s="17">
        <v>2831</v>
      </c>
      <c r="O5" s="18">
        <v>365450</v>
      </c>
      <c r="P5" s="15"/>
    </row>
    <row r="6" spans="1:16" x14ac:dyDescent="0.25">
      <c r="C6" s="17">
        <v>651</v>
      </c>
      <c r="D6" s="17">
        <v>752</v>
      </c>
      <c r="E6" s="17">
        <v>667</v>
      </c>
      <c r="F6" s="17">
        <v>804</v>
      </c>
      <c r="G6" s="17">
        <v>583</v>
      </c>
      <c r="H6" s="17">
        <v>282</v>
      </c>
      <c r="I6" s="17">
        <v>638</v>
      </c>
      <c r="J6" s="17">
        <v>476</v>
      </c>
      <c r="K6" s="17">
        <v>634</v>
      </c>
      <c r="L6" s="17">
        <v>648</v>
      </c>
      <c r="M6" s="19">
        <v>5756</v>
      </c>
      <c r="N6" s="19">
        <v>5742</v>
      </c>
      <c r="O6" s="18">
        <v>365450</v>
      </c>
      <c r="P6" s="15"/>
    </row>
    <row r="7" spans="1:16" x14ac:dyDescent="0.25">
      <c r="C7" s="17">
        <v>2150</v>
      </c>
      <c r="D7" s="17">
        <v>2008</v>
      </c>
      <c r="E7" s="17">
        <v>1858</v>
      </c>
      <c r="F7" s="17">
        <v>2042</v>
      </c>
      <c r="G7" s="17">
        <v>1672</v>
      </c>
      <c r="H7" s="17">
        <v>803</v>
      </c>
      <c r="I7" s="17">
        <v>1574</v>
      </c>
      <c r="J7" s="17">
        <v>1420</v>
      </c>
      <c r="K7" s="17">
        <v>1654</v>
      </c>
      <c r="L7" s="17">
        <v>1667</v>
      </c>
      <c r="M7" s="20">
        <v>12978</v>
      </c>
      <c r="N7" s="20">
        <v>12471</v>
      </c>
      <c r="O7" s="18">
        <v>365450</v>
      </c>
      <c r="P7" s="15"/>
    </row>
    <row r="8" spans="1:16" x14ac:dyDescent="0.25">
      <c r="C8" s="19">
        <v>4576</v>
      </c>
      <c r="D8" s="19">
        <v>4199</v>
      </c>
      <c r="E8" s="19">
        <v>3844</v>
      </c>
      <c r="F8" s="19">
        <v>4623</v>
      </c>
      <c r="G8" s="19">
        <v>3481</v>
      </c>
      <c r="H8" s="17">
        <v>1825</v>
      </c>
      <c r="I8" s="19">
        <v>3523</v>
      </c>
      <c r="J8" s="17">
        <v>2660</v>
      </c>
      <c r="K8" s="19">
        <v>3636</v>
      </c>
      <c r="L8" s="19">
        <v>3580</v>
      </c>
      <c r="M8" s="21">
        <v>25485</v>
      </c>
      <c r="N8" s="21">
        <v>24069</v>
      </c>
      <c r="O8" s="18">
        <v>365450</v>
      </c>
      <c r="P8" s="15"/>
    </row>
    <row r="9" spans="1:16" x14ac:dyDescent="0.25">
      <c r="C9" s="22">
        <v>9148</v>
      </c>
      <c r="D9" s="22">
        <v>9227</v>
      </c>
      <c r="E9" s="22">
        <v>7768</v>
      </c>
      <c r="F9" s="22">
        <v>9108</v>
      </c>
      <c r="G9" s="22">
        <v>7451</v>
      </c>
      <c r="H9" s="19">
        <v>4843</v>
      </c>
      <c r="I9" s="22">
        <v>7259</v>
      </c>
      <c r="J9" s="19">
        <v>6040</v>
      </c>
      <c r="K9" s="22">
        <v>7394</v>
      </c>
      <c r="L9" s="22">
        <v>7242</v>
      </c>
      <c r="M9" s="23">
        <v>46053</v>
      </c>
      <c r="N9" s="24">
        <v>41157</v>
      </c>
      <c r="O9" s="18">
        <v>365450</v>
      </c>
      <c r="P9" s="15"/>
    </row>
    <row r="10" spans="1:16" x14ac:dyDescent="0.25">
      <c r="C10" s="17">
        <v>0</v>
      </c>
      <c r="D10" s="17">
        <v>14</v>
      </c>
      <c r="E10" s="17">
        <v>15</v>
      </c>
      <c r="F10" s="17">
        <v>9</v>
      </c>
      <c r="G10" s="17">
        <v>10</v>
      </c>
      <c r="H10" s="17">
        <v>3</v>
      </c>
      <c r="I10" s="17">
        <v>0</v>
      </c>
      <c r="J10" s="17">
        <v>1</v>
      </c>
      <c r="K10" s="17">
        <v>7</v>
      </c>
      <c r="L10" s="17">
        <v>9</v>
      </c>
      <c r="M10" s="17">
        <v>18</v>
      </c>
      <c r="N10" s="17">
        <v>4</v>
      </c>
      <c r="O10" s="18">
        <v>365450</v>
      </c>
      <c r="P10" s="15"/>
    </row>
    <row r="13" spans="1:16" ht="15.75" x14ac:dyDescent="0.25">
      <c r="C13" s="3" t="s">
        <v>11</v>
      </c>
      <c r="D13" s="3" t="s">
        <v>12</v>
      </c>
      <c r="E13" s="3" t="s">
        <v>13</v>
      </c>
      <c r="F13" s="3" t="s">
        <v>14</v>
      </c>
      <c r="G13" s="3" t="s">
        <v>15</v>
      </c>
      <c r="H13" s="3" t="s">
        <v>11</v>
      </c>
      <c r="I13" s="3" t="s">
        <v>12</v>
      </c>
      <c r="J13" s="3" t="s">
        <v>13</v>
      </c>
      <c r="K13" s="3" t="s">
        <v>14</v>
      </c>
      <c r="L13" s="3" t="s">
        <v>15</v>
      </c>
      <c r="M13" s="3"/>
      <c r="N13" s="3"/>
    </row>
    <row r="14" spans="1:16" ht="15.75" x14ac:dyDescent="0.25">
      <c r="C14" s="3" t="s">
        <v>16</v>
      </c>
      <c r="D14" s="3" t="s">
        <v>16</v>
      </c>
      <c r="E14" s="3" t="s">
        <v>16</v>
      </c>
      <c r="F14" s="3" t="s">
        <v>16</v>
      </c>
      <c r="G14" s="3" t="s">
        <v>16</v>
      </c>
      <c r="H14" s="3" t="s">
        <v>17</v>
      </c>
      <c r="I14" s="3" t="s">
        <v>17</v>
      </c>
      <c r="J14" s="3" t="s">
        <v>17</v>
      </c>
      <c r="K14" s="3" t="s">
        <v>17</v>
      </c>
      <c r="L14" s="3" t="s">
        <v>17</v>
      </c>
      <c r="M14" s="3"/>
      <c r="N14" s="3"/>
    </row>
    <row r="15" spans="1:16" x14ac:dyDescent="0.25">
      <c r="A15" s="37" t="s">
        <v>18</v>
      </c>
      <c r="B15" s="37" t="s">
        <v>19</v>
      </c>
      <c r="C15" s="26">
        <v>1</v>
      </c>
      <c r="D15" s="26">
        <v>2</v>
      </c>
      <c r="E15" s="26">
        <v>3</v>
      </c>
      <c r="F15" s="26">
        <v>4</v>
      </c>
      <c r="G15" s="26">
        <v>5</v>
      </c>
      <c r="H15" s="26">
        <v>6</v>
      </c>
      <c r="I15" s="26">
        <v>7</v>
      </c>
      <c r="J15" s="26">
        <v>8</v>
      </c>
      <c r="K15" s="26">
        <v>9</v>
      </c>
      <c r="L15" s="26">
        <v>10</v>
      </c>
      <c r="M15" s="26">
        <v>11</v>
      </c>
      <c r="N15" s="26">
        <v>12</v>
      </c>
      <c r="O15" s="25"/>
      <c r="P15" s="25"/>
    </row>
    <row r="16" spans="1:16" x14ac:dyDescent="0.25">
      <c r="A16" s="37">
        <v>0</v>
      </c>
      <c r="B16" s="37">
        <v>0</v>
      </c>
      <c r="C16" s="27">
        <v>3</v>
      </c>
      <c r="D16" s="27">
        <v>13</v>
      </c>
      <c r="E16" s="27">
        <v>3</v>
      </c>
      <c r="F16" s="27">
        <v>0</v>
      </c>
      <c r="G16" s="27">
        <v>1</v>
      </c>
      <c r="H16" s="27">
        <v>5</v>
      </c>
      <c r="I16" s="27">
        <v>9</v>
      </c>
      <c r="J16" s="27">
        <v>4</v>
      </c>
      <c r="K16" s="27">
        <v>10</v>
      </c>
      <c r="L16" s="27">
        <v>5</v>
      </c>
      <c r="M16" s="27">
        <v>25</v>
      </c>
      <c r="N16" s="27">
        <v>14</v>
      </c>
      <c r="O16" s="28">
        <v>365450</v>
      </c>
      <c r="P16" s="25" t="s">
        <v>9</v>
      </c>
    </row>
    <row r="17" spans="1:16" x14ac:dyDescent="0.25">
      <c r="A17" s="37">
        <v>2.5</v>
      </c>
      <c r="B17" s="37">
        <v>5.0000000000000001E-4</v>
      </c>
      <c r="C17" s="27">
        <v>96</v>
      </c>
      <c r="D17" s="27">
        <v>150</v>
      </c>
      <c r="E17" s="27">
        <v>130</v>
      </c>
      <c r="F17" s="27">
        <v>159</v>
      </c>
      <c r="G17" s="27">
        <v>122</v>
      </c>
      <c r="H17" s="27">
        <v>95</v>
      </c>
      <c r="I17" s="27">
        <v>138</v>
      </c>
      <c r="J17" s="27">
        <v>110</v>
      </c>
      <c r="K17" s="27">
        <v>127</v>
      </c>
      <c r="L17" s="27">
        <v>164</v>
      </c>
      <c r="M17" s="27">
        <v>1489</v>
      </c>
      <c r="N17" s="27">
        <v>1376</v>
      </c>
      <c r="O17" s="28">
        <v>365450</v>
      </c>
      <c r="P17" s="25"/>
    </row>
    <row r="18" spans="1:16" x14ac:dyDescent="0.25">
      <c r="A18" s="37">
        <v>5</v>
      </c>
      <c r="B18" s="37">
        <v>1E-3</v>
      </c>
      <c r="C18" s="27">
        <v>226</v>
      </c>
      <c r="D18" s="27">
        <v>355</v>
      </c>
      <c r="E18" s="27">
        <v>312</v>
      </c>
      <c r="F18" s="27">
        <v>340</v>
      </c>
      <c r="G18" s="27">
        <v>303</v>
      </c>
      <c r="H18" s="27">
        <v>152</v>
      </c>
      <c r="I18" s="27">
        <v>304</v>
      </c>
      <c r="J18" s="27">
        <v>215</v>
      </c>
      <c r="K18" s="27">
        <v>328</v>
      </c>
      <c r="L18" s="27">
        <v>312</v>
      </c>
      <c r="M18" s="27">
        <v>3032</v>
      </c>
      <c r="N18" s="27">
        <v>2831</v>
      </c>
      <c r="O18" s="28">
        <v>365450</v>
      </c>
      <c r="P18" s="25"/>
    </row>
    <row r="19" spans="1:16" x14ac:dyDescent="0.25">
      <c r="A19" s="37">
        <v>10</v>
      </c>
      <c r="B19" s="37">
        <v>2E-3</v>
      </c>
      <c r="C19" s="27">
        <v>651</v>
      </c>
      <c r="D19" s="27">
        <v>752</v>
      </c>
      <c r="E19" s="27">
        <v>667</v>
      </c>
      <c r="F19" s="27">
        <v>804</v>
      </c>
      <c r="G19" s="27">
        <v>583</v>
      </c>
      <c r="H19" s="27">
        <v>282</v>
      </c>
      <c r="I19" s="27">
        <v>638</v>
      </c>
      <c r="J19" s="27">
        <v>476</v>
      </c>
      <c r="K19" s="27">
        <v>634</v>
      </c>
      <c r="L19" s="27">
        <v>648</v>
      </c>
      <c r="M19" s="31">
        <v>5756</v>
      </c>
      <c r="N19" s="31">
        <v>5742</v>
      </c>
      <c r="O19" s="28">
        <v>365450</v>
      </c>
      <c r="P19" s="25"/>
    </row>
    <row r="20" spans="1:16" x14ac:dyDescent="0.25">
      <c r="A20" s="37">
        <v>25</v>
      </c>
      <c r="B20" s="37">
        <v>5.0000000000000001E-3</v>
      </c>
      <c r="C20" s="27">
        <v>2150</v>
      </c>
      <c r="D20" s="27">
        <v>2008</v>
      </c>
      <c r="E20" s="27">
        <v>1858</v>
      </c>
      <c r="F20" s="27">
        <v>2042</v>
      </c>
      <c r="G20" s="27">
        <v>1672</v>
      </c>
      <c r="H20" s="27">
        <v>803</v>
      </c>
      <c r="I20" s="27">
        <v>1574</v>
      </c>
      <c r="J20" s="27">
        <v>1420</v>
      </c>
      <c r="K20" s="27">
        <v>1654</v>
      </c>
      <c r="L20" s="27">
        <v>1667</v>
      </c>
      <c r="M20" s="29">
        <v>12978</v>
      </c>
      <c r="N20" s="29">
        <v>12471</v>
      </c>
      <c r="O20" s="28">
        <v>365450</v>
      </c>
      <c r="P20" s="25"/>
    </row>
    <row r="21" spans="1:16" x14ac:dyDescent="0.25">
      <c r="A21" s="37">
        <v>50</v>
      </c>
      <c r="B21" s="37">
        <v>0.01</v>
      </c>
      <c r="C21" s="31">
        <v>4576</v>
      </c>
      <c r="D21" s="31">
        <v>4199</v>
      </c>
      <c r="E21" s="31">
        <v>3844</v>
      </c>
      <c r="F21" s="31">
        <v>4623</v>
      </c>
      <c r="G21" s="31">
        <v>3481</v>
      </c>
      <c r="H21" s="27">
        <v>1825</v>
      </c>
      <c r="I21" s="31">
        <v>3523</v>
      </c>
      <c r="J21" s="27">
        <v>2660</v>
      </c>
      <c r="K21" s="31">
        <v>3636</v>
      </c>
      <c r="L21" s="31">
        <v>3580</v>
      </c>
      <c r="M21" s="36">
        <v>25485</v>
      </c>
      <c r="N21" s="36">
        <v>24069</v>
      </c>
      <c r="O21" s="28">
        <v>365450</v>
      </c>
      <c r="P21" s="25"/>
    </row>
    <row r="22" spans="1:16" x14ac:dyDescent="0.25">
      <c r="A22" s="37">
        <v>100</v>
      </c>
      <c r="B22" s="37">
        <v>0.02</v>
      </c>
      <c r="C22" s="30">
        <v>9148</v>
      </c>
      <c r="D22" s="30">
        <v>9227</v>
      </c>
      <c r="E22" s="30">
        <v>7768</v>
      </c>
      <c r="F22" s="30">
        <v>9108</v>
      </c>
      <c r="G22" s="30">
        <v>7451</v>
      </c>
      <c r="H22" s="31">
        <v>4843</v>
      </c>
      <c r="I22" s="30">
        <v>7259</v>
      </c>
      <c r="J22" s="31">
        <v>6040</v>
      </c>
      <c r="K22" s="30">
        <v>7394</v>
      </c>
      <c r="L22" s="30">
        <v>7242</v>
      </c>
      <c r="M22" s="33">
        <v>46053</v>
      </c>
      <c r="N22" s="32">
        <v>41157</v>
      </c>
      <c r="O22" s="28">
        <v>365450</v>
      </c>
      <c r="P22" s="25"/>
    </row>
    <row r="23" spans="1:16" x14ac:dyDescent="0.25">
      <c r="A23" s="37" t="s">
        <v>20</v>
      </c>
      <c r="B23" s="37"/>
      <c r="C23" s="27">
        <v>0</v>
      </c>
      <c r="D23" s="27">
        <v>14</v>
      </c>
      <c r="E23" s="27">
        <v>15</v>
      </c>
      <c r="F23" s="27">
        <v>9</v>
      </c>
      <c r="G23" s="27">
        <v>10</v>
      </c>
      <c r="H23" s="27">
        <v>3</v>
      </c>
      <c r="I23" s="27">
        <v>0</v>
      </c>
      <c r="J23" s="27">
        <v>1</v>
      </c>
      <c r="K23" s="27">
        <v>7</v>
      </c>
      <c r="L23" s="27">
        <v>9</v>
      </c>
      <c r="M23" s="27">
        <v>18</v>
      </c>
      <c r="N23" s="27">
        <v>4</v>
      </c>
      <c r="O23" s="28">
        <v>365450</v>
      </c>
      <c r="P23" s="25"/>
    </row>
    <row r="26" spans="1:16" x14ac:dyDescent="0.25">
      <c r="C26">
        <f>SLOPE(C16:C20,B16:B20)</f>
        <v>443784.81012658228</v>
      </c>
      <c r="D26">
        <f>SLOPE(D16:D20,B16:B20)</f>
        <v>405151.89873417723</v>
      </c>
      <c r="E26">
        <f>SLOPE(E16:E20,B16:B20)</f>
        <v>376708.86075949366</v>
      </c>
      <c r="F26">
        <f>SLOPE(F16:F20,B16:B20)</f>
        <v>414620.25316455693</v>
      </c>
      <c r="G26">
        <f>SLOPE(G16:G20,B16:B20)</f>
        <v>337487.34177215188</v>
      </c>
      <c r="H26">
        <f>SLOPE(H16:H20,B16:B20)</f>
        <v>158582.27848101268</v>
      </c>
      <c r="I26">
        <f>SLOPE(I16:I20,B16:B20)</f>
        <v>315943.03797468357</v>
      </c>
      <c r="J26">
        <f>SLOPE(J16:J20,B16:B20)</f>
        <v>287310.12658227846</v>
      </c>
      <c r="K26">
        <f>SLOPE(K16:K20,B16:B20)</f>
        <v>332240.50632911391</v>
      </c>
      <c r="L26">
        <f>SLOPE(L16:L20,B16:B20)</f>
        <v>333658.22784810123</v>
      </c>
      <c r="M26">
        <f>SLOPE(M16:M20,B16:B20)</f>
        <v>2569778.4810126578</v>
      </c>
      <c r="N26">
        <f>SLOPE(N16:N20,B16:B20)</f>
        <v>2482291.1392405066</v>
      </c>
    </row>
    <row r="27" spans="1:16" x14ac:dyDescent="0.25">
      <c r="C27">
        <f>INTERCEPT(C16:C20,B16:B20)</f>
        <v>-129.2341772151899</v>
      </c>
      <c r="D27">
        <f>INTERCEPT(D16:D20,B16:B20)</f>
        <v>-33.158227848101319</v>
      </c>
      <c r="E27">
        <f>INTERCEPT(E16:E20,B16:B20)</f>
        <v>-46.4050632911393</v>
      </c>
      <c r="F27">
        <f>INTERCEPT(F16:F20,B16:B20)</f>
        <v>-35.854430379746873</v>
      </c>
      <c r="G27">
        <f>INTERCEPT(G16:G20,B16:B20)</f>
        <v>-37.528481012658176</v>
      </c>
      <c r="H27">
        <f>INTERCEPT(H16:H20,B16:B20)</f>
        <v>-2.1898734177215715</v>
      </c>
      <c r="I27">
        <f>INTERCEPT(I16:I20,B16:B20)</f>
        <v>-4.5031645569621332</v>
      </c>
      <c r="J27">
        <f>INTERCEPT(J16:J20,B16:B20)</f>
        <v>-43.427215189873436</v>
      </c>
      <c r="K27">
        <f>INTERCEPT(K16:K20,B16:B20)</f>
        <v>-14.208860759493632</v>
      </c>
      <c r="L27">
        <f>INTERCEPT(L16:L20,B16:B20)</f>
        <v>-8.0189873417721174</v>
      </c>
      <c r="M27">
        <f>INTERCEPT(M16:M20,B16:B20)</f>
        <v>287.37658227848169</v>
      </c>
      <c r="N27">
        <f>INTERCEPT(N16:N20,B16:B20)</f>
        <v>266.9050632911385</v>
      </c>
    </row>
    <row r="28" spans="1:16" x14ac:dyDescent="0.25">
      <c r="C28">
        <f>RSQ(C16:C20,B16:B20)</f>
        <v>0.98715306006711534</v>
      </c>
      <c r="D28">
        <f>RSQ(D16:D20,B16:B20)</f>
        <v>0.99858854608675607</v>
      </c>
      <c r="E28">
        <f>RSQ(E16:E20,B16:B20)</f>
        <v>0.99779502317204571</v>
      </c>
      <c r="F28">
        <f>RSQ(F16:F20,B16:B20)</f>
        <v>0.99886780740063186</v>
      </c>
      <c r="G28">
        <f>RSQ(G16:G20,B16:B20)</f>
        <v>0.99721212113058466</v>
      </c>
      <c r="H28">
        <f>RSQ(H16:H20,B16:B20)</f>
        <v>0.99591590854229139</v>
      </c>
      <c r="I28">
        <f>RSQ(I16:I20,B16:B20)</f>
        <v>0.99962532100568668</v>
      </c>
      <c r="J28">
        <f>RSQ(J16:J20,B16:B20)</f>
        <v>0.99470124865027654</v>
      </c>
      <c r="K28">
        <f>RSQ(K16:K20,B16:B20)</f>
        <v>0.99907206182888764</v>
      </c>
      <c r="L28">
        <f>RSQ(L16:L20,B16:B20)</f>
        <v>0.99968437428439638</v>
      </c>
      <c r="M28">
        <f>RSQ(M16:M20,B16:B20)</f>
        <v>0.99770815390680256</v>
      </c>
      <c r="N28">
        <f>RSQ(N16:N20,B16:B20)</f>
        <v>0.99599262188466409</v>
      </c>
    </row>
    <row r="29" spans="1:16" x14ac:dyDescent="0.25">
      <c r="C29">
        <f>SLOPE(C19:C22,B19:B22)</f>
        <v>470767.06827309233</v>
      </c>
      <c r="D29">
        <f>SLOPE(D19:D22,B19:B22)</f>
        <v>473111.11111111112</v>
      </c>
      <c r="E29">
        <f>SLOPE(E19:E22,B19:B22)</f>
        <v>394413.6546184739</v>
      </c>
      <c r="F29">
        <f>SLOPE(F19:F22,B19:B22)</f>
        <v>465171.35207496653</v>
      </c>
      <c r="G29">
        <f>SLOPE(G19:G22,B19:B22)</f>
        <v>382202.14190093707</v>
      </c>
      <c r="H29">
        <f>SLOPE(H19:H22,B19:B22)</f>
        <v>256887.55020080321</v>
      </c>
      <c r="I29">
        <f>SLOPE(I19:I22,B19:B22)</f>
        <v>371413.6546184739</v>
      </c>
      <c r="J29">
        <f>SLOPE(J19:J22,B19:B22)</f>
        <v>307571.61981258367</v>
      </c>
      <c r="K29">
        <f>SLOPE(K19:K22,B19:B22)</f>
        <v>377973.22623828647</v>
      </c>
      <c r="L29">
        <f>SLOPE(L19:L22,B19:B22)</f>
        <v>368159.30388219538</v>
      </c>
      <c r="M29">
        <f>SLOPE(M19:M22,B19:B22)</f>
        <v>2234516.7336010709</v>
      </c>
      <c r="N29">
        <f>SLOPE(N19:N22,B19:B22)</f>
        <v>1959080.3212851405</v>
      </c>
    </row>
    <row r="30" spans="1:16" x14ac:dyDescent="0.25">
      <c r="C30">
        <f>INTERCEPT(C19:C22,B19:B22)</f>
        <v>-223.34538152610457</v>
      </c>
      <c r="D30">
        <f>INTERCEPT(D19:D22,B19:B22)</f>
        <v>-329.77777777777828</v>
      </c>
      <c r="E30">
        <f>INTERCEPT(E19:E22,B19:B22)</f>
        <v>-114.07630522088402</v>
      </c>
      <c r="F30">
        <f>INTERCEPT(F19:F22,B19:B22)</f>
        <v>-158.58500669344085</v>
      </c>
      <c r="G30">
        <f>INTERCEPT(G19:G22,B19:B22)</f>
        <v>-238.61981258366859</v>
      </c>
      <c r="H30">
        <f>INTERCEPT(H19:H22,B19:B22)</f>
        <v>-437.95983935743016</v>
      </c>
      <c r="I30">
        <f>INTERCEPT(I19:I22,B19:B22)</f>
        <v>-187.07630522088402</v>
      </c>
      <c r="J30">
        <f>INTERCEPT(J19:J22,B19:B22)</f>
        <v>-196.03748326639925</v>
      </c>
      <c r="K30">
        <f>INTERCEPT(K19:K22,B19:B22)</f>
        <v>-166.75234270415012</v>
      </c>
      <c r="L30">
        <f>INTERCEPT(L19:L22,B19:B22)</f>
        <v>-121.2235609103077</v>
      </c>
      <c r="M30">
        <f>INTERCEPT(M19:M22,B19:B22)</f>
        <v>1898.7202141900925</v>
      </c>
      <c r="N30">
        <f>INTERCEPT(N19:N22,B19:B22)</f>
        <v>2738.2570281124499</v>
      </c>
    </row>
    <row r="31" spans="1:16" x14ac:dyDescent="0.25">
      <c r="C31">
        <f>RSQ(C19:C22,B19:B22)</f>
        <v>0.9996320353606134</v>
      </c>
      <c r="D31">
        <f>RSQ(D19:D22,B19:B22)</f>
        <v>0.99835141237965963</v>
      </c>
      <c r="E31">
        <f>RSQ(E19:E22,B19:B22)</f>
        <v>0.99998992151966004</v>
      </c>
      <c r="F31">
        <f>RSQ(F19:F22,B19:B22)</f>
        <v>0.99913569685241221</v>
      </c>
      <c r="G31">
        <f>RSQ(G19:G22,B19:B22)</f>
        <v>0.99941980058068236</v>
      </c>
      <c r="H31">
        <f>RSQ(H19:H22,B19:B22)</f>
        <v>0.98730242476450869</v>
      </c>
      <c r="I31">
        <f>RSQ(I19:I22,B19:B22)</f>
        <v>0.99936718447474449</v>
      </c>
      <c r="J31">
        <f>RSQ(J19:J22,B19:B22)</f>
        <v>0.99634739322005061</v>
      </c>
      <c r="K31">
        <f>RSQ(K19:K22,B19:B22)</f>
        <v>0.99972586531222618</v>
      </c>
      <c r="L31">
        <f>RSQ(L19:L22,B19:B22)</f>
        <v>0.99983283629705322</v>
      </c>
      <c r="M31">
        <f>RSQ(M19:M22,B19:B22)</f>
        <v>0.99763480839078134</v>
      </c>
      <c r="N31">
        <f>RSQ(N19:N22,B19:B22)</f>
        <v>0.99383046753813276</v>
      </c>
    </row>
  </sheetData>
  <pageMargins left="0.7" right="0.7" top="0.75" bottom="0.75" header="0.3" footer="0.3"/>
  <pageSetup scale="78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76"/>
  <sheetViews>
    <sheetView tabSelected="1" topLeftCell="A9" zoomScale="125" workbookViewId="0">
      <selection activeCell="B32" sqref="B32"/>
    </sheetView>
  </sheetViews>
  <sheetFormatPr defaultColWidth="8.85546875" defaultRowHeight="15" x14ac:dyDescent="0.25"/>
  <cols>
    <col min="1" max="1" width="17.7109375" bestFit="1" customWidth="1"/>
    <col min="2" max="5" width="11.7109375" bestFit="1" customWidth="1"/>
    <col min="6" max="6" width="9" bestFit="1" customWidth="1"/>
    <col min="7" max="11" width="11.7109375" bestFit="1" customWidth="1"/>
    <col min="12" max="14" width="9" bestFit="1" customWidth="1"/>
  </cols>
  <sheetData>
    <row r="1" spans="1:15" x14ac:dyDescent="0.25">
      <c r="A1" s="44" t="s">
        <v>21</v>
      </c>
      <c r="B1" s="45">
        <v>1</v>
      </c>
      <c r="C1" s="45">
        <v>2</v>
      </c>
      <c r="D1" s="45">
        <v>3</v>
      </c>
      <c r="E1" s="45">
        <v>4</v>
      </c>
      <c r="F1" s="45">
        <v>5</v>
      </c>
      <c r="G1" s="45">
        <v>6</v>
      </c>
      <c r="H1" s="45">
        <v>7</v>
      </c>
      <c r="I1" s="45">
        <v>8</v>
      </c>
      <c r="J1" s="45">
        <v>9</v>
      </c>
      <c r="K1" s="45">
        <v>10</v>
      </c>
      <c r="L1" s="45">
        <v>11</v>
      </c>
      <c r="M1" s="26">
        <v>12</v>
      </c>
      <c r="N1" s="25"/>
      <c r="O1" s="25"/>
    </row>
    <row r="2" spans="1:15" x14ac:dyDescent="0.25">
      <c r="A2" s="45" t="s">
        <v>0</v>
      </c>
      <c r="B2" s="46">
        <v>410</v>
      </c>
      <c r="C2" s="46">
        <v>312</v>
      </c>
      <c r="D2" s="46">
        <v>315</v>
      </c>
      <c r="E2" s="46">
        <v>328</v>
      </c>
      <c r="F2" s="46">
        <v>310</v>
      </c>
      <c r="G2" s="46">
        <v>508</v>
      </c>
      <c r="H2" s="46">
        <v>366</v>
      </c>
      <c r="I2" s="46">
        <v>458</v>
      </c>
      <c r="J2" s="46">
        <v>487</v>
      </c>
      <c r="K2" s="46">
        <v>543</v>
      </c>
      <c r="L2" s="46">
        <v>725</v>
      </c>
      <c r="M2" s="27">
        <v>664</v>
      </c>
      <c r="N2" s="28">
        <v>365450</v>
      </c>
      <c r="O2" s="25" t="s">
        <v>10</v>
      </c>
    </row>
    <row r="3" spans="1:15" x14ac:dyDescent="0.25">
      <c r="A3" s="45" t="s">
        <v>1</v>
      </c>
      <c r="B3" s="46">
        <v>3168</v>
      </c>
      <c r="C3" s="46">
        <v>2312</v>
      </c>
      <c r="D3" s="46">
        <v>3155</v>
      </c>
      <c r="E3" s="46">
        <v>2345</v>
      </c>
      <c r="F3" s="46">
        <v>2476</v>
      </c>
      <c r="G3" s="46">
        <v>2681</v>
      </c>
      <c r="H3" s="46">
        <v>1559</v>
      </c>
      <c r="I3" s="46">
        <v>2997</v>
      </c>
      <c r="J3" s="46">
        <v>2946</v>
      </c>
      <c r="K3" s="46">
        <v>3314</v>
      </c>
      <c r="L3" s="46">
        <v>710</v>
      </c>
      <c r="M3" s="27">
        <v>682</v>
      </c>
      <c r="N3" s="28">
        <v>365450</v>
      </c>
      <c r="O3" s="25"/>
    </row>
    <row r="4" spans="1:15" x14ac:dyDescent="0.25">
      <c r="A4" s="45" t="s">
        <v>3</v>
      </c>
      <c r="B4" s="46">
        <v>1583</v>
      </c>
      <c r="C4" s="46">
        <v>1286</v>
      </c>
      <c r="D4" s="46">
        <v>970</v>
      </c>
      <c r="E4" s="46">
        <v>1797</v>
      </c>
      <c r="F4" s="46">
        <v>977</v>
      </c>
      <c r="G4" s="46">
        <v>1287</v>
      </c>
      <c r="H4" s="46">
        <v>755</v>
      </c>
      <c r="I4" s="46">
        <v>1144</v>
      </c>
      <c r="J4" s="46">
        <v>1446</v>
      </c>
      <c r="K4" s="46">
        <v>1602</v>
      </c>
      <c r="L4" s="46">
        <v>875</v>
      </c>
      <c r="M4" s="27">
        <v>645</v>
      </c>
      <c r="N4" s="28">
        <v>365450</v>
      </c>
      <c r="O4" s="25"/>
    </row>
    <row r="5" spans="1:15" x14ac:dyDescent="0.25">
      <c r="A5" s="45" t="s">
        <v>4</v>
      </c>
      <c r="B5" s="46">
        <v>1674</v>
      </c>
      <c r="C5" s="46">
        <v>1813</v>
      </c>
      <c r="D5" s="46">
        <v>857</v>
      </c>
      <c r="E5" s="46">
        <v>1386</v>
      </c>
      <c r="F5" s="46">
        <v>904</v>
      </c>
      <c r="G5" s="46">
        <v>1226</v>
      </c>
      <c r="H5" s="46">
        <v>760</v>
      </c>
      <c r="I5" s="46">
        <v>1312</v>
      </c>
      <c r="J5" s="46">
        <v>1266</v>
      </c>
      <c r="K5" s="46">
        <v>1504</v>
      </c>
      <c r="L5" s="46">
        <v>693</v>
      </c>
      <c r="M5" s="27">
        <v>643</v>
      </c>
      <c r="N5" s="28">
        <v>365450</v>
      </c>
      <c r="O5" s="25"/>
    </row>
    <row r="6" spans="1:15" x14ac:dyDescent="0.25">
      <c r="A6" s="45" t="s">
        <v>5</v>
      </c>
      <c r="B6" s="47">
        <v>15917</v>
      </c>
      <c r="C6" s="48">
        <v>13571</v>
      </c>
      <c r="D6" s="49">
        <v>10323</v>
      </c>
      <c r="E6" s="48">
        <v>12070</v>
      </c>
      <c r="F6" s="49">
        <v>10146</v>
      </c>
      <c r="G6" s="48">
        <v>11539</v>
      </c>
      <c r="H6" s="50">
        <v>4149</v>
      </c>
      <c r="I6" s="48">
        <v>10702</v>
      </c>
      <c r="J6" s="48">
        <v>11495</v>
      </c>
      <c r="K6" s="48">
        <v>12854</v>
      </c>
      <c r="L6" s="46">
        <v>1323</v>
      </c>
      <c r="M6" s="27">
        <v>1423</v>
      </c>
      <c r="N6" s="28">
        <v>365450</v>
      </c>
      <c r="O6" s="25"/>
    </row>
    <row r="7" spans="1:15" x14ac:dyDescent="0.25">
      <c r="A7" s="45" t="s">
        <v>6</v>
      </c>
      <c r="B7" s="51">
        <v>44466</v>
      </c>
      <c r="C7" s="52">
        <v>48160</v>
      </c>
      <c r="D7" s="53">
        <v>32021</v>
      </c>
      <c r="E7" s="54">
        <v>37764</v>
      </c>
      <c r="F7" s="55">
        <v>38163</v>
      </c>
      <c r="G7" s="56">
        <v>23053</v>
      </c>
      <c r="H7" s="48">
        <v>11466</v>
      </c>
      <c r="I7" s="56">
        <v>21494</v>
      </c>
      <c r="J7" s="56">
        <v>20760</v>
      </c>
      <c r="K7" s="57">
        <v>24684</v>
      </c>
      <c r="L7" s="53">
        <v>32870</v>
      </c>
      <c r="M7" s="34">
        <v>33234</v>
      </c>
      <c r="N7" s="28">
        <v>365450</v>
      </c>
      <c r="O7" s="25"/>
    </row>
    <row r="8" spans="1:15" x14ac:dyDescent="0.25">
      <c r="A8" s="45" t="s">
        <v>7</v>
      </c>
      <c r="B8" s="46">
        <v>528</v>
      </c>
      <c r="C8" s="46">
        <v>460</v>
      </c>
      <c r="D8" s="46">
        <v>390</v>
      </c>
      <c r="E8" s="46">
        <v>468</v>
      </c>
      <c r="F8" s="46">
        <v>339</v>
      </c>
      <c r="G8" s="46">
        <v>413</v>
      </c>
      <c r="H8" s="46">
        <v>293</v>
      </c>
      <c r="I8" s="46">
        <v>391</v>
      </c>
      <c r="J8" s="46">
        <v>345</v>
      </c>
      <c r="K8" s="46">
        <v>388</v>
      </c>
      <c r="L8" s="46">
        <v>149</v>
      </c>
      <c r="M8" s="27">
        <v>155</v>
      </c>
      <c r="N8" s="28">
        <v>365450</v>
      </c>
      <c r="O8" s="25"/>
    </row>
    <row r="9" spans="1:15" x14ac:dyDescent="0.25">
      <c r="A9" s="45" t="s">
        <v>8</v>
      </c>
      <c r="B9" s="46">
        <v>418</v>
      </c>
      <c r="C9" s="46">
        <v>439</v>
      </c>
      <c r="D9" s="46">
        <v>292</v>
      </c>
      <c r="E9" s="46">
        <v>387</v>
      </c>
      <c r="F9" s="46">
        <v>405</v>
      </c>
      <c r="G9" s="46">
        <v>378</v>
      </c>
      <c r="H9" s="46">
        <v>317</v>
      </c>
      <c r="I9" s="46">
        <v>428</v>
      </c>
      <c r="J9" s="46">
        <v>329</v>
      </c>
      <c r="K9" s="46">
        <v>409</v>
      </c>
      <c r="L9" s="46">
        <v>125</v>
      </c>
      <c r="M9" s="27">
        <v>149</v>
      </c>
      <c r="N9" s="28">
        <v>365450</v>
      </c>
      <c r="O9" s="25"/>
    </row>
    <row r="10" spans="1:15" s="41" customFormat="1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39"/>
      <c r="N10" s="40"/>
    </row>
    <row r="11" spans="1:15" s="41" customFormat="1" x14ac:dyDescent="0.25">
      <c r="A11" s="38" t="s">
        <v>40</v>
      </c>
      <c r="B11" s="39">
        <v>0.14499252615844552</v>
      </c>
      <c r="C11" s="39">
        <v>0.14660594231186294</v>
      </c>
      <c r="D11" s="39">
        <v>0.14777285201604376</v>
      </c>
      <c r="E11" s="39">
        <v>0.15287190772076731</v>
      </c>
      <c r="F11" s="41">
        <v>0.14645710682878407</v>
      </c>
      <c r="G11" s="39">
        <v>0.24840764331210191</v>
      </c>
      <c r="H11" s="39">
        <v>0.24323094425483524</v>
      </c>
      <c r="I11" s="39">
        <v>0.24533812626376109</v>
      </c>
      <c r="J11" s="39">
        <v>0.2555309638103318</v>
      </c>
      <c r="K11" s="39">
        <v>0.24565890461023274</v>
      </c>
      <c r="L11" s="39"/>
      <c r="M11" s="39"/>
      <c r="N11" s="40"/>
    </row>
    <row r="13" spans="1:15" x14ac:dyDescent="0.25">
      <c r="A13" s="25" t="s">
        <v>22</v>
      </c>
    </row>
    <row r="14" spans="1:15" x14ac:dyDescent="0.25">
      <c r="A14" s="25" t="s">
        <v>23</v>
      </c>
      <c r="B14">
        <v>223582.27848101268</v>
      </c>
      <c r="C14">
        <v>130132.91139240505</v>
      </c>
      <c r="D14">
        <v>159993.67088607594</v>
      </c>
      <c r="E14">
        <v>143487.34177215191</v>
      </c>
      <c r="F14">
        <v>506417.72151898732</v>
      </c>
      <c r="G14">
        <v>376601.26582278474</v>
      </c>
      <c r="H14">
        <v>487537.97468354425</v>
      </c>
      <c r="I14">
        <v>432468.35443037975</v>
      </c>
      <c r="J14">
        <v>463443.03797468351</v>
      </c>
      <c r="K14">
        <v>454898.7341772152</v>
      </c>
    </row>
    <row r="15" spans="1:15" x14ac:dyDescent="0.25">
      <c r="A15" s="25" t="s">
        <v>24</v>
      </c>
      <c r="B15">
        <v>240.31012658227843</v>
      </c>
      <c r="C15">
        <v>104.17405063291139</v>
      </c>
      <c r="D15">
        <v>64.610759493670912</v>
      </c>
      <c r="E15">
        <v>192.47151898734171</v>
      </c>
      <c r="F15">
        <v>121.68987341772151</v>
      </c>
      <c r="G15">
        <v>132.97784810126598</v>
      </c>
      <c r="H15">
        <v>27.585443037974642</v>
      </c>
      <c r="I15">
        <v>117.80379746835433</v>
      </c>
      <c r="J15">
        <v>113.74683544303798</v>
      </c>
      <c r="K15">
        <v>108.27215189873414</v>
      </c>
    </row>
    <row r="16" spans="1:15" x14ac:dyDescent="0.25">
      <c r="A16" s="25" t="s">
        <v>25</v>
      </c>
      <c r="B16">
        <v>0.85929640278597741</v>
      </c>
      <c r="C16">
        <v>0.85843385733676136</v>
      </c>
      <c r="D16">
        <v>0.99785550831030967</v>
      </c>
      <c r="E16">
        <v>0.84581598851907547</v>
      </c>
      <c r="F16">
        <v>0.99938576452547223</v>
      </c>
      <c r="G16">
        <v>0.99988029051101424</v>
      </c>
      <c r="H16">
        <v>0.99471661478608764</v>
      </c>
      <c r="I16">
        <v>0.99987016005156093</v>
      </c>
      <c r="J16">
        <v>0.99977376704036425</v>
      </c>
      <c r="K16">
        <v>0.99996267565132368</v>
      </c>
    </row>
    <row r="17" spans="1:13" x14ac:dyDescent="0.25">
      <c r="A17" s="25" t="s">
        <v>26</v>
      </c>
      <c r="B17">
        <v>403946.45247657294</v>
      </c>
      <c r="C17">
        <v>114950.46854082997</v>
      </c>
      <c r="D17">
        <v>488566.26506024093</v>
      </c>
      <c r="E17">
        <v>257755.02008032126</v>
      </c>
      <c r="F17">
        <v>483878.17938420345</v>
      </c>
      <c r="G17">
        <v>390987.95180722885</v>
      </c>
      <c r="H17">
        <v>500519.41097724234</v>
      </c>
      <c r="I17">
        <v>456769.74564926367</v>
      </c>
      <c r="J17">
        <v>469397.59036144573</v>
      </c>
      <c r="K17">
        <v>468236.94779116468</v>
      </c>
    </row>
    <row r="18" spans="1:13" x14ac:dyDescent="0.25">
      <c r="A18" s="25" t="s">
        <v>27</v>
      </c>
      <c r="B18">
        <v>-492.50468540830025</v>
      </c>
      <c r="C18">
        <v>227.70816599732257</v>
      </c>
      <c r="D18">
        <v>-786.98795180722936</v>
      </c>
      <c r="E18">
        <v>-151.98393574297188</v>
      </c>
      <c r="F18">
        <v>247.87684069611714</v>
      </c>
      <c r="G18">
        <v>62.361445783132694</v>
      </c>
      <c r="H18">
        <v>-51.804551539492422</v>
      </c>
      <c r="I18">
        <v>28.129852744310483</v>
      </c>
      <c r="J18">
        <v>96.072289156626539</v>
      </c>
      <c r="K18">
        <v>78.558232931725797</v>
      </c>
    </row>
    <row r="19" spans="1:13" x14ac:dyDescent="0.25">
      <c r="A19" s="25" t="s">
        <v>28</v>
      </c>
      <c r="B19">
        <v>0.98767362065652986</v>
      </c>
      <c r="C19">
        <v>0.99330496884240471</v>
      </c>
      <c r="D19">
        <v>0.96947826889071131</v>
      </c>
      <c r="E19">
        <v>0.99024383833860874</v>
      </c>
      <c r="F19">
        <v>0.99963956107891982</v>
      </c>
      <c r="G19">
        <v>0.99953124256825798</v>
      </c>
      <c r="H19">
        <v>0.99988472700169961</v>
      </c>
      <c r="I19">
        <v>0.99988462001232103</v>
      </c>
      <c r="J19">
        <v>0.99999792869648851</v>
      </c>
      <c r="K19">
        <v>0.99990099043181757</v>
      </c>
    </row>
    <row r="21" spans="1:13" x14ac:dyDescent="0.25">
      <c r="A21" s="25" t="s">
        <v>29</v>
      </c>
    </row>
    <row r="22" spans="1:13" x14ac:dyDescent="0.25">
      <c r="A22" s="25" t="s">
        <v>23</v>
      </c>
      <c r="B22">
        <v>443784.81012658228</v>
      </c>
      <c r="C22">
        <v>405151.89873417723</v>
      </c>
      <c r="D22">
        <v>376708.86075949366</v>
      </c>
      <c r="E22">
        <v>414620.25316455693</v>
      </c>
      <c r="F22">
        <v>337487.34177215188</v>
      </c>
      <c r="G22">
        <v>158582.27848101268</v>
      </c>
      <c r="H22">
        <v>315943.03797468357</v>
      </c>
      <c r="I22">
        <v>287310.12658227846</v>
      </c>
      <c r="J22">
        <v>332240.50632911391</v>
      </c>
      <c r="K22">
        <v>333658.22784810123</v>
      </c>
    </row>
    <row r="23" spans="1:13" x14ac:dyDescent="0.25">
      <c r="A23" s="25" t="s">
        <v>24</v>
      </c>
      <c r="B23">
        <v>-129.2341772151899</v>
      </c>
      <c r="C23">
        <v>-33.158227848101319</v>
      </c>
      <c r="D23">
        <v>-46.4050632911393</v>
      </c>
      <c r="E23">
        <v>-35.854430379746873</v>
      </c>
      <c r="F23">
        <v>-37.528481012658176</v>
      </c>
      <c r="G23">
        <v>-2.1898734177215715</v>
      </c>
      <c r="H23">
        <v>-4.5031645569621332</v>
      </c>
      <c r="I23">
        <v>-43.427215189873436</v>
      </c>
      <c r="J23">
        <v>-14.208860759493632</v>
      </c>
      <c r="K23">
        <v>-8.0189873417721174</v>
      </c>
    </row>
    <row r="24" spans="1:13" x14ac:dyDescent="0.25">
      <c r="A24" s="25" t="s">
        <v>25</v>
      </c>
      <c r="B24">
        <v>0.98715306006711534</v>
      </c>
      <c r="C24">
        <v>0.99858854608675607</v>
      </c>
      <c r="D24">
        <v>0.99779502317204571</v>
      </c>
      <c r="E24">
        <v>0.99886780740063186</v>
      </c>
      <c r="F24">
        <v>0.99721212113058466</v>
      </c>
      <c r="G24">
        <v>0.99591590854229139</v>
      </c>
      <c r="H24">
        <v>0.99962532100568668</v>
      </c>
      <c r="I24">
        <v>0.99470124865027654</v>
      </c>
      <c r="J24">
        <v>0.99907206182888764</v>
      </c>
      <c r="K24">
        <v>0.99968437428439638</v>
      </c>
    </row>
    <row r="25" spans="1:13" x14ac:dyDescent="0.25">
      <c r="A25" s="25" t="s">
        <v>26</v>
      </c>
      <c r="B25">
        <v>470767.06827309233</v>
      </c>
      <c r="C25">
        <v>473111.11111111112</v>
      </c>
      <c r="D25">
        <v>394413.6546184739</v>
      </c>
      <c r="E25">
        <v>465171.35207496653</v>
      </c>
      <c r="F25">
        <v>382202.14190093707</v>
      </c>
      <c r="G25">
        <v>256887.55020080321</v>
      </c>
      <c r="H25">
        <v>371413.6546184739</v>
      </c>
      <c r="I25">
        <v>307571.61981258367</v>
      </c>
      <c r="J25">
        <v>377973.22623828647</v>
      </c>
      <c r="K25">
        <v>368159.30388219538</v>
      </c>
    </row>
    <row r="26" spans="1:13" x14ac:dyDescent="0.25">
      <c r="A26" s="25" t="s">
        <v>27</v>
      </c>
      <c r="B26">
        <v>-223.34538152610457</v>
      </c>
      <c r="C26">
        <v>-329.77777777777828</v>
      </c>
      <c r="D26">
        <v>-114.07630522088402</v>
      </c>
      <c r="E26">
        <v>-158.58500669344085</v>
      </c>
      <c r="F26">
        <v>-238.61981258366859</v>
      </c>
      <c r="G26">
        <v>-437.95983935743016</v>
      </c>
      <c r="H26">
        <v>-187.07630522088402</v>
      </c>
      <c r="I26">
        <v>-196.03748326639925</v>
      </c>
      <c r="J26">
        <v>-166.75234270415012</v>
      </c>
      <c r="K26">
        <v>-121.2235609103077</v>
      </c>
    </row>
    <row r="27" spans="1:13" x14ac:dyDescent="0.25">
      <c r="A27" s="25" t="s">
        <v>28</v>
      </c>
      <c r="B27">
        <v>0.9996320353606134</v>
      </c>
      <c r="C27">
        <v>0.99835141237965963</v>
      </c>
      <c r="D27">
        <v>0.99998992151966004</v>
      </c>
      <c r="E27">
        <v>0.99913569685241221</v>
      </c>
      <c r="F27">
        <v>0.99941980058068236</v>
      </c>
      <c r="G27">
        <v>0.98730242476450869</v>
      </c>
      <c r="H27">
        <v>0.99936718447474449</v>
      </c>
      <c r="I27">
        <v>0.99634739322005061</v>
      </c>
      <c r="J27">
        <v>0.99972586531222618</v>
      </c>
      <c r="K27">
        <v>0.99983283629705322</v>
      </c>
    </row>
    <row r="29" spans="1:13" x14ac:dyDescent="0.25">
      <c r="A29" s="25" t="s">
        <v>30</v>
      </c>
      <c r="B29">
        <f>(B2-B15)/B14</f>
        <v>7.5895940666930893E-4</v>
      </c>
      <c r="C29" s="25">
        <f t="shared" ref="C29:K29" si="0">(C2-C15)/C14</f>
        <v>1.5970283546520112E-3</v>
      </c>
      <c r="D29" s="25">
        <f t="shared" si="0"/>
        <v>1.5649946595988765E-3</v>
      </c>
      <c r="E29" s="25">
        <f t="shared" si="0"/>
        <v>9.445326628732746E-4</v>
      </c>
      <c r="F29" s="25">
        <f t="shared" si="0"/>
        <v>3.7184742670032749E-4</v>
      </c>
      <c r="G29" s="25">
        <f t="shared" si="0"/>
        <v>9.9580693410416263E-4</v>
      </c>
      <c r="H29" s="25">
        <f t="shared" si="0"/>
        <v>6.9412963612052305E-4</v>
      </c>
      <c r="I29" s="25">
        <f t="shared" si="0"/>
        <v>7.8663837260354186E-4</v>
      </c>
      <c r="J29" s="25">
        <f t="shared" si="0"/>
        <v>8.0539167486070142E-4</v>
      </c>
      <c r="K29" s="25">
        <f t="shared" si="0"/>
        <v>9.5565851350975324E-4</v>
      </c>
      <c r="L29" s="25" t="s">
        <v>45</v>
      </c>
      <c r="M29" s="25"/>
    </row>
    <row r="30" spans="1:13" x14ac:dyDescent="0.25">
      <c r="A30" s="25" t="s">
        <v>31</v>
      </c>
      <c r="B30">
        <f>(B3-B$18)/B$17</f>
        <v>9.0618562509113577E-3</v>
      </c>
      <c r="C30" s="25">
        <f t="shared" ref="C30:K30" si="1">(C3-C$18)/C$17</f>
        <v>1.8132086458284812E-2</v>
      </c>
      <c r="D30" s="25">
        <f t="shared" si="1"/>
        <v>8.0684816650637477E-3</v>
      </c>
      <c r="E30" s="25">
        <f t="shared" si="1"/>
        <v>9.6874308596001935E-3</v>
      </c>
      <c r="F30" s="25">
        <f t="shared" si="1"/>
        <v>4.6047192335464541E-3</v>
      </c>
      <c r="G30" s="25">
        <f t="shared" si="1"/>
        <v>6.6974916800197218E-3</v>
      </c>
      <c r="H30" s="25">
        <f t="shared" si="1"/>
        <v>3.2182658978089714E-3</v>
      </c>
      <c r="I30" s="25">
        <f t="shared" si="1"/>
        <v>6.4997083881631976E-3</v>
      </c>
      <c r="J30" s="25">
        <f t="shared" si="1"/>
        <v>6.0714579055441481E-3</v>
      </c>
      <c r="K30" s="25">
        <f t="shared" si="1"/>
        <v>6.9098386667924647E-3</v>
      </c>
      <c r="L30" s="25"/>
      <c r="M30" s="25"/>
    </row>
    <row r="31" spans="1:13" x14ac:dyDescent="0.25">
      <c r="A31" s="25" t="s">
        <v>32</v>
      </c>
      <c r="B31" s="25">
        <f t="shared" ref="B31:K32" si="2">(B4-B$18)/B$17</f>
        <v>5.138068852154779E-3</v>
      </c>
      <c r="C31" s="25">
        <f t="shared" si="2"/>
        <v>9.2065030046117307E-3</v>
      </c>
      <c r="D31" s="25">
        <f t="shared" si="2"/>
        <v>3.5962121772582685E-3</v>
      </c>
      <c r="E31" s="25">
        <f t="shared" si="2"/>
        <v>7.5613810940932677E-3</v>
      </c>
      <c r="F31" s="25">
        <f t="shared" si="2"/>
        <v>1.5068320713113885E-3</v>
      </c>
      <c r="G31" s="25">
        <f t="shared" si="2"/>
        <v>3.1321644274620981E-3</v>
      </c>
      <c r="H31" s="25">
        <f t="shared" si="2"/>
        <v>1.6119345900376604E-3</v>
      </c>
      <c r="I31" s="25">
        <f t="shared" si="2"/>
        <v>2.4429598454896884E-3</v>
      </c>
      <c r="J31" s="25">
        <f t="shared" si="2"/>
        <v>2.8758726899383988E-3</v>
      </c>
      <c r="K31" s="25">
        <f t="shared" si="2"/>
        <v>3.2535701726548382E-3</v>
      </c>
      <c r="L31" s="25"/>
      <c r="M31" s="25"/>
    </row>
    <row r="32" spans="1:13" x14ac:dyDescent="0.25">
      <c r="A32" s="25" t="s">
        <v>33</v>
      </c>
      <c r="B32" s="25">
        <f t="shared" si="2"/>
        <v>5.3633462359319707E-3</v>
      </c>
      <c r="C32" s="25">
        <f t="shared" si="2"/>
        <v>1.3791086318535428E-2</v>
      </c>
      <c r="D32" s="25">
        <f t="shared" si="2"/>
        <v>3.3649231831520813E-3</v>
      </c>
      <c r="E32" s="25">
        <f t="shared" si="2"/>
        <v>5.9668437699630737E-3</v>
      </c>
      <c r="F32" s="25">
        <f t="shared" si="2"/>
        <v>1.3559676531371657E-3</v>
      </c>
      <c r="G32" s="25">
        <f t="shared" si="2"/>
        <v>2.976149389868113E-3</v>
      </c>
      <c r="H32" s="25">
        <f t="shared" si="2"/>
        <v>1.6219242125984274E-3</v>
      </c>
      <c r="I32" s="25">
        <f t="shared" si="2"/>
        <v>2.8107600371621924E-3</v>
      </c>
      <c r="J32" s="25">
        <f t="shared" si="2"/>
        <v>2.4924024640657085E-3</v>
      </c>
      <c r="K32" s="25">
        <f t="shared" si="2"/>
        <v>3.0442744294156519E-3</v>
      </c>
      <c r="L32" s="25"/>
      <c r="M32" s="25"/>
    </row>
    <row r="33" spans="1:13" x14ac:dyDescent="0.25">
      <c r="A33" s="25" t="s">
        <v>34</v>
      </c>
      <c r="B33" s="25">
        <f>(B6-B$18)/B$17</f>
        <v>4.0622970160531312E-2</v>
      </c>
      <c r="C33" s="25">
        <f t="shared" ref="C33:J33" si="3">(C6-C$18)/C$17</f>
        <v>0.11607862067359204</v>
      </c>
      <c r="D33" s="25">
        <f t="shared" si="3"/>
        <v>2.2739981751374816E-2</v>
      </c>
      <c r="E33" s="25">
        <f t="shared" si="3"/>
        <v>4.74170548916346E-2</v>
      </c>
      <c r="F33" s="25">
        <f t="shared" si="3"/>
        <v>2.0455816321166834E-2</v>
      </c>
      <c r="G33" s="25">
        <f t="shared" si="3"/>
        <v>2.9352921237520035E-2</v>
      </c>
      <c r="H33" s="25">
        <f t="shared" si="3"/>
        <v>8.3928903842862054E-3</v>
      </c>
      <c r="I33" s="25">
        <f t="shared" si="3"/>
        <v>2.3368163607428924E-2</v>
      </c>
      <c r="J33" s="25">
        <f t="shared" si="3"/>
        <v>2.4284163244353188E-2</v>
      </c>
      <c r="K33" s="25">
        <f>(K6-K$18)/K$17</f>
        <v>2.7284138569872461E-2</v>
      </c>
      <c r="L33" s="25"/>
      <c r="M33" s="25"/>
    </row>
    <row r="34" spans="1:13" x14ac:dyDescent="0.25">
      <c r="A34" s="25" t="s">
        <v>35</v>
      </c>
      <c r="B34">
        <f>(B7-B26)/B25</f>
        <v>9.4928784091587684E-2</v>
      </c>
      <c r="C34" s="25">
        <f t="shared" ref="C34:K34" si="4">(C7-C26)/C25</f>
        <v>0.10249131047440113</v>
      </c>
      <c r="D34" s="25">
        <f t="shared" si="4"/>
        <v>8.1475567412355288E-2</v>
      </c>
      <c r="E34" s="25">
        <f t="shared" si="4"/>
        <v>8.1523904766564126E-2</v>
      </c>
      <c r="F34" s="25">
        <f t="shared" si="4"/>
        <v>0.10047463266842963</v>
      </c>
      <c r="G34" s="25">
        <f t="shared" si="4"/>
        <v>9.14445243492535E-2</v>
      </c>
      <c r="H34" s="25">
        <f t="shared" si="4"/>
        <v>3.1374927012824121E-2</v>
      </c>
      <c r="I34" s="25">
        <f t="shared" si="4"/>
        <v>7.0520282386531796E-2</v>
      </c>
      <c r="J34" s="25">
        <f t="shared" si="4"/>
        <v>5.5365700240130898E-2</v>
      </c>
      <c r="K34" s="25">
        <f t="shared" si="4"/>
        <v>6.7376332200061825E-2</v>
      </c>
      <c r="L34" s="25"/>
      <c r="M34" s="25"/>
    </row>
    <row r="35" spans="1:13" x14ac:dyDescent="0.25">
      <c r="A35" s="25" t="s">
        <v>36</v>
      </c>
      <c r="B35">
        <f>(B8-B15)/B14</f>
        <v>1.2867293211798676E-3</v>
      </c>
      <c r="C35" s="25">
        <f t="shared" ref="C35:K35" si="5">(C8-C15)/C14</f>
        <v>2.7343271241671127E-3</v>
      </c>
      <c r="D35" s="25">
        <f t="shared" si="5"/>
        <v>2.0337632026583329E-3</v>
      </c>
      <c r="E35" s="25">
        <f t="shared" si="5"/>
        <v>1.9202284857306694E-3</v>
      </c>
      <c r="F35" s="25">
        <f t="shared" si="5"/>
        <v>4.2911240532906745E-4</v>
      </c>
      <c r="G35" s="25">
        <f t="shared" si="5"/>
        <v>7.4355074534057078E-4</v>
      </c>
      <c r="H35" s="25">
        <f t="shared" si="5"/>
        <v>5.4439771001285207E-4</v>
      </c>
      <c r="I35" s="25">
        <f t="shared" si="5"/>
        <v>6.3171374213376286E-4</v>
      </c>
      <c r="J35" s="25">
        <f t="shared" si="5"/>
        <v>4.9898940238173278E-4</v>
      </c>
      <c r="K35" s="25">
        <f t="shared" si="5"/>
        <v>6.1492333806383406E-4</v>
      </c>
      <c r="L35" s="25"/>
      <c r="M35" s="25"/>
    </row>
    <row r="36" spans="1:13" x14ac:dyDescent="0.25">
      <c r="A36" s="25" t="s">
        <v>37</v>
      </c>
      <c r="B36">
        <f>(B8-B18)/B17</f>
        <v>2.5263365457268991E-3</v>
      </c>
      <c r="C36" s="25">
        <f t="shared" ref="C36:K36" si="6">(C8-C18)/C17</f>
        <v>2.0207993664694657E-3</v>
      </c>
      <c r="D36" s="25">
        <f t="shared" si="6"/>
        <v>2.409065127863679E-3</v>
      </c>
      <c r="E36" s="25">
        <f t="shared" si="6"/>
        <v>2.4053224474532963E-3</v>
      </c>
      <c r="F36" s="25">
        <f t="shared" si="6"/>
        <v>1.883183891859903E-4</v>
      </c>
      <c r="G36" s="25">
        <f t="shared" si="6"/>
        <v>8.9680142980401803E-4</v>
      </c>
      <c r="H36" s="25">
        <f t="shared" si="6"/>
        <v>6.8889346542280261E-4</v>
      </c>
      <c r="I36" s="25">
        <f t="shared" si="6"/>
        <v>7.9442684352900173E-4</v>
      </c>
      <c r="J36" s="25">
        <f t="shared" si="6"/>
        <v>5.3031314168377824E-4</v>
      </c>
      <c r="K36" s="25">
        <f t="shared" si="6"/>
        <v>6.6086576150818047E-4</v>
      </c>
      <c r="L36" s="25"/>
      <c r="M36" s="25"/>
    </row>
    <row r="37" spans="1:13" x14ac:dyDescent="0.25">
      <c r="A37" s="25" t="s">
        <v>38</v>
      </c>
      <c r="B37">
        <f>(B8-B23)/B22</f>
        <v>1.4809749279785505E-3</v>
      </c>
      <c r="C37" s="25">
        <f t="shared" ref="C37:K37" si="7">(C8-C23)/C22</f>
        <v>1.2172181085387571E-3</v>
      </c>
      <c r="D37" s="25">
        <f t="shared" si="7"/>
        <v>1.158467741935484E-3</v>
      </c>
      <c r="E37" s="25">
        <f t="shared" si="7"/>
        <v>1.2152190505266374E-3</v>
      </c>
      <c r="F37" s="25">
        <f t="shared" si="7"/>
        <v>1.1156817883464921E-3</v>
      </c>
      <c r="G37" s="25">
        <f t="shared" si="7"/>
        <v>2.6181353767560666E-3</v>
      </c>
      <c r="H37" s="25">
        <f t="shared" si="7"/>
        <v>9.4163544942807377E-4</v>
      </c>
      <c r="I37" s="25">
        <f t="shared" si="7"/>
        <v>1.5120497852186365E-3</v>
      </c>
      <c r="J37" s="25">
        <f t="shared" si="7"/>
        <v>1.0811711814683583E-3</v>
      </c>
      <c r="K37" s="25">
        <f t="shared" si="7"/>
        <v>1.1869001100193483E-3</v>
      </c>
      <c r="L37" s="25"/>
      <c r="M37" s="25"/>
    </row>
    <row r="38" spans="1:13" x14ac:dyDescent="0.25">
      <c r="A38" s="25" t="s">
        <v>39</v>
      </c>
      <c r="B38">
        <f>(B8-B26)/B25</f>
        <v>1.5960024227740768E-3</v>
      </c>
      <c r="C38" s="25">
        <f t="shared" ref="C38:K38" si="8">(C8-C26)/C25</f>
        <v>1.6693283231564125E-3</v>
      </c>
      <c r="D38" s="25">
        <f t="shared" si="8"/>
        <v>1.278039690863364E-3</v>
      </c>
      <c r="E38" s="25">
        <f t="shared" si="8"/>
        <v>1.3469982704189855E-3</v>
      </c>
      <c r="F38" s="25">
        <f t="shared" si="8"/>
        <v>1.5112940228717551E-3</v>
      </c>
      <c r="G38" s="25">
        <f t="shared" si="8"/>
        <v>3.3125771906511391E-3</v>
      </c>
      <c r="H38" s="25">
        <f t="shared" si="8"/>
        <v>1.2925650396833992E-3</v>
      </c>
      <c r="I38" s="25">
        <f t="shared" si="8"/>
        <v>1.9086204495203619E-3</v>
      </c>
      <c r="J38" s="25">
        <f t="shared" si="8"/>
        <v>1.3539380759777016E-3</v>
      </c>
      <c r="K38" s="25">
        <f t="shared" si="8"/>
        <v>1.3831609184953545E-3</v>
      </c>
      <c r="L38" s="25"/>
      <c r="M38" s="25"/>
    </row>
    <row r="40" spans="1:13" x14ac:dyDescent="0.25">
      <c r="A40" t="s">
        <v>41</v>
      </c>
      <c r="B40" t="s">
        <v>19</v>
      </c>
    </row>
    <row r="41" spans="1:13" x14ac:dyDescent="0.25">
      <c r="B41">
        <f t="shared" ref="B41:K41" si="9">B29*91</f>
        <v>6.9065306006907107E-2</v>
      </c>
      <c r="C41" s="25">
        <f t="shared" si="9"/>
        <v>0.14532958027333301</v>
      </c>
      <c r="D41" s="25">
        <f t="shared" si="9"/>
        <v>0.14241451402349775</v>
      </c>
      <c r="E41" s="25">
        <f t="shared" si="9"/>
        <v>8.5952472321467993E-2</v>
      </c>
      <c r="F41" s="25">
        <f t="shared" si="9"/>
        <v>3.3838115829729801E-2</v>
      </c>
      <c r="G41" s="25">
        <f t="shared" si="9"/>
        <v>9.06184310034788E-2</v>
      </c>
      <c r="H41" s="25">
        <f t="shared" si="9"/>
        <v>6.3165796886967593E-2</v>
      </c>
      <c r="I41" s="25">
        <f t="shared" si="9"/>
        <v>7.1584091906922304E-2</v>
      </c>
      <c r="J41" s="25">
        <f t="shared" si="9"/>
        <v>7.3290642412323831E-2</v>
      </c>
      <c r="K41" s="25">
        <f t="shared" si="9"/>
        <v>8.6964924729387549E-2</v>
      </c>
      <c r="L41" s="25"/>
      <c r="M41" s="25"/>
    </row>
    <row r="42" spans="1:13" x14ac:dyDescent="0.25">
      <c r="B42" s="25">
        <f t="shared" ref="B42:K42" si="10">B30*91</f>
        <v>0.82462891883293354</v>
      </c>
      <c r="C42" s="25">
        <f t="shared" si="10"/>
        <v>1.650019867703918</v>
      </c>
      <c r="D42" s="25">
        <f t="shared" si="10"/>
        <v>0.73423183152080107</v>
      </c>
      <c r="E42" s="25">
        <f t="shared" si="10"/>
        <v>0.88155620822361758</v>
      </c>
      <c r="F42" s="25">
        <f t="shared" si="10"/>
        <v>0.41902945025272731</v>
      </c>
      <c r="G42" s="25">
        <f t="shared" si="10"/>
        <v>0.60947174288179473</v>
      </c>
      <c r="H42" s="25">
        <f t="shared" si="10"/>
        <v>0.29286219670061642</v>
      </c>
      <c r="I42" s="25">
        <f t="shared" si="10"/>
        <v>0.591473463322851</v>
      </c>
      <c r="J42" s="25">
        <f t="shared" si="10"/>
        <v>0.55250266940451742</v>
      </c>
      <c r="K42" s="25">
        <f t="shared" si="10"/>
        <v>0.62879531867811433</v>
      </c>
      <c r="L42" s="25"/>
      <c r="M42" s="25"/>
    </row>
    <row r="43" spans="1:13" x14ac:dyDescent="0.25">
      <c r="B43" s="25">
        <f t="shared" ref="B43:K43" si="11">B31*91</f>
        <v>0.46756426554608488</v>
      </c>
      <c r="C43" s="25">
        <f t="shared" si="11"/>
        <v>0.83779177341966748</v>
      </c>
      <c r="D43" s="25">
        <f t="shared" si="11"/>
        <v>0.32725530813050241</v>
      </c>
      <c r="E43" s="25">
        <f t="shared" si="11"/>
        <v>0.68808567956248734</v>
      </c>
      <c r="F43" s="25">
        <f t="shared" si="11"/>
        <v>0.13712171848933635</v>
      </c>
      <c r="G43" s="25">
        <f t="shared" si="11"/>
        <v>0.28502696289905094</v>
      </c>
      <c r="H43" s="25">
        <f t="shared" si="11"/>
        <v>0.14668604769342711</v>
      </c>
      <c r="I43" s="25">
        <f t="shared" si="11"/>
        <v>0.22230934593956164</v>
      </c>
      <c r="J43" s="25">
        <f t="shared" si="11"/>
        <v>0.26170441478439427</v>
      </c>
      <c r="K43" s="25">
        <f t="shared" si="11"/>
        <v>0.2960748857115903</v>
      </c>
      <c r="L43" s="25"/>
      <c r="M43" s="25"/>
    </row>
    <row r="44" spans="1:13" x14ac:dyDescent="0.25">
      <c r="B44" s="25">
        <f t="shared" ref="B44:K44" si="12">B32*91</f>
        <v>0.48806450746980934</v>
      </c>
      <c r="C44" s="25">
        <f t="shared" si="12"/>
        <v>1.2549888549867241</v>
      </c>
      <c r="D44" s="25">
        <f t="shared" si="12"/>
        <v>0.30620800966683942</v>
      </c>
      <c r="E44" s="25">
        <f t="shared" si="12"/>
        <v>0.54298278306663972</v>
      </c>
      <c r="F44" s="25">
        <f t="shared" si="12"/>
        <v>0.12339305643548208</v>
      </c>
      <c r="G44" s="25">
        <f t="shared" si="12"/>
        <v>0.27082959447799826</v>
      </c>
      <c r="H44" s="25">
        <f t="shared" si="12"/>
        <v>0.1475951033464569</v>
      </c>
      <c r="I44" s="25">
        <f t="shared" si="12"/>
        <v>0.25577916338175949</v>
      </c>
      <c r="J44" s="25">
        <f t="shared" si="12"/>
        <v>0.22680862422997947</v>
      </c>
      <c r="K44" s="25">
        <f t="shared" si="12"/>
        <v>0.27702897307682434</v>
      </c>
      <c r="L44" s="25"/>
      <c r="M44" s="25"/>
    </row>
    <row r="45" spans="1:13" x14ac:dyDescent="0.25">
      <c r="B45" s="25">
        <f t="shared" ref="B45:K45" si="13">B33*91</f>
        <v>3.6966902846083496</v>
      </c>
      <c r="C45" s="25">
        <f t="shared" si="13"/>
        <v>10.563154481296875</v>
      </c>
      <c r="D45" s="25">
        <f t="shared" si="13"/>
        <v>2.0693383393751081</v>
      </c>
      <c r="E45" s="25">
        <f t="shared" si="13"/>
        <v>4.3149519951387489</v>
      </c>
      <c r="F45" s="25">
        <f t="shared" si="13"/>
        <v>1.8614792852261819</v>
      </c>
      <c r="G45" s="25">
        <f t="shared" si="13"/>
        <v>2.6711158326143232</v>
      </c>
      <c r="H45" s="25">
        <f t="shared" si="13"/>
        <v>0.76375302497004471</v>
      </c>
      <c r="I45" s="25">
        <f t="shared" si="13"/>
        <v>2.1265028882760322</v>
      </c>
      <c r="J45" s="25">
        <f t="shared" si="13"/>
        <v>2.2098588552361402</v>
      </c>
      <c r="K45" s="25">
        <f t="shared" si="13"/>
        <v>2.482856609858394</v>
      </c>
      <c r="L45" s="25"/>
      <c r="M45" s="25"/>
    </row>
    <row r="46" spans="1:13" x14ac:dyDescent="0.25">
      <c r="B46" s="25">
        <f t="shared" ref="B46:K46" si="14">B34*91</f>
        <v>8.6385193523344785</v>
      </c>
      <c r="C46" s="25">
        <f t="shared" si="14"/>
        <v>9.3267092531705025</v>
      </c>
      <c r="D46" s="25">
        <f t="shared" si="14"/>
        <v>7.4142766345243309</v>
      </c>
      <c r="E46" s="25">
        <f t="shared" si="14"/>
        <v>7.418675333757335</v>
      </c>
      <c r="F46" s="25">
        <f t="shared" si="14"/>
        <v>9.1431915728270958</v>
      </c>
      <c r="G46" s="25">
        <f t="shared" si="14"/>
        <v>8.321451715782068</v>
      </c>
      <c r="H46" s="25">
        <f t="shared" si="14"/>
        <v>2.8551183581669948</v>
      </c>
      <c r="I46" s="25">
        <f t="shared" si="14"/>
        <v>6.4173456971743938</v>
      </c>
      <c r="J46" s="25">
        <f t="shared" si="14"/>
        <v>5.0382787218519116</v>
      </c>
      <c r="K46" s="25">
        <f t="shared" si="14"/>
        <v>6.1312462302056261</v>
      </c>
      <c r="L46" s="25"/>
      <c r="M46" s="25"/>
    </row>
    <row r="47" spans="1:13" x14ac:dyDescent="0.25">
      <c r="B47" s="25">
        <f t="shared" ref="B47:K47" si="15">B35*91</f>
        <v>0.11709236822736795</v>
      </c>
      <c r="C47" s="25">
        <f t="shared" si="15"/>
        <v>0.24882376829920727</v>
      </c>
      <c r="D47" s="25">
        <f t="shared" si="15"/>
        <v>0.18507245144190829</v>
      </c>
      <c r="E47" s="25">
        <f t="shared" si="15"/>
        <v>0.17474079220149091</v>
      </c>
      <c r="F47" s="25">
        <f t="shared" si="15"/>
        <v>3.9049228884945136E-2</v>
      </c>
      <c r="G47" s="25">
        <f t="shared" si="15"/>
        <v>6.7663117825991936E-2</v>
      </c>
      <c r="H47" s="25">
        <f t="shared" si="15"/>
        <v>4.9540191611169536E-2</v>
      </c>
      <c r="I47" s="25">
        <f t="shared" si="15"/>
        <v>5.7485950534172423E-2</v>
      </c>
      <c r="J47" s="25">
        <f t="shared" si="15"/>
        <v>4.5408035616737681E-2</v>
      </c>
      <c r="K47" s="25">
        <f t="shared" si="15"/>
        <v>5.5958023763808901E-2</v>
      </c>
      <c r="L47" s="25"/>
      <c r="M47" s="25"/>
    </row>
    <row r="48" spans="1:13" x14ac:dyDescent="0.25">
      <c r="B48" s="25">
        <f t="shared" ref="B48:K48" si="16">B36*91</f>
        <v>0.22989662566114782</v>
      </c>
      <c r="C48" s="25">
        <f t="shared" si="16"/>
        <v>0.18389274234872138</v>
      </c>
      <c r="D48" s="25">
        <f t="shared" si="16"/>
        <v>0.21922492663559479</v>
      </c>
      <c r="E48" s="25">
        <f t="shared" si="16"/>
        <v>0.21888434271824997</v>
      </c>
      <c r="F48" s="25">
        <f t="shared" si="16"/>
        <v>1.7136973415925117E-2</v>
      </c>
      <c r="G48" s="25">
        <f t="shared" si="16"/>
        <v>8.1608930112165634E-2</v>
      </c>
      <c r="H48" s="25">
        <f t="shared" si="16"/>
        <v>6.2689305353475042E-2</v>
      </c>
      <c r="I48" s="25">
        <f t="shared" si="16"/>
        <v>7.2292842761139162E-2</v>
      </c>
      <c r="J48" s="25">
        <f t="shared" si="16"/>
        <v>4.825849589322382E-2</v>
      </c>
      <c r="K48" s="25">
        <f t="shared" si="16"/>
        <v>6.0138784297244424E-2</v>
      </c>
      <c r="L48" s="25"/>
      <c r="M48" s="25"/>
    </row>
    <row r="49" spans="1:13" x14ac:dyDescent="0.25">
      <c r="B49" s="25">
        <f t="shared" ref="B49:K49" si="17">B37*91</f>
        <v>0.1347687184460481</v>
      </c>
      <c r="C49" s="25">
        <f t="shared" si="17"/>
        <v>0.1107668478770269</v>
      </c>
      <c r="D49" s="25">
        <f t="shared" si="17"/>
        <v>0.10542056451612905</v>
      </c>
      <c r="E49" s="25">
        <f t="shared" si="17"/>
        <v>0.110584933597924</v>
      </c>
      <c r="F49" s="25">
        <f t="shared" si="17"/>
        <v>0.10152704273953078</v>
      </c>
      <c r="G49" s="25">
        <f t="shared" si="17"/>
        <v>0.23825031928480206</v>
      </c>
      <c r="H49" s="25">
        <f t="shared" si="17"/>
        <v>8.5688825897954707E-2</v>
      </c>
      <c r="I49" s="25">
        <f t="shared" si="17"/>
        <v>0.13759653045489592</v>
      </c>
      <c r="J49" s="25">
        <f t="shared" si="17"/>
        <v>9.8386577513620607E-2</v>
      </c>
      <c r="K49" s="25">
        <f t="shared" si="17"/>
        <v>0.10800791001176069</v>
      </c>
      <c r="L49" s="25"/>
      <c r="M49" s="25"/>
    </row>
    <row r="50" spans="1:13" x14ac:dyDescent="0.25">
      <c r="B50" s="25">
        <f t="shared" ref="B50:K50" si="18">B38*91</f>
        <v>0.145236220472441</v>
      </c>
      <c r="C50" s="25">
        <f t="shared" si="18"/>
        <v>0.15190887740723355</v>
      </c>
      <c r="D50" s="25">
        <f t="shared" si="18"/>
        <v>0.11630161186856612</v>
      </c>
      <c r="E50" s="25">
        <f t="shared" si="18"/>
        <v>0.12257684260812768</v>
      </c>
      <c r="F50" s="25">
        <f t="shared" si="18"/>
        <v>0.13752775608132972</v>
      </c>
      <c r="G50" s="25">
        <f t="shared" si="18"/>
        <v>0.30144452434925367</v>
      </c>
      <c r="H50" s="25">
        <f t="shared" si="18"/>
        <v>0.11762341861118933</v>
      </c>
      <c r="I50" s="25">
        <f t="shared" si="18"/>
        <v>0.17368446090635292</v>
      </c>
      <c r="J50" s="25">
        <f t="shared" si="18"/>
        <v>0.12320836491397084</v>
      </c>
      <c r="K50" s="25">
        <f t="shared" si="18"/>
        <v>0.12586764358307725</v>
      </c>
      <c r="L50" s="25"/>
      <c r="M50" s="25"/>
    </row>
    <row r="52" spans="1:13" x14ac:dyDescent="0.25">
      <c r="A52" s="25" t="s">
        <v>42</v>
      </c>
    </row>
    <row r="53" spans="1:13" x14ac:dyDescent="0.25">
      <c r="B53">
        <f>B41/(3*(2.75/(1+B11))*0.8)</f>
        <v>1.1981705938599185E-2</v>
      </c>
      <c r="C53" s="25">
        <f t="shared" ref="C53:D62" si="19">C41/(3*(2.75/(1+$C$11))*0.8)</f>
        <v>2.5247842475014017E-2</v>
      </c>
      <c r="D53" s="25">
        <f t="shared" si="19"/>
        <v>2.4741413341030097E-2</v>
      </c>
      <c r="E53" s="25">
        <f t="shared" ref="E53:E62" si="20">E41/(3*(2.75/(1+$E$11))*0.8)</f>
        <v>1.5013968293722308E-2</v>
      </c>
      <c r="F53" s="25">
        <f t="shared" ref="F53:F62" si="21">F41/(3*(2.75/(1+$D$11))*0.8)</f>
        <v>5.8846167746573041E-3</v>
      </c>
      <c r="G53" s="25">
        <f t="shared" ref="G53:G62" si="22">G41/(3*(2.75/(1+$G$11))*0.8)</f>
        <v>1.7140718468135342E-2</v>
      </c>
      <c r="H53" s="25">
        <f t="shared" ref="H53:H62" si="23">H41/(3*(2.75/(1+$H$11))*0.8)</f>
        <v>1.1898435349756644E-2</v>
      </c>
      <c r="I53" s="25">
        <f t="shared" ref="I53:I62" si="24">I41/(3*(2.75/(1+$I$11))*0.8)</f>
        <v>1.350703013419083E-2</v>
      </c>
      <c r="J53" s="25">
        <f t="shared" ref="J53:J62" si="25">J41/(3*(2.75/(1+$J$11))*0.8)</f>
        <v>1.3942222864579291E-2</v>
      </c>
      <c r="K53" s="25">
        <f t="shared" ref="K53:K62" si="26">K41/(3*(2.75/(1+$K$11))*0.8)</f>
        <v>1.6413429223927304E-2</v>
      </c>
      <c r="L53" s="25"/>
      <c r="M53" s="25"/>
    </row>
    <row r="54" spans="1:13" x14ac:dyDescent="0.25">
      <c r="B54" s="25">
        <f t="shared" ref="B54:B62" si="27">B42/(3*(2.75/(1+$B$11))*0.8)</f>
        <v>0.14305968922997397</v>
      </c>
      <c r="C54" s="25">
        <f t="shared" si="19"/>
        <v>0.2866549371578706</v>
      </c>
      <c r="D54" s="25">
        <f t="shared" si="19"/>
        <v>0.12755675470549591</v>
      </c>
      <c r="E54" s="25">
        <f t="shared" si="20"/>
        <v>0.15398808902088604</v>
      </c>
      <c r="F54" s="25">
        <f t="shared" si="21"/>
        <v>7.2871307150801173E-2</v>
      </c>
      <c r="G54" s="25">
        <f t="shared" si="22"/>
        <v>0.11528320942369402</v>
      </c>
      <c r="H54" s="25">
        <f t="shared" si="23"/>
        <v>5.5165961415250396E-2</v>
      </c>
      <c r="I54" s="25">
        <f t="shared" si="24"/>
        <v>0.11160370523472979</v>
      </c>
      <c r="J54" s="25">
        <f t="shared" si="25"/>
        <v>0.1051036680341265</v>
      </c>
      <c r="K54" s="25">
        <f t="shared" si="26"/>
        <v>0.11867643755888212</v>
      </c>
      <c r="L54" s="25"/>
      <c r="M54" s="25"/>
    </row>
    <row r="55" spans="1:13" x14ac:dyDescent="0.25">
      <c r="B55" s="25">
        <f t="shared" si="27"/>
        <v>8.1114786295307564E-2</v>
      </c>
      <c r="C55" s="25">
        <f t="shared" si="19"/>
        <v>0.14554803421560372</v>
      </c>
      <c r="D55" s="25">
        <f t="shared" si="19"/>
        <v>5.6853466811444507E-2</v>
      </c>
      <c r="E55" s="25">
        <f t="shared" si="20"/>
        <v>0.12019312879887048</v>
      </c>
      <c r="F55" s="25">
        <f t="shared" si="21"/>
        <v>2.3846149379370706E-2</v>
      </c>
      <c r="G55" s="25">
        <f t="shared" si="22"/>
        <v>5.3913611974728791E-2</v>
      </c>
      <c r="H55" s="25">
        <f t="shared" si="23"/>
        <v>2.7631005088319571E-2</v>
      </c>
      <c r="I55" s="25">
        <f t="shared" si="24"/>
        <v>4.194701580655999E-2</v>
      </c>
      <c r="J55" s="25">
        <f t="shared" si="25"/>
        <v>4.9784544867828698E-2</v>
      </c>
      <c r="K55" s="25">
        <f t="shared" si="26"/>
        <v>5.5880048154257476E-2</v>
      </c>
      <c r="L55" s="25"/>
      <c r="M55" s="25"/>
    </row>
    <row r="56" spans="1:13" x14ac:dyDescent="0.25">
      <c r="B56" s="25">
        <f t="shared" si="27"/>
        <v>8.4671244444868857E-2</v>
      </c>
      <c r="C56" s="25">
        <f t="shared" si="19"/>
        <v>0.21802692100953613</v>
      </c>
      <c r="D56" s="25">
        <f t="shared" si="19"/>
        <v>5.3196958101134305E-2</v>
      </c>
      <c r="E56" s="25">
        <f t="shared" si="20"/>
        <v>9.484690863235884E-2</v>
      </c>
      <c r="F56" s="25">
        <f t="shared" si="21"/>
        <v>2.1458666712716651E-2</v>
      </c>
      <c r="G56" s="25">
        <f t="shared" si="22"/>
        <v>5.1228141785068182E-2</v>
      </c>
      <c r="H56" s="25">
        <f t="shared" si="23"/>
        <v>2.7802242378909939E-2</v>
      </c>
      <c r="I56" s="25">
        <f t="shared" si="24"/>
        <v>4.826235516108375E-2</v>
      </c>
      <c r="J56" s="25">
        <f t="shared" si="25"/>
        <v>4.3146250087872956E-2</v>
      </c>
      <c r="K56" s="25">
        <f t="shared" si="26"/>
        <v>5.2285395022450699E-2</v>
      </c>
      <c r="L56" s="25"/>
      <c r="M56" s="25"/>
    </row>
    <row r="57" spans="1:13" x14ac:dyDescent="0.25">
      <c r="B57" s="25">
        <f t="shared" si="27"/>
        <v>0.6413155677877419</v>
      </c>
      <c r="C57" s="25">
        <f t="shared" si="19"/>
        <v>1.835117529971694</v>
      </c>
      <c r="D57" s="25">
        <f t="shared" si="19"/>
        <v>0.35950236917897899</v>
      </c>
      <c r="E57" s="25">
        <f t="shared" si="20"/>
        <v>0.75372529369077867</v>
      </c>
      <c r="F57" s="25">
        <f t="shared" si="21"/>
        <v>0.3237205133595214</v>
      </c>
      <c r="G57" s="25">
        <f t="shared" si="22"/>
        <v>0.50524870024358937</v>
      </c>
      <c r="H57" s="25">
        <f t="shared" si="23"/>
        <v>0.1438668779410599</v>
      </c>
      <c r="I57" s="25">
        <f t="shared" si="24"/>
        <v>0.40124471551214391</v>
      </c>
      <c r="J57" s="25">
        <f t="shared" si="25"/>
        <v>0.42038579066657994</v>
      </c>
      <c r="K57" s="25">
        <f t="shared" si="26"/>
        <v>0.46860491590007308</v>
      </c>
      <c r="L57" s="25"/>
      <c r="M57" s="25"/>
    </row>
    <row r="58" spans="1:13" x14ac:dyDescent="0.25">
      <c r="B58" s="25">
        <f t="shared" si="27"/>
        <v>1.4986424387118291</v>
      </c>
      <c r="C58" s="25">
        <f t="shared" si="19"/>
        <v>1.6203121593788385</v>
      </c>
      <c r="D58" s="25">
        <f t="shared" si="19"/>
        <v>1.2880687344075148</v>
      </c>
      <c r="E58" s="25">
        <f t="shared" si="20"/>
        <v>1.2958761189075481</v>
      </c>
      <c r="F58" s="25">
        <f t="shared" si="21"/>
        <v>1.5900465254655776</v>
      </c>
      <c r="G58" s="25">
        <f t="shared" si="22"/>
        <v>1.5740248371871115</v>
      </c>
      <c r="H58" s="25">
        <f t="shared" si="23"/>
        <v>0.53781386248231333</v>
      </c>
      <c r="I58" s="25">
        <f t="shared" si="24"/>
        <v>1.2108735251675709</v>
      </c>
      <c r="J58" s="25">
        <f t="shared" si="25"/>
        <v>0.95844165751391175</v>
      </c>
      <c r="K58" s="25">
        <f t="shared" si="26"/>
        <v>1.1571881004565996</v>
      </c>
      <c r="L58" s="25"/>
      <c r="M58" s="25"/>
    </row>
    <row r="59" spans="1:13" x14ac:dyDescent="0.25">
      <c r="B59" s="25">
        <f t="shared" si="27"/>
        <v>2.0313619165231653E-2</v>
      </c>
      <c r="C59" s="25">
        <f t="shared" si="19"/>
        <v>4.3227698684894116E-2</v>
      </c>
      <c r="D59" s="25">
        <f t="shared" si="19"/>
        <v>3.215229887598723E-2</v>
      </c>
      <c r="E59" s="25">
        <f t="shared" si="20"/>
        <v>3.0523295524541055E-2</v>
      </c>
      <c r="F59" s="25">
        <f t="shared" si="21"/>
        <v>6.7908552736819323E-3</v>
      </c>
      <c r="G59" s="25">
        <f t="shared" si="22"/>
        <v>1.2798659615802371E-2</v>
      </c>
      <c r="H59" s="25">
        <f t="shared" si="23"/>
        <v>9.3318029083817831E-3</v>
      </c>
      <c r="I59" s="25">
        <f t="shared" si="24"/>
        <v>1.0846885746169323E-2</v>
      </c>
      <c r="J59" s="25">
        <f t="shared" si="25"/>
        <v>8.6380598064570505E-3</v>
      </c>
      <c r="K59" s="25">
        <f t="shared" si="26"/>
        <v>1.0561304634209024E-2</v>
      </c>
      <c r="L59" s="25"/>
      <c r="M59" s="25"/>
    </row>
    <row r="60" spans="1:13" x14ac:dyDescent="0.25">
      <c r="B60" s="25">
        <f t="shared" si="27"/>
        <v>3.9883320935009112E-2</v>
      </c>
      <c r="C60" s="25">
        <f t="shared" si="19"/>
        <v>3.1947350170464892E-2</v>
      </c>
      <c r="D60" s="25">
        <f t="shared" si="19"/>
        <v>3.8085545997462902E-2</v>
      </c>
      <c r="E60" s="25">
        <f t="shared" si="20"/>
        <v>3.8234183296938638E-2</v>
      </c>
      <c r="F60" s="25">
        <f t="shared" si="21"/>
        <v>2.9802049776544689E-3</v>
      </c>
      <c r="G60" s="25">
        <f t="shared" si="22"/>
        <v>1.5436547290083442E-2</v>
      </c>
      <c r="H60" s="25">
        <f t="shared" si="23"/>
        <v>1.1808679437769769E-2</v>
      </c>
      <c r="I60" s="25">
        <f t="shared" si="24"/>
        <v>1.3640762628248142E-2</v>
      </c>
      <c r="J60" s="25">
        <f t="shared" si="25"/>
        <v>9.1803084637660983E-3</v>
      </c>
      <c r="K60" s="25">
        <f t="shared" si="26"/>
        <v>1.1350365480650991E-2</v>
      </c>
      <c r="L60" s="25"/>
      <c r="M60" s="25"/>
    </row>
    <row r="61" spans="1:13" x14ac:dyDescent="0.25">
      <c r="B61" s="25">
        <f t="shared" si="27"/>
        <v>2.3380178087981346E-2</v>
      </c>
      <c r="C61" s="25">
        <f t="shared" si="19"/>
        <v>1.924332211923533E-2</v>
      </c>
      <c r="D61" s="25">
        <f t="shared" si="19"/>
        <v>1.8314522078191616E-2</v>
      </c>
      <c r="E61" s="25">
        <f t="shared" si="20"/>
        <v>1.9316706570032271E-2</v>
      </c>
      <c r="F61" s="25">
        <f t="shared" si="21"/>
        <v>1.7656058091197878E-2</v>
      </c>
      <c r="G61" s="25">
        <f t="shared" si="22"/>
        <v>4.5065684790408414E-2</v>
      </c>
      <c r="H61" s="25">
        <f t="shared" si="23"/>
        <v>1.6141060595939758E-2</v>
      </c>
      <c r="I61" s="25">
        <f t="shared" si="24"/>
        <v>2.5962758396529485E-2</v>
      </c>
      <c r="J61" s="25">
        <f t="shared" si="25"/>
        <v>1.8716271892678181E-2</v>
      </c>
      <c r="K61" s="25">
        <f t="shared" si="26"/>
        <v>2.0385002253710663E-2</v>
      </c>
      <c r="L61" s="25"/>
      <c r="M61" s="25"/>
    </row>
    <row r="62" spans="1:13" x14ac:dyDescent="0.25">
      <c r="B62" s="25">
        <f t="shared" si="27"/>
        <v>2.5196119237643203E-2</v>
      </c>
      <c r="C62" s="25">
        <f t="shared" si="19"/>
        <v>2.639085174622095E-2</v>
      </c>
      <c r="D62" s="25">
        <f t="shared" si="19"/>
        <v>2.0204866555900876E-2</v>
      </c>
      <c r="E62" s="25">
        <f t="shared" si="20"/>
        <v>2.1411423996972781E-2</v>
      </c>
      <c r="F62" s="25">
        <f t="shared" si="21"/>
        <v>2.3916761337702212E-2</v>
      </c>
      <c r="G62" s="25">
        <f t="shared" si="22"/>
        <v>5.701903761093776E-2</v>
      </c>
      <c r="H62" s="25">
        <f t="shared" si="23"/>
        <v>2.2156526331283434E-2</v>
      </c>
      <c r="I62" s="25">
        <f t="shared" si="24"/>
        <v>3.2772103197916513E-2</v>
      </c>
      <c r="J62" s="25">
        <f t="shared" si="25"/>
        <v>2.3438169265141348E-2</v>
      </c>
      <c r="K62" s="25">
        <f t="shared" si="26"/>
        <v>2.3755780459328361E-2</v>
      </c>
      <c r="L62" s="25"/>
      <c r="M62" s="25"/>
    </row>
    <row r="64" spans="1:13" x14ac:dyDescent="0.25">
      <c r="A64" t="s">
        <v>43</v>
      </c>
    </row>
    <row r="65" spans="1:13" s="25" customFormat="1" ht="15.75" x14ac:dyDescent="0.25">
      <c r="B65" s="3" t="s">
        <v>11</v>
      </c>
      <c r="C65" s="3" t="s">
        <v>12</v>
      </c>
      <c r="D65" s="3" t="s">
        <v>13</v>
      </c>
      <c r="E65" s="3" t="s">
        <v>14</v>
      </c>
      <c r="F65" s="3" t="s">
        <v>15</v>
      </c>
      <c r="G65" s="3" t="s">
        <v>11</v>
      </c>
      <c r="H65" s="3" t="s">
        <v>12</v>
      </c>
      <c r="I65" s="3" t="s">
        <v>13</v>
      </c>
      <c r="J65" s="3" t="s">
        <v>14</v>
      </c>
      <c r="K65" s="3" t="s">
        <v>15</v>
      </c>
      <c r="L65" s="3" t="s">
        <v>44</v>
      </c>
      <c r="M65" s="3" t="s">
        <v>44</v>
      </c>
    </row>
    <row r="66" spans="1:13" ht="15.75" x14ac:dyDescent="0.25">
      <c r="B66" s="3" t="s">
        <v>16</v>
      </c>
      <c r="C66" s="3" t="s">
        <v>16</v>
      </c>
      <c r="D66" s="3" t="s">
        <v>16</v>
      </c>
      <c r="E66" s="3" t="s">
        <v>16</v>
      </c>
      <c r="F66" s="3" t="s">
        <v>16</v>
      </c>
      <c r="G66" s="3" t="s">
        <v>17</v>
      </c>
      <c r="H66" s="3" t="s">
        <v>17</v>
      </c>
      <c r="I66" s="3" t="s">
        <v>17</v>
      </c>
      <c r="J66" s="3" t="s">
        <v>17</v>
      </c>
      <c r="K66" s="3" t="s">
        <v>17</v>
      </c>
      <c r="L66" s="42"/>
      <c r="M66" s="42"/>
    </row>
    <row r="67" spans="1:13" x14ac:dyDescent="0.25">
      <c r="A67" s="25" t="s">
        <v>30</v>
      </c>
      <c r="B67">
        <f>B53*1000</f>
        <v>11.981705938599186</v>
      </c>
      <c r="C67" s="25">
        <f t="shared" ref="C67:K67" si="28">C53*1000</f>
        <v>25.247842475014018</v>
      </c>
      <c r="D67" s="25">
        <f t="shared" si="28"/>
        <v>24.741413341030096</v>
      </c>
      <c r="E67" s="25">
        <f t="shared" si="28"/>
        <v>15.013968293722307</v>
      </c>
      <c r="F67" s="25">
        <f t="shared" si="28"/>
        <v>5.8846167746573039</v>
      </c>
      <c r="G67" s="25">
        <f t="shared" si="28"/>
        <v>17.140718468135343</v>
      </c>
      <c r="H67" s="25">
        <f t="shared" si="28"/>
        <v>11.898435349756644</v>
      </c>
      <c r="I67" s="25">
        <f t="shared" si="28"/>
        <v>13.507030134190829</v>
      </c>
      <c r="J67" s="25">
        <f t="shared" si="28"/>
        <v>13.942222864579291</v>
      </c>
      <c r="K67" s="25">
        <f t="shared" si="28"/>
        <v>16.413429223927302</v>
      </c>
      <c r="L67" s="25"/>
      <c r="M67" s="25"/>
    </row>
    <row r="68" spans="1:13" x14ac:dyDescent="0.25">
      <c r="A68" s="25" t="s">
        <v>31</v>
      </c>
      <c r="B68" s="25">
        <f>B54*1000</f>
        <v>143.05968922997397</v>
      </c>
      <c r="C68" s="25">
        <f t="shared" ref="C68:K68" si="29">C54*1000</f>
        <v>286.65493715787062</v>
      </c>
      <c r="D68" s="25">
        <f t="shared" si="29"/>
        <v>127.55675470549591</v>
      </c>
      <c r="E68" s="25">
        <f t="shared" si="29"/>
        <v>153.98808902088604</v>
      </c>
      <c r="F68" s="25">
        <f t="shared" si="29"/>
        <v>72.871307150801172</v>
      </c>
      <c r="G68" s="25">
        <f t="shared" si="29"/>
        <v>115.28320942369402</v>
      </c>
      <c r="H68" s="25">
        <f t="shared" si="29"/>
        <v>55.165961415250393</v>
      </c>
      <c r="I68" s="25">
        <f t="shared" si="29"/>
        <v>111.60370523472979</v>
      </c>
      <c r="J68" s="25">
        <f t="shared" si="29"/>
        <v>105.1036680341265</v>
      </c>
      <c r="K68" s="25">
        <f t="shared" si="29"/>
        <v>118.67643755888211</v>
      </c>
      <c r="L68" s="25"/>
      <c r="M68" s="25"/>
    </row>
    <row r="69" spans="1:13" x14ac:dyDescent="0.25">
      <c r="A69" s="25" t="s">
        <v>32</v>
      </c>
      <c r="B69" s="25">
        <f t="shared" ref="B69:K76" si="30">B55*1000</f>
        <v>81.114786295307567</v>
      </c>
      <c r="C69" s="25">
        <f t="shared" si="30"/>
        <v>145.54803421560374</v>
      </c>
      <c r="D69" s="25">
        <f t="shared" si="30"/>
        <v>56.853466811444505</v>
      </c>
      <c r="E69" s="25">
        <f t="shared" si="30"/>
        <v>120.19312879887048</v>
      </c>
      <c r="F69" s="25">
        <f t="shared" si="30"/>
        <v>23.846149379370704</v>
      </c>
      <c r="G69" s="25">
        <f t="shared" si="30"/>
        <v>53.913611974728788</v>
      </c>
      <c r="H69" s="25">
        <f t="shared" si="30"/>
        <v>27.631005088319572</v>
      </c>
      <c r="I69" s="25">
        <f t="shared" si="30"/>
        <v>41.947015806559989</v>
      </c>
      <c r="J69" s="25">
        <f t="shared" si="30"/>
        <v>49.7845448678287</v>
      </c>
      <c r="K69" s="25">
        <f t="shared" si="30"/>
        <v>55.880048154257473</v>
      </c>
      <c r="L69" s="25"/>
      <c r="M69" s="25"/>
    </row>
    <row r="70" spans="1:13" x14ac:dyDescent="0.25">
      <c r="A70" s="25" t="s">
        <v>33</v>
      </c>
      <c r="B70" s="25">
        <f t="shared" si="30"/>
        <v>84.671244444868861</v>
      </c>
      <c r="C70" s="25">
        <f t="shared" si="30"/>
        <v>218.02692100953612</v>
      </c>
      <c r="D70" s="25">
        <f t="shared" si="30"/>
        <v>53.196958101134307</v>
      </c>
      <c r="E70" s="25">
        <f t="shared" si="30"/>
        <v>94.846908632358833</v>
      </c>
      <c r="F70" s="25">
        <f t="shared" si="30"/>
        <v>21.458666712716649</v>
      </c>
      <c r="G70" s="25">
        <f t="shared" si="30"/>
        <v>51.228141785068182</v>
      </c>
      <c r="H70" s="25">
        <f t="shared" si="30"/>
        <v>27.802242378909938</v>
      </c>
      <c r="I70" s="25">
        <f t="shared" si="30"/>
        <v>48.262355161083754</v>
      </c>
      <c r="J70" s="25">
        <f t="shared" si="30"/>
        <v>43.146250087872957</v>
      </c>
      <c r="K70" s="25">
        <f t="shared" si="30"/>
        <v>52.2853950224507</v>
      </c>
      <c r="L70" s="25"/>
      <c r="M70" s="25"/>
    </row>
    <row r="71" spans="1:13" x14ac:dyDescent="0.25">
      <c r="A71" s="25" t="s">
        <v>34</v>
      </c>
      <c r="B71" s="25">
        <f t="shared" si="30"/>
        <v>641.31556778774188</v>
      </c>
      <c r="C71" s="25">
        <f t="shared" si="30"/>
        <v>1835.117529971694</v>
      </c>
      <c r="D71" s="25">
        <f t="shared" si="30"/>
        <v>359.502369178979</v>
      </c>
      <c r="E71" s="25">
        <f t="shared" si="30"/>
        <v>753.7252936907787</v>
      </c>
      <c r="F71" s="25">
        <f t="shared" si="30"/>
        <v>323.72051335952142</v>
      </c>
      <c r="G71" s="25">
        <f t="shared" si="30"/>
        <v>505.24870024358938</v>
      </c>
      <c r="H71" s="25">
        <f t="shared" si="30"/>
        <v>143.8668779410599</v>
      </c>
      <c r="I71" s="25">
        <f t="shared" si="30"/>
        <v>401.2447155121439</v>
      </c>
      <c r="J71" s="25">
        <f t="shared" si="30"/>
        <v>420.38579066657996</v>
      </c>
      <c r="K71" s="25">
        <f t="shared" si="30"/>
        <v>468.60491590007308</v>
      </c>
      <c r="L71" s="25"/>
      <c r="M71" s="25"/>
    </row>
    <row r="72" spans="1:13" x14ac:dyDescent="0.25">
      <c r="A72" s="25" t="s">
        <v>35</v>
      </c>
      <c r="B72" s="25">
        <f t="shared" si="30"/>
        <v>1498.6424387118291</v>
      </c>
      <c r="C72" s="25">
        <f t="shared" si="30"/>
        <v>1620.3121593788385</v>
      </c>
      <c r="D72" s="25">
        <f t="shared" si="30"/>
        <v>1288.0687344075147</v>
      </c>
      <c r="E72" s="25">
        <f t="shared" si="30"/>
        <v>1295.8761189075481</v>
      </c>
      <c r="F72" s="25">
        <f t="shared" si="30"/>
        <v>1590.0465254655776</v>
      </c>
      <c r="G72" s="25">
        <f t="shared" si="30"/>
        <v>1574.0248371871114</v>
      </c>
      <c r="H72" s="25">
        <f t="shared" si="30"/>
        <v>537.81386248231331</v>
      </c>
      <c r="I72" s="25">
        <f t="shared" si="30"/>
        <v>1210.873525167571</v>
      </c>
      <c r="J72" s="25">
        <f t="shared" si="30"/>
        <v>958.44165751391176</v>
      </c>
      <c r="K72" s="25">
        <f t="shared" si="30"/>
        <v>1157.1881004565996</v>
      </c>
      <c r="L72" s="25"/>
      <c r="M72" s="25"/>
    </row>
    <row r="73" spans="1:13" x14ac:dyDescent="0.25">
      <c r="A73" s="25" t="s">
        <v>36</v>
      </c>
      <c r="B73" s="25">
        <f t="shared" si="30"/>
        <v>20.313619165231653</v>
      </c>
      <c r="C73" s="25">
        <f t="shared" si="30"/>
        <v>43.227698684894115</v>
      </c>
      <c r="D73" s="25">
        <f t="shared" si="30"/>
        <v>32.152298875987228</v>
      </c>
      <c r="E73" s="25">
        <f t="shared" si="30"/>
        <v>30.523295524541055</v>
      </c>
      <c r="F73" s="25">
        <f t="shared" si="30"/>
        <v>6.7908552736819319</v>
      </c>
      <c r="G73" s="25">
        <f t="shared" si="30"/>
        <v>12.798659615802372</v>
      </c>
      <c r="H73" s="25">
        <f t="shared" si="30"/>
        <v>9.3318029083817837</v>
      </c>
      <c r="I73" s="25">
        <f t="shared" si="30"/>
        <v>10.846885746169322</v>
      </c>
      <c r="J73" s="25">
        <f t="shared" si="30"/>
        <v>8.6380598064570506</v>
      </c>
      <c r="K73" s="25">
        <f t="shared" si="30"/>
        <v>10.561304634209025</v>
      </c>
      <c r="L73" s="25"/>
      <c r="M73" s="25"/>
    </row>
    <row r="74" spans="1:13" x14ac:dyDescent="0.25">
      <c r="A74" s="25" t="s">
        <v>37</v>
      </c>
      <c r="B74" s="25">
        <f t="shared" si="30"/>
        <v>39.88332093500911</v>
      </c>
      <c r="C74" s="25">
        <f t="shared" si="30"/>
        <v>31.94735017046489</v>
      </c>
      <c r="D74" s="25">
        <f t="shared" si="30"/>
        <v>38.085545997462901</v>
      </c>
      <c r="E74" s="25">
        <f t="shared" si="30"/>
        <v>38.234183296938639</v>
      </c>
      <c r="F74" s="25">
        <f t="shared" si="30"/>
        <v>2.980204977654469</v>
      </c>
      <c r="G74" s="25">
        <f t="shared" si="30"/>
        <v>15.436547290083443</v>
      </c>
      <c r="H74" s="25">
        <f t="shared" si="30"/>
        <v>11.808679437769769</v>
      </c>
      <c r="I74" s="25">
        <f t="shared" si="30"/>
        <v>13.640762628248142</v>
      </c>
      <c r="J74" s="25">
        <f t="shared" si="30"/>
        <v>9.1803084637660977</v>
      </c>
      <c r="K74" s="25">
        <f t="shared" si="30"/>
        <v>11.350365480650991</v>
      </c>
      <c r="L74" s="25"/>
      <c r="M74" s="25"/>
    </row>
    <row r="75" spans="1:13" x14ac:dyDescent="0.25">
      <c r="A75" s="25" t="s">
        <v>38</v>
      </c>
      <c r="B75" s="25">
        <f t="shared" si="30"/>
        <v>23.380178087981346</v>
      </c>
      <c r="C75" s="25">
        <f t="shared" si="30"/>
        <v>19.24332211923533</v>
      </c>
      <c r="D75" s="25">
        <f t="shared" si="30"/>
        <v>18.314522078191615</v>
      </c>
      <c r="E75" s="25">
        <f t="shared" si="30"/>
        <v>19.31670657003227</v>
      </c>
      <c r="F75" s="25">
        <f t="shared" si="30"/>
        <v>17.656058091197878</v>
      </c>
      <c r="G75" s="25">
        <f t="shared" si="30"/>
        <v>45.065684790408412</v>
      </c>
      <c r="H75" s="25">
        <f t="shared" si="30"/>
        <v>16.141060595939759</v>
      </c>
      <c r="I75" s="25">
        <f t="shared" si="30"/>
        <v>25.962758396529484</v>
      </c>
      <c r="J75" s="25">
        <f t="shared" si="30"/>
        <v>18.716271892678179</v>
      </c>
      <c r="K75" s="25">
        <f t="shared" si="30"/>
        <v>20.385002253710663</v>
      </c>
      <c r="L75" s="25"/>
      <c r="M75" s="25"/>
    </row>
    <row r="76" spans="1:13" x14ac:dyDescent="0.25">
      <c r="A76" s="25" t="s">
        <v>39</v>
      </c>
      <c r="B76" s="25">
        <f t="shared" si="30"/>
        <v>25.196119237643202</v>
      </c>
      <c r="C76" s="25">
        <f t="shared" si="30"/>
        <v>26.39085174622095</v>
      </c>
      <c r="D76" s="25">
        <f t="shared" si="30"/>
        <v>20.204866555900875</v>
      </c>
      <c r="E76" s="25">
        <f t="shared" si="30"/>
        <v>21.411423996972783</v>
      </c>
      <c r="F76" s="25">
        <f t="shared" si="30"/>
        <v>23.916761337702212</v>
      </c>
      <c r="G76" s="25">
        <f t="shared" si="30"/>
        <v>57.019037610937758</v>
      </c>
      <c r="H76" s="25">
        <f t="shared" si="30"/>
        <v>22.156526331283434</v>
      </c>
      <c r="I76" s="25">
        <f t="shared" si="30"/>
        <v>32.772103197916515</v>
      </c>
      <c r="J76" s="25">
        <f t="shared" si="30"/>
        <v>23.438169265141347</v>
      </c>
      <c r="K76" s="25">
        <f t="shared" si="30"/>
        <v>23.75578045932836</v>
      </c>
      <c r="L76" s="25"/>
      <c r="M76" s="25"/>
    </row>
  </sheetData>
  <pageMargins left="0.7" right="0.7" top="0.75" bottom="0.75" header="0.3" footer="0.3"/>
  <pageSetup scale="78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27373-53B8-774E-B010-49B33B5296EC}">
  <dimension ref="A2:K27"/>
  <sheetViews>
    <sheetView workbookViewId="0">
      <selection activeCell="A19" sqref="A19:A23"/>
    </sheetView>
  </sheetViews>
  <sheetFormatPr defaultColWidth="11.42578125" defaultRowHeight="15" x14ac:dyDescent="0.25"/>
  <cols>
    <col min="1" max="1" width="17.7109375" bestFit="1" customWidth="1"/>
  </cols>
  <sheetData>
    <row r="2" spans="1:11" x14ac:dyDescent="0.25">
      <c r="B2" t="s">
        <v>11</v>
      </c>
      <c r="C2" t="s">
        <v>12</v>
      </c>
      <c r="D2" t="s">
        <v>13</v>
      </c>
      <c r="E2" t="s">
        <v>14</v>
      </c>
      <c r="F2" t="s">
        <v>15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 x14ac:dyDescent="0.25">
      <c r="B3" t="s">
        <v>16</v>
      </c>
      <c r="C3" t="s">
        <v>16</v>
      </c>
      <c r="D3" t="s">
        <v>16</v>
      </c>
      <c r="E3" t="s">
        <v>16</v>
      </c>
      <c r="F3" t="s">
        <v>16</v>
      </c>
      <c r="G3" t="s">
        <v>17</v>
      </c>
      <c r="H3" t="s">
        <v>17</v>
      </c>
      <c r="I3" t="s">
        <v>17</v>
      </c>
      <c r="J3" t="s">
        <v>17</v>
      </c>
      <c r="K3" t="s">
        <v>17</v>
      </c>
    </row>
    <row r="4" spans="1:11" x14ac:dyDescent="0.25">
      <c r="A4" t="s">
        <v>30</v>
      </c>
      <c r="B4">
        <v>11.981705938599186</v>
      </c>
      <c r="C4">
        <v>25.247842475014018</v>
      </c>
      <c r="D4">
        <v>24.741413341030096</v>
      </c>
      <c r="E4">
        <v>15.013968293722307</v>
      </c>
      <c r="F4">
        <v>5.8846167746573039</v>
      </c>
      <c r="G4">
        <v>17.140718468135343</v>
      </c>
      <c r="H4">
        <v>11.898435349756644</v>
      </c>
      <c r="I4">
        <v>13.507030134190829</v>
      </c>
      <c r="J4">
        <v>13.942222864579291</v>
      </c>
      <c r="K4">
        <v>16.413429223927302</v>
      </c>
    </row>
    <row r="5" spans="1:11" x14ac:dyDescent="0.25">
      <c r="A5" t="s">
        <v>31</v>
      </c>
      <c r="B5">
        <v>143.05968922997397</v>
      </c>
      <c r="C5">
        <v>286.65493715787062</v>
      </c>
      <c r="D5">
        <v>127.55675470549591</v>
      </c>
      <c r="E5">
        <v>153.98808902088604</v>
      </c>
      <c r="F5">
        <v>72.871307150801172</v>
      </c>
      <c r="G5">
        <v>115.28320942369402</v>
      </c>
      <c r="H5">
        <v>55.165961415250393</v>
      </c>
      <c r="I5">
        <v>111.60370523472979</v>
      </c>
      <c r="J5">
        <v>105.1036680341265</v>
      </c>
      <c r="K5">
        <v>118.67643755888211</v>
      </c>
    </row>
    <row r="6" spans="1:11" x14ac:dyDescent="0.25">
      <c r="A6" t="s">
        <v>32</v>
      </c>
      <c r="B6">
        <v>81.114786295307567</v>
      </c>
      <c r="C6">
        <v>145.54803421560374</v>
      </c>
      <c r="D6">
        <v>56.853466811444505</v>
      </c>
      <c r="E6">
        <v>120.19312879887048</v>
      </c>
      <c r="F6">
        <v>23.846149379370704</v>
      </c>
      <c r="G6">
        <v>53.913611974728788</v>
      </c>
      <c r="H6">
        <v>27.631005088319572</v>
      </c>
      <c r="I6">
        <v>41.947015806559989</v>
      </c>
      <c r="J6">
        <v>49.7845448678287</v>
      </c>
      <c r="K6">
        <v>55.880048154257473</v>
      </c>
    </row>
    <row r="7" spans="1:11" x14ac:dyDescent="0.25">
      <c r="A7" t="s">
        <v>33</v>
      </c>
      <c r="B7">
        <v>84.671244444868861</v>
      </c>
      <c r="C7">
        <v>218.02692100953612</v>
      </c>
      <c r="D7">
        <v>53.196958101134307</v>
      </c>
      <c r="E7">
        <v>94.846908632358833</v>
      </c>
      <c r="F7">
        <v>21.458666712716649</v>
      </c>
      <c r="G7">
        <v>51.228141785068182</v>
      </c>
      <c r="H7">
        <v>27.802242378909938</v>
      </c>
      <c r="I7">
        <v>48.262355161083754</v>
      </c>
      <c r="J7">
        <v>43.146250087872957</v>
      </c>
      <c r="K7">
        <v>52.2853950224507</v>
      </c>
    </row>
    <row r="8" spans="1:11" x14ac:dyDescent="0.25">
      <c r="A8" t="s">
        <v>34</v>
      </c>
      <c r="B8">
        <v>641.31556778774188</v>
      </c>
      <c r="C8">
        <v>1835.117529971694</v>
      </c>
      <c r="D8">
        <v>359.502369178979</v>
      </c>
      <c r="E8">
        <v>753.7252936907787</v>
      </c>
      <c r="F8">
        <v>323.72051335952142</v>
      </c>
      <c r="G8">
        <v>505.24870024358938</v>
      </c>
      <c r="H8">
        <v>143.8668779410599</v>
      </c>
      <c r="I8">
        <v>401.2447155121439</v>
      </c>
      <c r="J8">
        <v>420.38579066657996</v>
      </c>
      <c r="K8">
        <v>468.60491590007308</v>
      </c>
    </row>
    <row r="9" spans="1:11" x14ac:dyDescent="0.25">
      <c r="A9" t="s">
        <v>35</v>
      </c>
      <c r="B9">
        <v>1498.6424387118291</v>
      </c>
      <c r="C9">
        <v>1620.3121593788385</v>
      </c>
      <c r="D9">
        <v>1288.0687344075147</v>
      </c>
      <c r="E9">
        <v>1295.8761189075481</v>
      </c>
      <c r="F9">
        <v>1590.0465254655776</v>
      </c>
      <c r="G9">
        <v>1574.0248371871114</v>
      </c>
      <c r="H9">
        <v>537.81386248231331</v>
      </c>
      <c r="I9">
        <v>1210.873525167571</v>
      </c>
      <c r="J9">
        <v>958.44165751391176</v>
      </c>
      <c r="K9">
        <v>1157.1881004565996</v>
      </c>
    </row>
    <row r="10" spans="1:11" x14ac:dyDescent="0.25">
      <c r="A10" t="s">
        <v>36</v>
      </c>
      <c r="B10">
        <v>20.313619165231653</v>
      </c>
      <c r="C10">
        <v>43.227698684894115</v>
      </c>
      <c r="D10">
        <v>32.152298875987228</v>
      </c>
      <c r="E10">
        <v>30.523295524541055</v>
      </c>
      <c r="F10">
        <v>6.7908552736819319</v>
      </c>
      <c r="G10">
        <v>12.798659615802372</v>
      </c>
      <c r="H10">
        <v>9.3318029083817837</v>
      </c>
      <c r="I10">
        <v>10.846885746169322</v>
      </c>
      <c r="J10">
        <v>8.6380598064570506</v>
      </c>
      <c r="K10">
        <v>10.561304634209025</v>
      </c>
    </row>
    <row r="11" spans="1:11" x14ac:dyDescent="0.25">
      <c r="A11" t="s">
        <v>37</v>
      </c>
      <c r="B11">
        <v>39.88332093500911</v>
      </c>
      <c r="C11">
        <v>31.94735017046489</v>
      </c>
      <c r="D11">
        <v>38.085545997462901</v>
      </c>
      <c r="E11">
        <v>38.234183296938639</v>
      </c>
      <c r="F11">
        <v>2.980204977654469</v>
      </c>
      <c r="G11">
        <v>15.436547290083443</v>
      </c>
      <c r="H11">
        <v>11.808679437769769</v>
      </c>
      <c r="I11">
        <v>13.640762628248142</v>
      </c>
      <c r="J11">
        <v>9.1803084637660977</v>
      </c>
      <c r="K11">
        <v>11.350365480650991</v>
      </c>
    </row>
    <row r="12" spans="1:11" x14ac:dyDescent="0.25">
      <c r="A12" t="s">
        <v>38</v>
      </c>
      <c r="B12">
        <v>23.380178087981346</v>
      </c>
      <c r="C12">
        <v>19.24332211923533</v>
      </c>
      <c r="D12">
        <v>18.314522078191619</v>
      </c>
      <c r="E12">
        <v>19.31670657003227</v>
      </c>
      <c r="F12">
        <v>17.656058091197878</v>
      </c>
      <c r="G12">
        <v>45.065684790408412</v>
      </c>
      <c r="H12">
        <v>16.141060595939759</v>
      </c>
      <c r="I12">
        <v>25.962758396529484</v>
      </c>
      <c r="J12">
        <v>18.716271892678179</v>
      </c>
      <c r="K12">
        <v>20.385002253710663</v>
      </c>
    </row>
    <row r="13" spans="1:11" x14ac:dyDescent="0.25">
      <c r="A13" t="s">
        <v>39</v>
      </c>
      <c r="B13">
        <v>25.196119237643202</v>
      </c>
      <c r="C13">
        <v>26.39085174622095</v>
      </c>
      <c r="D13">
        <v>20.204866555900875</v>
      </c>
      <c r="E13">
        <v>21.411423996972783</v>
      </c>
      <c r="F13">
        <v>23.916761337702212</v>
      </c>
      <c r="G13">
        <v>57.019037610937758</v>
      </c>
      <c r="H13">
        <v>22.156526331283434</v>
      </c>
      <c r="I13">
        <v>32.772103197916515</v>
      </c>
      <c r="J13">
        <v>23.438169265141347</v>
      </c>
      <c r="K13">
        <v>23.75578045932836</v>
      </c>
    </row>
    <row r="16" spans="1:11" ht="15.75" x14ac:dyDescent="0.25">
      <c r="A16" s="25"/>
      <c r="B16" s="3" t="s">
        <v>11</v>
      </c>
      <c r="C16" s="3" t="s">
        <v>12</v>
      </c>
      <c r="D16" s="3" t="s">
        <v>13</v>
      </c>
      <c r="E16" s="3" t="s">
        <v>14</v>
      </c>
      <c r="F16" s="3" t="s">
        <v>15</v>
      </c>
      <c r="G16" s="3" t="s">
        <v>11</v>
      </c>
      <c r="H16" s="3" t="s">
        <v>12</v>
      </c>
      <c r="I16" s="3" t="s">
        <v>13</v>
      </c>
      <c r="J16" s="3" t="s">
        <v>14</v>
      </c>
      <c r="K16" s="3" t="s">
        <v>15</v>
      </c>
    </row>
    <row r="17" spans="1:11" ht="15.75" x14ac:dyDescent="0.25">
      <c r="A17" s="25"/>
      <c r="B17" s="3" t="s">
        <v>16</v>
      </c>
      <c r="C17" s="3" t="s">
        <v>16</v>
      </c>
      <c r="D17" s="3" t="s">
        <v>16</v>
      </c>
      <c r="E17" s="3" t="s">
        <v>16</v>
      </c>
      <c r="F17" s="3" t="s">
        <v>16</v>
      </c>
      <c r="G17" s="3" t="s">
        <v>17</v>
      </c>
      <c r="H17" s="3" t="s">
        <v>17</v>
      </c>
      <c r="I17" s="3" t="s">
        <v>17</v>
      </c>
      <c r="J17" s="3" t="s">
        <v>17</v>
      </c>
      <c r="K17" s="3" t="s">
        <v>17</v>
      </c>
    </row>
    <row r="18" spans="1:11" x14ac:dyDescent="0.25">
      <c r="A18" s="25" t="s">
        <v>30</v>
      </c>
      <c r="B18" s="25">
        <f>B4-B10</f>
        <v>-8.3319132266324676</v>
      </c>
      <c r="C18" s="25">
        <f t="shared" ref="C18:J18" si="0">C4-C10</f>
        <v>-17.979856209880097</v>
      </c>
      <c r="D18" s="25">
        <f t="shared" si="0"/>
        <v>-7.4108855349571314</v>
      </c>
      <c r="E18" s="25">
        <f t="shared" si="0"/>
        <v>-15.509327230818748</v>
      </c>
      <c r="F18" s="25">
        <f t="shared" si="0"/>
        <v>-0.90623849902462794</v>
      </c>
      <c r="G18" s="25">
        <f t="shared" si="0"/>
        <v>4.342058852332972</v>
      </c>
      <c r="H18" s="25">
        <f t="shared" si="0"/>
        <v>2.5666324413748605</v>
      </c>
      <c r="I18" s="25">
        <f t="shared" si="0"/>
        <v>2.6601443880215072</v>
      </c>
      <c r="J18" s="25">
        <f t="shared" si="0"/>
        <v>5.3041630581222403</v>
      </c>
      <c r="K18" s="25">
        <f>K4-K10</f>
        <v>5.8521245897182776</v>
      </c>
    </row>
    <row r="19" spans="1:11" x14ac:dyDescent="0.25">
      <c r="A19" s="43" t="s">
        <v>31</v>
      </c>
      <c r="B19" s="25">
        <f>B5-B$11</f>
        <v>103.17636829496486</v>
      </c>
      <c r="C19" s="25">
        <f t="shared" ref="C19:K19" si="1">C5-C$11</f>
        <v>254.70758698740573</v>
      </c>
      <c r="D19" s="25">
        <f t="shared" si="1"/>
        <v>89.471208708033004</v>
      </c>
      <c r="E19" s="25">
        <f t="shared" si="1"/>
        <v>115.7539057239474</v>
      </c>
      <c r="F19" s="25">
        <f t="shared" si="1"/>
        <v>69.891102173146706</v>
      </c>
      <c r="G19" s="25">
        <f t="shared" si="1"/>
        <v>99.846662133610579</v>
      </c>
      <c r="H19" s="25">
        <f t="shared" si="1"/>
        <v>43.357281977480625</v>
      </c>
      <c r="I19" s="25">
        <f>I5-I$11</f>
        <v>97.962942606481647</v>
      </c>
      <c r="J19" s="25">
        <f t="shared" si="1"/>
        <v>95.923359570360404</v>
      </c>
      <c r="K19" s="25">
        <f t="shared" si="1"/>
        <v>107.32607207823112</v>
      </c>
    </row>
    <row r="20" spans="1:11" x14ac:dyDescent="0.25">
      <c r="A20" s="43" t="s">
        <v>32</v>
      </c>
      <c r="B20" s="25">
        <f t="shared" ref="B20:K21" si="2">B6-B$11</f>
        <v>41.231465360298458</v>
      </c>
      <c r="C20" s="25">
        <f t="shared" si="2"/>
        <v>113.60068404513885</v>
      </c>
      <c r="D20" s="25">
        <f t="shared" si="2"/>
        <v>18.767920813981604</v>
      </c>
      <c r="E20" s="25">
        <f t="shared" si="2"/>
        <v>81.958945501931836</v>
      </c>
      <c r="F20" s="25">
        <f t="shared" si="2"/>
        <v>20.865944401716234</v>
      </c>
      <c r="G20" s="25">
        <f t="shared" si="2"/>
        <v>38.477064684645342</v>
      </c>
      <c r="H20" s="25">
        <f t="shared" si="2"/>
        <v>15.822325650549804</v>
      </c>
      <c r="I20" s="25">
        <f t="shared" si="2"/>
        <v>28.306253178311849</v>
      </c>
      <c r="J20" s="25">
        <f t="shared" si="2"/>
        <v>40.604236404062604</v>
      </c>
      <c r="K20" s="25">
        <f t="shared" si="2"/>
        <v>44.52968267360648</v>
      </c>
    </row>
    <row r="21" spans="1:11" x14ac:dyDescent="0.25">
      <c r="A21" s="43" t="s">
        <v>33</v>
      </c>
      <c r="B21" s="25">
        <f t="shared" si="2"/>
        <v>44.787923509859752</v>
      </c>
      <c r="C21" s="25">
        <f t="shared" si="2"/>
        <v>186.07957083907124</v>
      </c>
      <c r="D21" s="25">
        <f t="shared" si="2"/>
        <v>15.111412103671405</v>
      </c>
      <c r="E21" s="25">
        <f t="shared" si="2"/>
        <v>56.612725335420194</v>
      </c>
      <c r="F21" s="25">
        <f t="shared" si="2"/>
        <v>18.478461735062179</v>
      </c>
      <c r="G21" s="25">
        <f t="shared" si="2"/>
        <v>35.791594494984736</v>
      </c>
      <c r="H21" s="25">
        <f t="shared" si="2"/>
        <v>15.993562941140169</v>
      </c>
      <c r="I21" s="25">
        <f t="shared" si="2"/>
        <v>34.621592532835614</v>
      </c>
      <c r="J21" s="25">
        <f t="shared" si="2"/>
        <v>33.965941624106861</v>
      </c>
      <c r="K21" s="25">
        <f t="shared" si="2"/>
        <v>40.935029541799707</v>
      </c>
    </row>
    <row r="22" spans="1:11" x14ac:dyDescent="0.25">
      <c r="A22" s="43" t="s">
        <v>34</v>
      </c>
      <c r="B22" s="25">
        <f>B8-B$11</f>
        <v>601.43224685273276</v>
      </c>
      <c r="C22" s="25">
        <f t="shared" ref="C22:J22" si="3">C8-C$11</f>
        <v>1803.1701798012291</v>
      </c>
      <c r="D22" s="25">
        <f t="shared" si="3"/>
        <v>321.41682318151607</v>
      </c>
      <c r="E22" s="25">
        <f t="shared" si="3"/>
        <v>715.49111039384002</v>
      </c>
      <c r="F22" s="25">
        <f t="shared" si="3"/>
        <v>320.74030838186695</v>
      </c>
      <c r="G22" s="25">
        <f t="shared" si="3"/>
        <v>489.81215295350592</v>
      </c>
      <c r="H22" s="25">
        <f t="shared" si="3"/>
        <v>132.05819850329013</v>
      </c>
      <c r="I22" s="25">
        <f t="shared" si="3"/>
        <v>387.60395288389577</v>
      </c>
      <c r="J22" s="25">
        <f t="shared" si="3"/>
        <v>411.20548220281387</v>
      </c>
      <c r="K22" s="25">
        <f>K8-K$11</f>
        <v>457.25455041942212</v>
      </c>
    </row>
    <row r="23" spans="1:11" x14ac:dyDescent="0.25">
      <c r="A23" s="43" t="s">
        <v>35</v>
      </c>
      <c r="B23" s="25">
        <f>B9-B13</f>
        <v>1473.4463194741859</v>
      </c>
      <c r="C23" s="25">
        <f t="shared" ref="C23:K23" si="4">C9-C13</f>
        <v>1593.9213076326175</v>
      </c>
      <c r="D23" s="25">
        <f t="shared" si="4"/>
        <v>1267.8638678516138</v>
      </c>
      <c r="E23" s="25">
        <f t="shared" si="4"/>
        <v>1274.4646949105752</v>
      </c>
      <c r="F23" s="25">
        <f t="shared" si="4"/>
        <v>1566.1297641278754</v>
      </c>
      <c r="G23" s="25">
        <f t="shared" si="4"/>
        <v>1517.0057995761736</v>
      </c>
      <c r="H23" s="25">
        <f t="shared" si="4"/>
        <v>515.65733615102988</v>
      </c>
      <c r="I23" s="25">
        <f t="shared" si="4"/>
        <v>1178.1014219696544</v>
      </c>
      <c r="J23" s="25">
        <f t="shared" si="4"/>
        <v>935.0034882487704</v>
      </c>
      <c r="K23" s="25">
        <f t="shared" si="4"/>
        <v>1133.4323199972712</v>
      </c>
    </row>
    <row r="24" spans="1:1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pans="1:11" x14ac:dyDescent="0.2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pans="1:11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</row>
    <row r="27" spans="1:11" x14ac:dyDescent="0.2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MUB 1</vt:lpstr>
      <vt:lpstr>MUC 1</vt:lpstr>
      <vt:lpstr>SUB 1</vt:lpstr>
      <vt:lpstr>SUB1 Corrected</vt:lpstr>
    </vt:vector>
  </TitlesOfParts>
  <Company>University of Tennessee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DeBruyn_LAB</dc:creator>
  <cp:lastModifiedBy>Bandopadhyay, Sreejata</cp:lastModifiedBy>
  <cp:lastPrinted>2019-03-05T19:25:05Z</cp:lastPrinted>
  <dcterms:created xsi:type="dcterms:W3CDTF">2014-05-30T18:01:07Z</dcterms:created>
  <dcterms:modified xsi:type="dcterms:W3CDTF">2019-04-10T17:12:49Z</dcterms:modified>
</cp:coreProperties>
</file>