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Cell cycle" sheetId="1" r:id="rId1"/>
    <sheet name="Proliferation" sheetId="2" r:id="rId2"/>
    <sheet name="Sheet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Q21" i="2" l="1"/>
  <c r="Q20" i="2"/>
  <c r="P21" i="2"/>
  <c r="P20" i="2"/>
  <c r="S14" i="2" l="1"/>
  <c r="S13" i="2"/>
  <c r="R14" i="2"/>
  <c r="R13" i="2"/>
  <c r="S6" i="2" l="1"/>
  <c r="S5" i="2"/>
  <c r="R6" i="2"/>
  <c r="R5" i="2"/>
  <c r="I20" i="2" l="1"/>
  <c r="I19" i="2"/>
  <c r="H20" i="2"/>
  <c r="H19" i="2"/>
  <c r="P29" i="1" l="1"/>
  <c r="P26" i="1"/>
  <c r="P23" i="1"/>
  <c r="M29" i="1"/>
  <c r="M26" i="1"/>
  <c r="M23" i="1"/>
  <c r="P19" i="1"/>
  <c r="P16" i="1"/>
  <c r="P13" i="1"/>
  <c r="M19" i="1"/>
  <c r="M16" i="1"/>
  <c r="M13" i="1"/>
  <c r="P9" i="1"/>
  <c r="P6" i="1"/>
  <c r="P3" i="1"/>
  <c r="M9" i="1"/>
  <c r="M6" i="1"/>
  <c r="M3" i="1"/>
  <c r="L29" i="1"/>
  <c r="L26" i="1"/>
  <c r="L23" i="1"/>
  <c r="L19" i="1"/>
  <c r="L16" i="1"/>
  <c r="L13" i="1"/>
  <c r="O29" i="1"/>
  <c r="O26" i="1"/>
  <c r="O23" i="1"/>
  <c r="O19" i="1"/>
  <c r="O16" i="1"/>
  <c r="O13" i="1"/>
  <c r="O9" i="1"/>
  <c r="O6" i="1"/>
  <c r="O3" i="1"/>
  <c r="L9" i="1"/>
  <c r="L6" i="1"/>
  <c r="L3" i="1"/>
</calcChain>
</file>

<file path=xl/sharedStrings.xml><?xml version="1.0" encoding="utf-8"?>
<sst xmlns="http://schemas.openxmlformats.org/spreadsheetml/2006/main" count="177" uniqueCount="33">
  <si>
    <t>Normoxia</t>
  </si>
  <si>
    <t>Hypoxia</t>
  </si>
  <si>
    <t>24hrs</t>
  </si>
  <si>
    <t>G0/1</t>
  </si>
  <si>
    <t>S</t>
  </si>
  <si>
    <t>G2/M</t>
  </si>
  <si>
    <t>48hrs</t>
  </si>
  <si>
    <t>72hrs</t>
  </si>
  <si>
    <t>N=1 15 1 13</t>
  </si>
  <si>
    <t>N=2 22 1 13</t>
  </si>
  <si>
    <t>N=3 25 2 13</t>
  </si>
  <si>
    <t>SD</t>
  </si>
  <si>
    <t>Avg</t>
  </si>
  <si>
    <t>Average</t>
  </si>
  <si>
    <t>ANOVA ran, not significant</t>
  </si>
  <si>
    <t>N = 1</t>
  </si>
  <si>
    <t>Proliferation</t>
  </si>
  <si>
    <t>N = 2</t>
  </si>
  <si>
    <t>N = 3</t>
  </si>
  <si>
    <t>Cant be correct</t>
  </si>
  <si>
    <t>Fold increase from 24 hrs</t>
  </si>
  <si>
    <t>N = 3, 1% O2</t>
  </si>
  <si>
    <t>0.5% O2</t>
  </si>
  <si>
    <t>D566</t>
  </si>
  <si>
    <t>1% O2</t>
  </si>
  <si>
    <t>D566 8% O2</t>
  </si>
  <si>
    <t>8% O2</t>
  </si>
  <si>
    <t>20% O2</t>
  </si>
  <si>
    <t>Time</t>
  </si>
  <si>
    <t>Fold Increase</t>
  </si>
  <si>
    <t>24 H</t>
  </si>
  <si>
    <t>48 H</t>
  </si>
  <si>
    <t>72 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</si>
</sst>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" fontId="0" fillId="0" borderId="0" xfId="0" applyNumberFormat="1"/>
    <xf numFmtId="2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 sz="1400"/>
              <a:t>D566</a:t>
            </a:r>
            <a:r>
              <a:rPr lang="en-GB" sz="1400" baseline="0"/>
              <a:t> cells 1% O2</a:t>
            </a:r>
            <a:endParaRPr lang="en-GB" sz="1400"/>
          </a:p>
        </c:rich>
      </c:tx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'Cell cycle'!$U$4</c:f>
              <c:strCache>
                <c:ptCount val="1"/>
                <c:pt idx="0">
                  <c:v>Normoxia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errBars>
            <c:errBarType val="plus"/>
            <c:errValType val="cust"/>
            <c:noEndCap val="0"/>
            <c:plus>
              <c:numRef>
                <c:f>'Cell cycle'!$AA$5:$AA$15</c:f>
                <c:numCache>
                  <c:formatCode>General</c:formatCode>
                  <c:ptCount val="11"/>
                  <c:pt idx="0">
                    <c:v>8.5440037453175304</c:v>
                  </c:pt>
                  <c:pt idx="1">
                    <c:v>5.507570547286103</c:v>
                  </c:pt>
                  <c:pt idx="2">
                    <c:v>2.5166114784235831</c:v>
                  </c:pt>
                  <c:pt idx="4">
                    <c:v>1</c:v>
                  </c:pt>
                  <c:pt idx="5">
                    <c:v>3.0550504633038904</c:v>
                  </c:pt>
                  <c:pt idx="6">
                    <c:v>2.8867513459481291</c:v>
                  </c:pt>
                  <c:pt idx="8">
                    <c:v>2.8867513459481287</c:v>
                  </c:pt>
                  <c:pt idx="9">
                    <c:v>2.0816659994661348</c:v>
                  </c:pt>
                  <c:pt idx="10">
                    <c:v>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multiLvlStrRef>
              <c:f>'Cell cycle'!$S$5:$T$15</c:f>
              <c:multiLvlStrCache>
                <c:ptCount val="11"/>
                <c:lvl>
                  <c:pt idx="0">
                    <c:v>G0/1</c:v>
                  </c:pt>
                  <c:pt idx="1">
                    <c:v>S</c:v>
                  </c:pt>
                  <c:pt idx="2">
                    <c:v>G2/M</c:v>
                  </c:pt>
                  <c:pt idx="4">
                    <c:v>G0/1</c:v>
                  </c:pt>
                  <c:pt idx="5">
                    <c:v>S</c:v>
                  </c:pt>
                  <c:pt idx="6">
                    <c:v>G2/M</c:v>
                  </c:pt>
                  <c:pt idx="8">
                    <c:v>G0/1</c:v>
                  </c:pt>
                  <c:pt idx="9">
                    <c:v>S</c:v>
                  </c:pt>
                  <c:pt idx="10">
                    <c:v>G2/M</c:v>
                  </c:pt>
                </c:lvl>
                <c:lvl>
                  <c:pt idx="0">
                    <c:v>24hrs</c:v>
                  </c:pt>
                  <c:pt idx="4">
                    <c:v>48hrs</c:v>
                  </c:pt>
                  <c:pt idx="8">
                    <c:v>72hrs</c:v>
                  </c:pt>
                </c:lvl>
              </c:multiLvlStrCache>
            </c:multiLvlStrRef>
          </c:cat>
          <c:val>
            <c:numRef>
              <c:f>'Cell cycle'!$U$5:$U$15</c:f>
              <c:numCache>
                <c:formatCode>General</c:formatCode>
                <c:ptCount val="11"/>
                <c:pt idx="0">
                  <c:v>55</c:v>
                </c:pt>
                <c:pt idx="1">
                  <c:v>12.333333333333334</c:v>
                </c:pt>
                <c:pt idx="2">
                  <c:v>32.333333333333336</c:v>
                </c:pt>
                <c:pt idx="4">
                  <c:v>60</c:v>
                </c:pt>
                <c:pt idx="5">
                  <c:v>14.666666666666666</c:v>
                </c:pt>
                <c:pt idx="6">
                  <c:v>25.333333333333332</c:v>
                </c:pt>
                <c:pt idx="8">
                  <c:v>60.333333333333336</c:v>
                </c:pt>
                <c:pt idx="9">
                  <c:v>12.666666666666666</c:v>
                </c:pt>
                <c:pt idx="10">
                  <c:v>27</c:v>
                </c:pt>
              </c:numCache>
            </c:numRef>
          </c:val>
        </c:ser>
        <c:ser>
          <c:idx val="1"/>
          <c:order val="1"/>
          <c:tx>
            <c:strRef>
              <c:f>'Cell cycle'!$V$4</c:f>
              <c:strCache>
                <c:ptCount val="1"/>
                <c:pt idx="0">
                  <c:v>Hypoxia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errBars>
            <c:errBarType val="plus"/>
            <c:errValType val="cust"/>
            <c:noEndCap val="0"/>
            <c:plus>
              <c:numRef>
                <c:f>'Cell cycle'!$AC$18:$AC$28</c:f>
                <c:numCache>
                  <c:formatCode>General</c:formatCode>
                  <c:ptCount val="11"/>
                  <c:pt idx="0">
                    <c:v>9.0737717258774495</c:v>
                  </c:pt>
                  <c:pt idx="1">
                    <c:v>1.5275252316519499</c:v>
                  </c:pt>
                  <c:pt idx="2">
                    <c:v>4</c:v>
                  </c:pt>
                  <c:pt idx="4">
                    <c:v>6.0827625302982193</c:v>
                  </c:pt>
                  <c:pt idx="5">
                    <c:v>3.7859388972001837</c:v>
                  </c:pt>
                  <c:pt idx="6">
                    <c:v>2</c:v>
                  </c:pt>
                  <c:pt idx="8">
                    <c:v>3</c:v>
                  </c:pt>
                  <c:pt idx="9">
                    <c:v>4.5092497528228952</c:v>
                  </c:pt>
                  <c:pt idx="10">
                    <c:v>7.5718777944003595</c:v>
                  </c:pt>
                </c:numCache>
              </c:numRef>
            </c:plus>
            <c:minus>
              <c:numRef>
                <c:f>'Cell cycle'!$AC$18:$AC$28</c:f>
                <c:numCache>
                  <c:formatCode>General</c:formatCode>
                  <c:ptCount val="11"/>
                  <c:pt idx="0">
                    <c:v>9.0737717258774495</c:v>
                  </c:pt>
                  <c:pt idx="1">
                    <c:v>1.5275252316519499</c:v>
                  </c:pt>
                  <c:pt idx="2">
                    <c:v>4</c:v>
                  </c:pt>
                  <c:pt idx="4">
                    <c:v>6.0827625302982193</c:v>
                  </c:pt>
                  <c:pt idx="5">
                    <c:v>3.7859388972001837</c:v>
                  </c:pt>
                  <c:pt idx="6">
                    <c:v>2</c:v>
                  </c:pt>
                  <c:pt idx="8">
                    <c:v>3</c:v>
                  </c:pt>
                  <c:pt idx="9">
                    <c:v>4.5092497528228952</c:v>
                  </c:pt>
                  <c:pt idx="10">
                    <c:v>7.5718777944003595</c:v>
                  </c:pt>
                </c:numCache>
              </c:numRef>
            </c:minus>
          </c:errBars>
          <c:cat>
            <c:multiLvlStrRef>
              <c:f>'Cell cycle'!$S$5:$T$15</c:f>
              <c:multiLvlStrCache>
                <c:ptCount val="11"/>
                <c:lvl>
                  <c:pt idx="0">
                    <c:v>G0/1</c:v>
                  </c:pt>
                  <c:pt idx="1">
                    <c:v>S</c:v>
                  </c:pt>
                  <c:pt idx="2">
                    <c:v>G2/M</c:v>
                  </c:pt>
                  <c:pt idx="4">
                    <c:v>G0/1</c:v>
                  </c:pt>
                  <c:pt idx="5">
                    <c:v>S</c:v>
                  </c:pt>
                  <c:pt idx="6">
                    <c:v>G2/M</c:v>
                  </c:pt>
                  <c:pt idx="8">
                    <c:v>G0/1</c:v>
                  </c:pt>
                  <c:pt idx="9">
                    <c:v>S</c:v>
                  </c:pt>
                  <c:pt idx="10">
                    <c:v>G2/M</c:v>
                  </c:pt>
                </c:lvl>
                <c:lvl>
                  <c:pt idx="0">
                    <c:v>24hrs</c:v>
                  </c:pt>
                  <c:pt idx="4">
                    <c:v>48hrs</c:v>
                  </c:pt>
                  <c:pt idx="8">
                    <c:v>72hrs</c:v>
                  </c:pt>
                </c:lvl>
              </c:multiLvlStrCache>
            </c:multiLvlStrRef>
          </c:cat>
          <c:val>
            <c:numRef>
              <c:f>'Cell cycle'!$V$5:$V$15</c:f>
              <c:numCache>
                <c:formatCode>General</c:formatCode>
                <c:ptCount val="11"/>
                <c:pt idx="0">
                  <c:v>56.333333333333336</c:v>
                </c:pt>
                <c:pt idx="1">
                  <c:v>11.333333333333334</c:v>
                </c:pt>
                <c:pt idx="2">
                  <c:v>34</c:v>
                </c:pt>
                <c:pt idx="4">
                  <c:v>66</c:v>
                </c:pt>
                <c:pt idx="5">
                  <c:v>11.666666666666666</c:v>
                </c:pt>
                <c:pt idx="6">
                  <c:v>22</c:v>
                </c:pt>
                <c:pt idx="8">
                  <c:v>63</c:v>
                </c:pt>
                <c:pt idx="9">
                  <c:v>10.666666666666666</c:v>
                </c:pt>
                <c:pt idx="10">
                  <c:v>26.333333333333332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287936"/>
        <c:axId val="96346496"/>
      </c:barChart>
      <c:catAx>
        <c:axId val="95287936"/>
        <c:scaling>
          <c:orientation val="minMax"/>
        </c:scaling>
        <c:delete val="0"/>
        <c:axPos val="b"/>
        <c:majorTickMark val="none"/>
        <c:minorTickMark val="none"/>
        <c:tickLblPos val="nextTo"/>
        <c:crossAx val="96346496"/>
        <c:crosses val="autoZero"/>
        <c:auto val="1"/>
        <c:lblAlgn val="ctr"/>
        <c:lblOffset val="100"/>
        <c:noMultiLvlLbl val="0"/>
      </c:catAx>
      <c:valAx>
        <c:axId val="963464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952879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8366754155730536"/>
          <c:y val="1.8134660250801984E-2"/>
          <c:w val="0.15799912510936134"/>
          <c:h val="0.1674343832020997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b="0"/>
            </a:pPr>
            <a:r>
              <a:rPr lang="en-GB" sz="1400" b="0"/>
              <a:t>D566</a:t>
            </a:r>
            <a:r>
              <a:rPr lang="en-GB" sz="1400" b="0" baseline="0"/>
              <a:t> cells</a:t>
            </a:r>
            <a:endParaRPr lang="en-GB" sz="1400" b="0"/>
          </a:p>
        </c:rich>
      </c:tx>
      <c:layout/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'Cell cycle'!$P$38</c:f>
              <c:strCache>
                <c:ptCount val="1"/>
                <c:pt idx="0">
                  <c:v>20% O2</c:v>
                </c:pt>
              </c:strCache>
            </c:strRef>
          </c:tx>
          <c:spPr>
            <a:solidFill>
              <a:srgbClr val="0070C0">
                <a:alpha val="88000"/>
              </a:srgbClr>
            </a:solidFill>
            <a:ln>
              <a:solidFill>
                <a:sysClr val="windowText" lastClr="000000"/>
              </a:solidFill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'[1]Cell cycle'!$AA$5:$AA$15</c:f>
                <c:numCache>
                  <c:formatCode>General</c:formatCode>
                  <c:ptCount val="11"/>
                  <c:pt idx="0">
                    <c:v>8.5440037453175304</c:v>
                  </c:pt>
                  <c:pt idx="1">
                    <c:v>5.507570547286103</c:v>
                  </c:pt>
                  <c:pt idx="2">
                    <c:v>2.5166114784235831</c:v>
                  </c:pt>
                  <c:pt idx="4">
                    <c:v>1</c:v>
                  </c:pt>
                  <c:pt idx="5">
                    <c:v>3.0550504633038904</c:v>
                  </c:pt>
                  <c:pt idx="6">
                    <c:v>2.8867513459481291</c:v>
                  </c:pt>
                  <c:pt idx="8">
                    <c:v>2.8867513459481287</c:v>
                  </c:pt>
                  <c:pt idx="9">
                    <c:v>2.0816659994661348</c:v>
                  </c:pt>
                  <c:pt idx="10">
                    <c:v>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'Cell cycle'!$O$39:$O$41</c:f>
              <c:strCache>
                <c:ptCount val="3"/>
                <c:pt idx="0">
                  <c:v>24 H</c:v>
                </c:pt>
                <c:pt idx="1">
                  <c:v>48 H</c:v>
                </c:pt>
                <c:pt idx="2">
                  <c:v>72 H</c:v>
                </c:pt>
              </c:strCache>
            </c:strRef>
          </c:cat>
          <c:val>
            <c:numRef>
              <c:f>'Cell cycle'!$P$39:$P$41</c:f>
              <c:numCache>
                <c:formatCode>General</c:formatCode>
                <c:ptCount val="3"/>
                <c:pt idx="0">
                  <c:v>55</c:v>
                </c:pt>
                <c:pt idx="1">
                  <c:v>60</c:v>
                </c:pt>
                <c:pt idx="2">
                  <c:v>60.333333333333336</c:v>
                </c:pt>
              </c:numCache>
            </c:numRef>
          </c:val>
        </c:ser>
        <c:ser>
          <c:idx val="1"/>
          <c:order val="1"/>
          <c:tx>
            <c:strRef>
              <c:f>'Cell cycle'!$Q$38</c:f>
              <c:strCache>
                <c:ptCount val="1"/>
                <c:pt idx="0">
                  <c:v>1% O2</c:v>
                </c:pt>
              </c:strCache>
            </c:strRef>
          </c:tx>
          <c:spPr>
            <a:solidFill>
              <a:srgbClr val="1F497D">
                <a:lumMod val="60000"/>
                <a:lumOff val="40000"/>
                <a:alpha val="65000"/>
              </a:srgbClr>
            </a:solidFill>
            <a:ln>
              <a:solidFill>
                <a:sysClr val="windowText" lastClr="000000"/>
              </a:solidFill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'Cell cycle'!$Y$38:$Y$40</c:f>
                <c:numCache>
                  <c:formatCode>General</c:formatCode>
                  <c:ptCount val="3"/>
                  <c:pt idx="0">
                    <c:v>9.0737717258774495</c:v>
                  </c:pt>
                  <c:pt idx="1">
                    <c:v>6.0827625302982193</c:v>
                  </c:pt>
                  <c:pt idx="2">
                    <c:v>3</c:v>
                  </c:pt>
                </c:numCache>
              </c:numRef>
            </c:plus>
            <c:minus>
              <c:numRef>
                <c:f>'Cell cycle'!$Y$38:$Y$40</c:f>
                <c:numCache>
                  <c:formatCode>General</c:formatCode>
                  <c:ptCount val="3"/>
                  <c:pt idx="0">
                    <c:v>9.0737717258774495</c:v>
                  </c:pt>
                  <c:pt idx="1">
                    <c:v>6.0827625302982193</c:v>
                  </c:pt>
                  <c:pt idx="2">
                    <c:v>3</c:v>
                  </c:pt>
                </c:numCache>
              </c:numRef>
            </c:minus>
          </c:errBars>
          <c:cat>
            <c:strRef>
              <c:f>'Cell cycle'!$O$39:$O$41</c:f>
              <c:strCache>
                <c:ptCount val="3"/>
                <c:pt idx="0">
                  <c:v>24 H</c:v>
                </c:pt>
                <c:pt idx="1">
                  <c:v>48 H</c:v>
                </c:pt>
                <c:pt idx="2">
                  <c:v>72 H</c:v>
                </c:pt>
              </c:strCache>
            </c:strRef>
          </c:cat>
          <c:val>
            <c:numRef>
              <c:f>'Cell cycle'!$Q$39:$Q$41</c:f>
              <c:numCache>
                <c:formatCode>General</c:formatCode>
                <c:ptCount val="3"/>
                <c:pt idx="0">
                  <c:v>56.333333333333336</c:v>
                </c:pt>
                <c:pt idx="1">
                  <c:v>66</c:v>
                </c:pt>
                <c:pt idx="2">
                  <c:v>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401664"/>
        <c:axId val="97464320"/>
      </c:barChart>
      <c:catAx>
        <c:axId val="96401664"/>
        <c:scaling>
          <c:orientation val="minMax"/>
        </c:scaling>
        <c:delete val="0"/>
        <c:axPos val="b"/>
        <c:majorTickMark val="none"/>
        <c:minorTickMark val="none"/>
        <c:tickLblPos val="nextTo"/>
        <c:crossAx val="97464320"/>
        <c:crosses val="autoZero"/>
        <c:auto val="1"/>
        <c:lblAlgn val="ctr"/>
        <c:lblOffset val="100"/>
        <c:noMultiLvlLbl val="0"/>
      </c:catAx>
      <c:valAx>
        <c:axId val="97464320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GB" sz="1200" b="0"/>
                  <a:t>%</a:t>
                </a:r>
                <a:r>
                  <a:rPr lang="en-GB" sz="1200" b="0" baseline="0"/>
                  <a:t> Cells in G1</a:t>
                </a:r>
                <a:endParaRPr lang="en-GB" sz="1200" b="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64016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8366754155730536"/>
          <c:y val="1.8134660250801984E-2"/>
          <c:w val="0.15799912510936134"/>
          <c:h val="0.1674343832020997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Proliferation</a:t>
            </a:r>
            <a:r>
              <a:rPr lang="en-GB" baseline="0"/>
              <a:t> </a:t>
            </a:r>
            <a:endParaRPr lang="en-GB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6988407699037618E-2"/>
          <c:y val="7.4548702245552642E-2"/>
          <c:w val="0.71605271216097988"/>
          <c:h val="0.8326195683872849"/>
        </c:manualLayout>
      </c:layout>
      <c:lineChart>
        <c:grouping val="standard"/>
        <c:varyColors val="0"/>
        <c:ser>
          <c:idx val="0"/>
          <c:order val="0"/>
          <c:tx>
            <c:v>48 hours</c:v>
          </c:tx>
          <c:cat>
            <c:multiLvlStrRef>
              <c:f>Proliferation!$S$18:$T$21</c:f>
              <c:multiLvlStrCache>
                <c:ptCount val="4"/>
                <c:lvl>
                  <c:pt idx="0">
                    <c:v>20% O2</c:v>
                  </c:pt>
                  <c:pt idx="1">
                    <c:v>8% O2</c:v>
                  </c:pt>
                  <c:pt idx="2">
                    <c:v>1% O2</c:v>
                  </c:pt>
                  <c:pt idx="3">
                    <c:v>0.5% O2</c:v>
                  </c:pt>
                </c:lvl>
                <c:lvl>
                  <c:pt idx="0">
                    <c:v>48</c:v>
                  </c:pt>
                </c:lvl>
              </c:multiLvlStrCache>
            </c:multiLvlStrRef>
          </c:cat>
          <c:val>
            <c:numRef>
              <c:f>Proliferation!$U$18:$U$21</c:f>
              <c:numCache>
                <c:formatCode>General</c:formatCode>
                <c:ptCount val="4"/>
                <c:pt idx="0">
                  <c:v>2.1764983831483922</c:v>
                </c:pt>
                <c:pt idx="1">
                  <c:v>2.5102142171307489</c:v>
                </c:pt>
                <c:pt idx="2">
                  <c:v>3.2445706515218173</c:v>
                </c:pt>
                <c:pt idx="3">
                  <c:v>2.0171038665655798</c:v>
                </c:pt>
              </c:numCache>
            </c:numRef>
          </c:val>
          <c:smooth val="0"/>
        </c:ser>
        <c:ser>
          <c:idx val="1"/>
          <c:order val="1"/>
          <c:tx>
            <c:v>72 hours</c:v>
          </c:tx>
          <c:val>
            <c:numRef>
              <c:f>Proliferation!$U$23:$U$26</c:f>
              <c:numCache>
                <c:formatCode>General</c:formatCode>
                <c:ptCount val="4"/>
                <c:pt idx="0">
                  <c:v>4.7051666624973896</c:v>
                </c:pt>
                <c:pt idx="1">
                  <c:v>3.8809389795715665</c:v>
                </c:pt>
                <c:pt idx="2">
                  <c:v>6.0162380514338283</c:v>
                </c:pt>
                <c:pt idx="3">
                  <c:v>3.6385746777862016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829824"/>
        <c:axId val="98831360"/>
      </c:lineChart>
      <c:catAx>
        <c:axId val="98829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8831360"/>
        <c:crosses val="autoZero"/>
        <c:auto val="1"/>
        <c:lblAlgn val="ctr"/>
        <c:lblOffset val="100"/>
        <c:noMultiLvlLbl val="0"/>
      </c:catAx>
      <c:valAx>
        <c:axId val="988313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Fold</a:t>
                </a:r>
                <a:r>
                  <a:rPr lang="en-GB" baseline="0"/>
                  <a:t> increase from 24 hours</a:t>
                </a:r>
                <a:endParaRPr lang="en-GB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88298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266700</xdr:colOff>
      <xdr:row>18</xdr:row>
      <xdr:rowOff>80962</xdr:rowOff>
    </xdr:from>
    <xdr:to>
      <xdr:col>25</xdr:col>
      <xdr:colOff>571500</xdr:colOff>
      <xdr:row>32</xdr:row>
      <xdr:rowOff>157162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19050</xdr:colOff>
      <xdr:row>44</xdr:row>
      <xdr:rowOff>142875</xdr:rowOff>
    </xdr:from>
    <xdr:to>
      <xdr:col>19</xdr:col>
      <xdr:colOff>323850</xdr:colOff>
      <xdr:row>59</xdr:row>
      <xdr:rowOff>28575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523875</xdr:colOff>
      <xdr:row>34</xdr:row>
      <xdr:rowOff>4761</xdr:rowOff>
    </xdr:from>
    <xdr:to>
      <xdr:col>24</xdr:col>
      <xdr:colOff>504825</xdr:colOff>
      <xdr:row>50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salie/Dropbox/Data/FACS/D566%201%25%20O2%20N=3/Combined%20resul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ll cycle"/>
      <sheetName val="Proliferation"/>
      <sheetName val="Sheet3"/>
    </sheetNames>
    <sheetDataSet>
      <sheetData sheetId="0">
        <row r="4">
          <cell r="U4" t="str">
            <v>Normoxia</v>
          </cell>
        </row>
        <row r="5">
          <cell r="AA5">
            <v>8.5440037453175304</v>
          </cell>
        </row>
        <row r="6">
          <cell r="AA6">
            <v>5.507570547286103</v>
          </cell>
        </row>
        <row r="7">
          <cell r="AA7">
            <v>2.5166114784235831</v>
          </cell>
        </row>
        <row r="9">
          <cell r="AA9">
            <v>1</v>
          </cell>
        </row>
        <row r="10">
          <cell r="AA10">
            <v>3.0550504633038904</v>
          </cell>
        </row>
        <row r="11">
          <cell r="AA11">
            <v>2.8867513459481291</v>
          </cell>
        </row>
        <row r="13">
          <cell r="AA13">
            <v>2.8867513459481287</v>
          </cell>
        </row>
        <row r="14">
          <cell r="AA14">
            <v>2.0816659994661348</v>
          </cell>
        </row>
        <row r="15">
          <cell r="AA15">
            <v>5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C41"/>
  <sheetViews>
    <sheetView tabSelected="1" topLeftCell="C34" workbookViewId="0">
      <selection activeCell="K57" sqref="K57"/>
    </sheetView>
  </sheetViews>
  <sheetFormatPr defaultRowHeight="15" x14ac:dyDescent="0.25"/>
  <sheetData>
    <row r="2" spans="2:28" x14ac:dyDescent="0.25">
      <c r="B2" t="s">
        <v>8</v>
      </c>
      <c r="E2" t="s">
        <v>0</v>
      </c>
      <c r="F2" t="s">
        <v>1</v>
      </c>
      <c r="K2" t="s">
        <v>0</v>
      </c>
      <c r="L2" t="s">
        <v>11</v>
      </c>
      <c r="M2" t="s">
        <v>12</v>
      </c>
      <c r="N2" t="s">
        <v>1</v>
      </c>
      <c r="O2" t="s">
        <v>11</v>
      </c>
      <c r="P2" t="s">
        <v>12</v>
      </c>
    </row>
    <row r="3" spans="2:28" x14ac:dyDescent="0.25">
      <c r="C3" t="s">
        <v>2</v>
      </c>
      <c r="D3" t="s">
        <v>3</v>
      </c>
      <c r="E3">
        <v>63</v>
      </c>
      <c r="F3">
        <v>66</v>
      </c>
      <c r="I3" t="s">
        <v>2</v>
      </c>
      <c r="J3" t="s">
        <v>3</v>
      </c>
      <c r="K3">
        <v>63</v>
      </c>
      <c r="L3">
        <f>STDEV(K3:K5)</f>
        <v>8.5440037453175304</v>
      </c>
      <c r="M3">
        <f>AVERAGE(K3:K5)</f>
        <v>55</v>
      </c>
      <c r="N3">
        <v>66</v>
      </c>
      <c r="O3">
        <f>STDEV(N3:N5)</f>
        <v>9.0737717258774495</v>
      </c>
      <c r="P3">
        <f>AVERAGE(N3:N5)</f>
        <v>56.333333333333336</v>
      </c>
    </row>
    <row r="4" spans="2:28" x14ac:dyDescent="0.25">
      <c r="D4" t="s">
        <v>4</v>
      </c>
      <c r="E4">
        <v>7</v>
      </c>
      <c r="F4">
        <v>10</v>
      </c>
      <c r="K4">
        <v>56</v>
      </c>
      <c r="N4">
        <v>55</v>
      </c>
      <c r="U4" t="s">
        <v>0</v>
      </c>
      <c r="V4" t="s">
        <v>1</v>
      </c>
      <c r="AA4" t="s">
        <v>0</v>
      </c>
      <c r="AB4" t="s">
        <v>1</v>
      </c>
    </row>
    <row r="5" spans="2:28" x14ac:dyDescent="0.25">
      <c r="D5" t="s">
        <v>5</v>
      </c>
      <c r="E5">
        <v>30</v>
      </c>
      <c r="F5">
        <v>30</v>
      </c>
      <c r="K5">
        <v>46</v>
      </c>
      <c r="N5">
        <v>48</v>
      </c>
      <c r="R5" t="s">
        <v>13</v>
      </c>
      <c r="S5" t="s">
        <v>2</v>
      </c>
      <c r="T5" t="s">
        <v>3</v>
      </c>
      <c r="U5">
        <v>55</v>
      </c>
      <c r="V5">
        <v>56.333333333333336</v>
      </c>
      <c r="X5" t="s">
        <v>11</v>
      </c>
      <c r="Y5" t="s">
        <v>2</v>
      </c>
      <c r="Z5" t="s">
        <v>3</v>
      </c>
      <c r="AA5" s="2">
        <v>8.5440037453175304</v>
      </c>
      <c r="AB5" s="2">
        <v>9.0737717258774495</v>
      </c>
    </row>
    <row r="6" spans="2:28" x14ac:dyDescent="0.25">
      <c r="J6" t="s">
        <v>4</v>
      </c>
      <c r="K6">
        <v>7</v>
      </c>
      <c r="L6">
        <f>STDEV(K6:K8)</f>
        <v>5.507570547286103</v>
      </c>
      <c r="M6">
        <f>AVERAGE(K6:K8)</f>
        <v>12.333333333333334</v>
      </c>
      <c r="N6">
        <v>10</v>
      </c>
      <c r="O6">
        <f>STDEV(N6:N8)</f>
        <v>1.5275252316519499</v>
      </c>
      <c r="P6">
        <f>AVERAGE(N6:N8)</f>
        <v>11.333333333333334</v>
      </c>
      <c r="T6" t="s">
        <v>4</v>
      </c>
      <c r="U6">
        <v>12.333333333333334</v>
      </c>
      <c r="V6">
        <v>11.333333333333334</v>
      </c>
      <c r="Z6" t="s">
        <v>4</v>
      </c>
      <c r="AA6" s="2">
        <v>5.507570547286103</v>
      </c>
      <c r="AB6" s="2">
        <v>1.5275252316519499</v>
      </c>
    </row>
    <row r="7" spans="2:28" x14ac:dyDescent="0.25">
      <c r="C7" t="s">
        <v>6</v>
      </c>
      <c r="D7" t="s">
        <v>3</v>
      </c>
      <c r="E7">
        <v>61</v>
      </c>
      <c r="F7">
        <v>69</v>
      </c>
      <c r="K7">
        <v>12</v>
      </c>
      <c r="N7">
        <v>11</v>
      </c>
      <c r="T7" t="s">
        <v>5</v>
      </c>
      <c r="U7">
        <v>32.333333333333336</v>
      </c>
      <c r="V7">
        <v>34</v>
      </c>
      <c r="Z7" t="s">
        <v>5</v>
      </c>
      <c r="AA7" s="2">
        <v>2.5166114784235831</v>
      </c>
      <c r="AB7" s="2">
        <v>4</v>
      </c>
    </row>
    <row r="8" spans="2:28" x14ac:dyDescent="0.25">
      <c r="D8" t="s">
        <v>4</v>
      </c>
      <c r="E8">
        <v>12</v>
      </c>
      <c r="F8">
        <v>9</v>
      </c>
      <c r="K8">
        <v>18</v>
      </c>
      <c r="N8">
        <v>13</v>
      </c>
      <c r="AA8" s="2"/>
      <c r="AB8" s="2"/>
    </row>
    <row r="9" spans="2:28" x14ac:dyDescent="0.25">
      <c r="D9" t="s">
        <v>5</v>
      </c>
      <c r="E9">
        <v>27</v>
      </c>
      <c r="F9">
        <v>22</v>
      </c>
      <c r="J9" t="s">
        <v>5</v>
      </c>
      <c r="K9">
        <v>30</v>
      </c>
      <c r="L9">
        <f>STDEV(K9:K11)</f>
        <v>2.5166114784235831</v>
      </c>
      <c r="M9">
        <f>AVERAGE(K9:K11)</f>
        <v>32.333333333333336</v>
      </c>
      <c r="N9">
        <v>30</v>
      </c>
      <c r="O9">
        <f>STDEV(N9:N11)</f>
        <v>4</v>
      </c>
      <c r="P9">
        <f>AVERAGE(N9:N11)</f>
        <v>34</v>
      </c>
      <c r="S9" t="s">
        <v>6</v>
      </c>
      <c r="T9" t="s">
        <v>3</v>
      </c>
      <c r="U9">
        <v>60</v>
      </c>
      <c r="V9">
        <v>66</v>
      </c>
      <c r="Y9" t="s">
        <v>6</v>
      </c>
      <c r="Z9" t="s">
        <v>3</v>
      </c>
      <c r="AA9" s="2">
        <v>1</v>
      </c>
      <c r="AB9" s="2">
        <v>6.0827625302982193</v>
      </c>
    </row>
    <row r="10" spans="2:28" x14ac:dyDescent="0.25">
      <c r="K10">
        <v>32</v>
      </c>
      <c r="N10">
        <v>34</v>
      </c>
      <c r="T10" t="s">
        <v>4</v>
      </c>
      <c r="U10">
        <v>14.666666666666666</v>
      </c>
      <c r="V10">
        <v>11.666666666666666</v>
      </c>
      <c r="Z10" t="s">
        <v>4</v>
      </c>
      <c r="AA10" s="2">
        <v>3.0550504633038904</v>
      </c>
      <c r="AB10" s="2">
        <v>3.7859388972001837</v>
      </c>
    </row>
    <row r="11" spans="2:28" x14ac:dyDescent="0.25">
      <c r="C11" t="s">
        <v>7</v>
      </c>
      <c r="D11" t="s">
        <v>3</v>
      </c>
      <c r="E11">
        <v>57</v>
      </c>
      <c r="F11">
        <v>60</v>
      </c>
      <c r="K11">
        <v>35</v>
      </c>
      <c r="N11">
        <v>38</v>
      </c>
      <c r="T11" t="s">
        <v>5</v>
      </c>
      <c r="U11">
        <v>25.333333333333332</v>
      </c>
      <c r="V11">
        <v>22</v>
      </c>
      <c r="Z11" t="s">
        <v>5</v>
      </c>
      <c r="AA11" s="2">
        <v>2.8867513459481291</v>
      </c>
      <c r="AB11" s="2">
        <v>2</v>
      </c>
    </row>
    <row r="12" spans="2:28" x14ac:dyDescent="0.25">
      <c r="D12" t="s">
        <v>4</v>
      </c>
      <c r="E12">
        <v>11</v>
      </c>
      <c r="F12">
        <v>6</v>
      </c>
      <c r="AA12" s="2"/>
      <c r="AB12" s="2"/>
    </row>
    <row r="13" spans="2:28" x14ac:dyDescent="0.25">
      <c r="D13" t="s">
        <v>5</v>
      </c>
      <c r="E13">
        <v>32</v>
      </c>
      <c r="F13">
        <v>35</v>
      </c>
      <c r="I13" t="s">
        <v>6</v>
      </c>
      <c r="J13" t="s">
        <v>3</v>
      </c>
      <c r="K13">
        <v>61</v>
      </c>
      <c r="L13">
        <f>STDEV(K13:K15)</f>
        <v>1</v>
      </c>
      <c r="M13">
        <f>AVERAGE(K13:K15)</f>
        <v>60</v>
      </c>
      <c r="N13">
        <v>69</v>
      </c>
      <c r="O13">
        <f>STDEV(N13:N15)</f>
        <v>6.0827625302982193</v>
      </c>
      <c r="P13">
        <f>AVERAGE(N13:N15)</f>
        <v>66</v>
      </c>
      <c r="S13" t="s">
        <v>7</v>
      </c>
      <c r="T13" t="s">
        <v>3</v>
      </c>
      <c r="U13">
        <v>60.333333333333336</v>
      </c>
      <c r="V13">
        <v>63</v>
      </c>
      <c r="Y13" t="s">
        <v>7</v>
      </c>
      <c r="Z13" t="s">
        <v>3</v>
      </c>
      <c r="AA13" s="2">
        <v>2.8867513459481287</v>
      </c>
      <c r="AB13" s="2">
        <v>3</v>
      </c>
    </row>
    <row r="14" spans="2:28" x14ac:dyDescent="0.25">
      <c r="K14">
        <v>59</v>
      </c>
      <c r="N14">
        <v>70</v>
      </c>
      <c r="T14" t="s">
        <v>4</v>
      </c>
      <c r="U14">
        <v>12.666666666666666</v>
      </c>
      <c r="V14">
        <v>10.666666666666666</v>
      </c>
      <c r="Z14" t="s">
        <v>4</v>
      </c>
      <c r="AA14" s="2">
        <v>2.0816659994661348</v>
      </c>
      <c r="AB14" s="2">
        <v>4.5092497528228952</v>
      </c>
    </row>
    <row r="15" spans="2:28" x14ac:dyDescent="0.25">
      <c r="B15" t="s">
        <v>9</v>
      </c>
      <c r="E15" t="s">
        <v>0</v>
      </c>
      <c r="F15" t="s">
        <v>1</v>
      </c>
      <c r="K15">
        <v>60</v>
      </c>
      <c r="N15">
        <v>59</v>
      </c>
      <c r="T15" t="s">
        <v>5</v>
      </c>
      <c r="U15">
        <v>27</v>
      </c>
      <c r="V15">
        <v>26.333333333333332</v>
      </c>
      <c r="Z15" t="s">
        <v>5</v>
      </c>
      <c r="AA15" s="2">
        <v>5</v>
      </c>
      <c r="AB15" s="2">
        <v>7.5718777944003595</v>
      </c>
    </row>
    <row r="16" spans="2:28" x14ac:dyDescent="0.25">
      <c r="C16" t="s">
        <v>2</v>
      </c>
      <c r="D16" t="s">
        <v>3</v>
      </c>
      <c r="E16" s="1">
        <v>56</v>
      </c>
      <c r="F16" s="1">
        <v>55</v>
      </c>
      <c r="J16" t="s">
        <v>4</v>
      </c>
      <c r="K16">
        <v>12</v>
      </c>
      <c r="L16">
        <f>STDEV(K16:K18)</f>
        <v>3.0550504633038904</v>
      </c>
      <c r="M16">
        <f>AVERAGE(K16:K18)</f>
        <v>14.666666666666666</v>
      </c>
      <c r="N16">
        <v>9</v>
      </c>
      <c r="O16">
        <f>STDEV(N16:N18)</f>
        <v>3.7859388972001837</v>
      </c>
      <c r="P16">
        <f>AVERAGE(N16:N18)</f>
        <v>11.666666666666666</v>
      </c>
    </row>
    <row r="17" spans="2:29" x14ac:dyDescent="0.25">
      <c r="D17" t="s">
        <v>4</v>
      </c>
      <c r="E17" s="1">
        <v>12</v>
      </c>
      <c r="F17" s="1">
        <v>11</v>
      </c>
      <c r="K17">
        <v>14</v>
      </c>
      <c r="N17">
        <v>10</v>
      </c>
    </row>
    <row r="18" spans="2:29" x14ac:dyDescent="0.25">
      <c r="D18" t="s">
        <v>5</v>
      </c>
      <c r="E18" s="1">
        <v>32</v>
      </c>
      <c r="F18" s="1">
        <v>34</v>
      </c>
      <c r="K18">
        <v>18</v>
      </c>
      <c r="N18">
        <v>16</v>
      </c>
      <c r="AB18">
        <v>8.5440037453175304</v>
      </c>
      <c r="AC18">
        <v>9.0737717258774495</v>
      </c>
    </row>
    <row r="19" spans="2:29" x14ac:dyDescent="0.25">
      <c r="J19" t="s">
        <v>5</v>
      </c>
      <c r="K19">
        <v>27</v>
      </c>
      <c r="L19">
        <f>STDEV(K19:K21)</f>
        <v>2.8867513459481291</v>
      </c>
      <c r="M19">
        <f>AVERAGE(K19:K21)</f>
        <v>25.333333333333332</v>
      </c>
      <c r="N19">
        <v>22</v>
      </c>
      <c r="O19">
        <f>STDEV(N19:N21)</f>
        <v>2</v>
      </c>
      <c r="P19">
        <f>AVERAGE(N19:N21)</f>
        <v>22</v>
      </c>
      <c r="AB19">
        <v>5.507570547286103</v>
      </c>
      <c r="AC19">
        <v>1.5275252316519499</v>
      </c>
    </row>
    <row r="20" spans="2:29" x14ac:dyDescent="0.25">
      <c r="C20" t="s">
        <v>6</v>
      </c>
      <c r="D20" t="s">
        <v>3</v>
      </c>
      <c r="E20" s="1">
        <v>59</v>
      </c>
      <c r="F20" s="1">
        <v>70</v>
      </c>
      <c r="K20">
        <v>27</v>
      </c>
      <c r="N20">
        <v>20</v>
      </c>
      <c r="AB20">
        <v>2.5166114784235831</v>
      </c>
      <c r="AC20">
        <v>4</v>
      </c>
    </row>
    <row r="21" spans="2:29" x14ac:dyDescent="0.25">
      <c r="D21" t="s">
        <v>4</v>
      </c>
      <c r="E21" s="1">
        <v>14</v>
      </c>
      <c r="F21" s="1">
        <v>10</v>
      </c>
      <c r="K21">
        <v>22</v>
      </c>
      <c r="N21">
        <v>24</v>
      </c>
    </row>
    <row r="22" spans="2:29" x14ac:dyDescent="0.25">
      <c r="D22" t="s">
        <v>5</v>
      </c>
      <c r="E22" s="1">
        <v>27</v>
      </c>
      <c r="F22" s="1">
        <v>20</v>
      </c>
      <c r="AB22">
        <v>1</v>
      </c>
      <c r="AC22">
        <v>6.0827625302982193</v>
      </c>
    </row>
    <row r="23" spans="2:29" x14ac:dyDescent="0.25">
      <c r="I23" t="s">
        <v>7</v>
      </c>
      <c r="J23" t="s">
        <v>3</v>
      </c>
      <c r="K23">
        <v>57</v>
      </c>
      <c r="L23">
        <f>STDEV(K23:K25)</f>
        <v>2.8867513459481287</v>
      </c>
      <c r="M23">
        <f>AVERAGE(K23:K25)</f>
        <v>60.333333333333336</v>
      </c>
      <c r="N23">
        <v>60</v>
      </c>
      <c r="O23">
        <f>STDEV(N23:N25)</f>
        <v>3</v>
      </c>
      <c r="P23">
        <f>AVERAGE(N23:N25)</f>
        <v>63</v>
      </c>
      <c r="AB23">
        <v>3.0550504633038904</v>
      </c>
      <c r="AC23">
        <v>3.7859388972001837</v>
      </c>
    </row>
    <row r="24" spans="2:29" x14ac:dyDescent="0.25">
      <c r="C24" t="s">
        <v>7</v>
      </c>
      <c r="D24" t="s">
        <v>3</v>
      </c>
      <c r="E24" s="1">
        <v>62</v>
      </c>
      <c r="F24" s="1">
        <v>66</v>
      </c>
      <c r="K24">
        <v>62</v>
      </c>
      <c r="N24">
        <v>66</v>
      </c>
      <c r="AB24">
        <v>2.8867513459481291</v>
      </c>
      <c r="AC24">
        <v>2</v>
      </c>
    </row>
    <row r="25" spans="2:29" x14ac:dyDescent="0.25">
      <c r="D25" t="s">
        <v>4</v>
      </c>
      <c r="E25" s="1">
        <v>12</v>
      </c>
      <c r="F25" s="1">
        <v>11</v>
      </c>
      <c r="K25">
        <v>62</v>
      </c>
      <c r="N25">
        <v>63</v>
      </c>
    </row>
    <row r="26" spans="2:29" x14ac:dyDescent="0.25">
      <c r="D26" t="s">
        <v>5</v>
      </c>
      <c r="E26" s="1">
        <v>27</v>
      </c>
      <c r="F26" s="1">
        <v>23</v>
      </c>
      <c r="J26" t="s">
        <v>4</v>
      </c>
      <c r="K26">
        <v>11</v>
      </c>
      <c r="L26">
        <f>STDEV(K26:K28)</f>
        <v>2.0816659994661348</v>
      </c>
      <c r="M26">
        <f>AVERAGE(K26:K28)</f>
        <v>12.666666666666666</v>
      </c>
      <c r="N26">
        <v>6</v>
      </c>
      <c r="O26">
        <f>STDEV(N26:N28)</f>
        <v>4.5092497528228952</v>
      </c>
      <c r="P26">
        <f>AVERAGE(N26:N28)</f>
        <v>10.666666666666666</v>
      </c>
      <c r="AB26">
        <v>2.8867513459481287</v>
      </c>
      <c r="AC26">
        <v>3</v>
      </c>
    </row>
    <row r="27" spans="2:29" x14ac:dyDescent="0.25">
      <c r="K27">
        <v>12</v>
      </c>
      <c r="N27">
        <v>11</v>
      </c>
      <c r="AB27">
        <v>2.0816659994661348</v>
      </c>
      <c r="AC27">
        <v>4.5092497528228952</v>
      </c>
    </row>
    <row r="28" spans="2:29" x14ac:dyDescent="0.25">
      <c r="B28" t="s">
        <v>10</v>
      </c>
      <c r="E28" t="s">
        <v>0</v>
      </c>
      <c r="F28" t="s">
        <v>1</v>
      </c>
      <c r="K28">
        <v>15</v>
      </c>
      <c r="N28">
        <v>15</v>
      </c>
      <c r="AB28">
        <v>5</v>
      </c>
      <c r="AC28">
        <v>7.5718777944003595</v>
      </c>
    </row>
    <row r="29" spans="2:29" x14ac:dyDescent="0.25">
      <c r="C29" t="s">
        <v>2</v>
      </c>
      <c r="D29" t="s">
        <v>3</v>
      </c>
      <c r="E29">
        <v>46</v>
      </c>
      <c r="F29">
        <v>48</v>
      </c>
      <c r="J29" t="s">
        <v>5</v>
      </c>
      <c r="K29">
        <v>32</v>
      </c>
      <c r="L29">
        <f>STDEV(K29:K31)</f>
        <v>5</v>
      </c>
      <c r="M29">
        <f>AVERAGE(K29:K31)</f>
        <v>27</v>
      </c>
      <c r="N29">
        <v>35</v>
      </c>
      <c r="O29">
        <f>STDEV(N29:N31)</f>
        <v>7.5718777944003595</v>
      </c>
      <c r="P29">
        <f>AVERAGE(N29:N31)</f>
        <v>26.333333333333332</v>
      </c>
    </row>
    <row r="30" spans="2:29" x14ac:dyDescent="0.25">
      <c r="D30" t="s">
        <v>4</v>
      </c>
      <c r="E30">
        <v>18</v>
      </c>
      <c r="F30">
        <v>13</v>
      </c>
      <c r="K30">
        <v>27</v>
      </c>
      <c r="N30">
        <v>23</v>
      </c>
    </row>
    <row r="31" spans="2:29" x14ac:dyDescent="0.25">
      <c r="D31" t="s">
        <v>5</v>
      </c>
      <c r="E31">
        <v>35</v>
      </c>
      <c r="F31">
        <v>38</v>
      </c>
      <c r="K31">
        <v>22</v>
      </c>
      <c r="N31">
        <v>21</v>
      </c>
    </row>
    <row r="33" spans="3:25" x14ac:dyDescent="0.25">
      <c r="C33" t="s">
        <v>6</v>
      </c>
      <c r="D33" t="s">
        <v>3</v>
      </c>
      <c r="E33">
        <v>60</v>
      </c>
      <c r="F33">
        <v>59</v>
      </c>
    </row>
    <row r="34" spans="3:25" x14ac:dyDescent="0.25">
      <c r="D34" t="s">
        <v>4</v>
      </c>
      <c r="E34">
        <v>18</v>
      </c>
      <c r="F34">
        <v>16</v>
      </c>
      <c r="O34" t="s">
        <v>14</v>
      </c>
    </row>
    <row r="35" spans="3:25" x14ac:dyDescent="0.25">
      <c r="D35" t="s">
        <v>5</v>
      </c>
      <c r="E35">
        <v>22</v>
      </c>
      <c r="F35">
        <v>24</v>
      </c>
    </row>
    <row r="37" spans="3:25" x14ac:dyDescent="0.25">
      <c r="C37" t="s">
        <v>7</v>
      </c>
      <c r="D37" t="s">
        <v>3</v>
      </c>
      <c r="E37">
        <v>62</v>
      </c>
      <c r="F37">
        <v>63</v>
      </c>
    </row>
    <row r="38" spans="3:25" x14ac:dyDescent="0.25">
      <c r="D38" t="s">
        <v>4</v>
      </c>
      <c r="E38">
        <v>15</v>
      </c>
      <c r="F38">
        <v>15</v>
      </c>
      <c r="P38" t="s">
        <v>27</v>
      </c>
      <c r="Q38" t="s">
        <v>24</v>
      </c>
      <c r="U38" t="s">
        <v>11</v>
      </c>
      <c r="V38" t="s">
        <v>2</v>
      </c>
      <c r="W38" t="s">
        <v>3</v>
      </c>
      <c r="X38">
        <v>8.5440037453175304</v>
      </c>
      <c r="Y38">
        <v>9.0737717258774495</v>
      </c>
    </row>
    <row r="39" spans="3:25" x14ac:dyDescent="0.25">
      <c r="D39" t="s">
        <v>5</v>
      </c>
      <c r="E39">
        <v>22</v>
      </c>
      <c r="F39">
        <v>21</v>
      </c>
      <c r="N39" t="s">
        <v>13</v>
      </c>
      <c r="O39" s="2" t="s">
        <v>30</v>
      </c>
      <c r="P39">
        <v>55</v>
      </c>
      <c r="Q39">
        <v>56.333333333333336</v>
      </c>
      <c r="V39" t="s">
        <v>6</v>
      </c>
      <c r="W39" t="s">
        <v>3</v>
      </c>
      <c r="X39">
        <v>1</v>
      </c>
      <c r="Y39">
        <v>6.0827625302982193</v>
      </c>
    </row>
    <row r="40" spans="3:25" x14ac:dyDescent="0.25">
      <c r="O40" t="s">
        <v>31</v>
      </c>
      <c r="P40">
        <v>60</v>
      </c>
      <c r="Q40">
        <v>66</v>
      </c>
      <c r="V40" t="s">
        <v>7</v>
      </c>
      <c r="W40" t="s">
        <v>3</v>
      </c>
      <c r="X40">
        <v>2.8867513459481287</v>
      </c>
      <c r="Y40">
        <v>3</v>
      </c>
    </row>
    <row r="41" spans="3:25" x14ac:dyDescent="0.25">
      <c r="O41" t="s">
        <v>32</v>
      </c>
      <c r="P41">
        <v>60.333333333333336</v>
      </c>
      <c r="Q41">
        <v>63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30"/>
  <sheetViews>
    <sheetView workbookViewId="0">
      <selection activeCell="J29" sqref="J29"/>
    </sheetView>
  </sheetViews>
  <sheetFormatPr defaultRowHeight="15" x14ac:dyDescent="0.25"/>
  <sheetData>
    <row r="2" spans="2:19" x14ac:dyDescent="0.25">
      <c r="B2" t="s">
        <v>24</v>
      </c>
      <c r="L2" t="s">
        <v>22</v>
      </c>
      <c r="M2" t="s">
        <v>23</v>
      </c>
      <c r="N2" t="s">
        <v>16</v>
      </c>
      <c r="R2" t="s">
        <v>20</v>
      </c>
    </row>
    <row r="3" spans="2:19" x14ac:dyDescent="0.25">
      <c r="B3" t="s">
        <v>15</v>
      </c>
      <c r="D3" t="s">
        <v>16</v>
      </c>
      <c r="N3" t="s">
        <v>0</v>
      </c>
      <c r="O3" t="s">
        <v>1</v>
      </c>
      <c r="R3" t="s">
        <v>0</v>
      </c>
      <c r="S3" t="s">
        <v>1</v>
      </c>
    </row>
    <row r="4" spans="2:19" x14ac:dyDescent="0.25">
      <c r="D4" t="s">
        <v>0</v>
      </c>
      <c r="E4" t="s">
        <v>1</v>
      </c>
      <c r="M4" t="s">
        <v>2</v>
      </c>
      <c r="N4">
        <v>154.97</v>
      </c>
      <c r="O4">
        <v>164.875</v>
      </c>
    </row>
    <row r="5" spans="2:19" x14ac:dyDescent="0.25">
      <c r="C5" t="s">
        <v>2</v>
      </c>
      <c r="D5">
        <v>101.07499999999999</v>
      </c>
      <c r="E5">
        <v>67.83</v>
      </c>
      <c r="M5" t="s">
        <v>6</v>
      </c>
      <c r="N5">
        <v>386.76</v>
      </c>
      <c r="O5">
        <v>332.57</v>
      </c>
      <c r="Q5" t="s">
        <v>6</v>
      </c>
      <c r="R5">
        <f>386.76/154.97</f>
        <v>2.4957088468735882</v>
      </c>
      <c r="S5">
        <f>332.57/164.875</f>
        <v>2.0171038665655798</v>
      </c>
    </row>
    <row r="6" spans="2:19" x14ac:dyDescent="0.25">
      <c r="C6" t="s">
        <v>6</v>
      </c>
      <c r="D6">
        <v>380.58000000000004</v>
      </c>
      <c r="E6">
        <v>377.08499999999998</v>
      </c>
      <c r="M6" t="s">
        <v>7</v>
      </c>
      <c r="N6">
        <v>999.39</v>
      </c>
      <c r="O6">
        <v>599.91</v>
      </c>
      <c r="Q6" t="s">
        <v>7</v>
      </c>
      <c r="R6">
        <f>999.39/154.97</f>
        <v>6.4489255985029361</v>
      </c>
      <c r="S6">
        <f>599.91/164.875</f>
        <v>3.6385746777862016</v>
      </c>
    </row>
    <row r="7" spans="2:19" x14ac:dyDescent="0.25">
      <c r="C7" t="s">
        <v>7</v>
      </c>
      <c r="D7">
        <v>670.71</v>
      </c>
      <c r="E7">
        <v>540.79499999999996</v>
      </c>
    </row>
    <row r="10" spans="2:19" x14ac:dyDescent="0.25">
      <c r="B10" t="s">
        <v>17</v>
      </c>
      <c r="D10" t="s">
        <v>16</v>
      </c>
      <c r="M10" t="s">
        <v>25</v>
      </c>
      <c r="N10" t="s">
        <v>16</v>
      </c>
      <c r="R10" t="s">
        <v>20</v>
      </c>
    </row>
    <row r="11" spans="2:19" x14ac:dyDescent="0.25">
      <c r="D11" t="s">
        <v>0</v>
      </c>
      <c r="E11" t="s">
        <v>1</v>
      </c>
      <c r="N11" t="s">
        <v>0</v>
      </c>
      <c r="O11" t="s">
        <v>1</v>
      </c>
      <c r="R11" t="s">
        <v>0</v>
      </c>
      <c r="S11" t="s">
        <v>1</v>
      </c>
    </row>
    <row r="12" spans="2:19" x14ac:dyDescent="0.25">
      <c r="C12" t="s">
        <v>2</v>
      </c>
      <c r="D12">
        <v>210.47</v>
      </c>
      <c r="E12">
        <v>193.45499999999998</v>
      </c>
      <c r="M12" t="s">
        <v>2</v>
      </c>
      <c r="N12">
        <v>168.89999999999998</v>
      </c>
      <c r="O12">
        <v>151.01499999999999</v>
      </c>
    </row>
    <row r="13" spans="2:19" x14ac:dyDescent="0.25">
      <c r="C13" t="s">
        <v>6</v>
      </c>
      <c r="D13" s="3">
        <v>496.95499999999998</v>
      </c>
      <c r="E13" s="3">
        <v>409.21</v>
      </c>
      <c r="F13" t="s">
        <v>19</v>
      </c>
      <c r="M13" t="s">
        <v>6</v>
      </c>
      <c r="N13">
        <v>316.89</v>
      </c>
      <c r="O13">
        <v>376.08000000000004</v>
      </c>
      <c r="Q13" t="s">
        <v>6</v>
      </c>
      <c r="R13">
        <f>316.89/168.9</f>
        <v>1.8761989342806393</v>
      </c>
      <c r="S13">
        <f>379.08/151.015</f>
        <v>2.5102142171307489</v>
      </c>
    </row>
    <row r="14" spans="2:19" x14ac:dyDescent="0.25">
      <c r="C14" t="s">
        <v>7</v>
      </c>
      <c r="D14" s="3">
        <v>883.42499999999995</v>
      </c>
      <c r="E14" s="3">
        <v>492.43499999999995</v>
      </c>
      <c r="M14" t="s">
        <v>7</v>
      </c>
      <c r="N14">
        <v>470.9</v>
      </c>
      <c r="O14">
        <v>586.08000000000004</v>
      </c>
      <c r="Q14" t="s">
        <v>7</v>
      </c>
      <c r="R14">
        <f>470.9/168.9</f>
        <v>2.788040260509177</v>
      </c>
      <c r="S14">
        <f>586.08/151.015</f>
        <v>3.8809389795715665</v>
      </c>
    </row>
    <row r="15" spans="2:19" x14ac:dyDescent="0.25">
      <c r="H15" t="s">
        <v>20</v>
      </c>
    </row>
    <row r="16" spans="2:19" x14ac:dyDescent="0.25">
      <c r="B16" t="s">
        <v>18</v>
      </c>
      <c r="D16" t="s">
        <v>16</v>
      </c>
    </row>
    <row r="17" spans="3:21" x14ac:dyDescent="0.25">
      <c r="D17" t="s">
        <v>0</v>
      </c>
      <c r="E17" t="s">
        <v>1</v>
      </c>
      <c r="G17" t="s">
        <v>21</v>
      </c>
      <c r="H17" t="s">
        <v>0</v>
      </c>
      <c r="I17" t="s">
        <v>1</v>
      </c>
      <c r="T17" t="s">
        <v>28</v>
      </c>
      <c r="U17" t="s">
        <v>29</v>
      </c>
    </row>
    <row r="18" spans="3:21" x14ac:dyDescent="0.25">
      <c r="C18" t="s">
        <v>2</v>
      </c>
      <c r="D18">
        <v>161.815</v>
      </c>
      <c r="E18">
        <v>125.015</v>
      </c>
      <c r="M18" t="s">
        <v>0</v>
      </c>
      <c r="N18" t="s">
        <v>0</v>
      </c>
      <c r="O18" t="s">
        <v>0</v>
      </c>
      <c r="P18" t="s">
        <v>12</v>
      </c>
      <c r="Q18" t="s">
        <v>11</v>
      </c>
      <c r="S18">
        <v>48</v>
      </c>
      <c r="T18" t="s">
        <v>27</v>
      </c>
      <c r="U18">
        <v>2.1764983831483922</v>
      </c>
    </row>
    <row r="19" spans="3:21" x14ac:dyDescent="0.25">
      <c r="C19" t="s">
        <v>6</v>
      </c>
      <c r="D19">
        <v>349.13</v>
      </c>
      <c r="E19">
        <v>405.62</v>
      </c>
      <c r="G19">
        <v>48</v>
      </c>
      <c r="H19">
        <f>349.13/161.815</f>
        <v>2.1575873682909497</v>
      </c>
      <c r="I19">
        <f>405.62/125.015</f>
        <v>3.2445706515218173</v>
      </c>
      <c r="T19" t="s">
        <v>26</v>
      </c>
      <c r="U19">
        <v>2.5102142171307489</v>
      </c>
    </row>
    <row r="20" spans="3:21" x14ac:dyDescent="0.25">
      <c r="C20" t="s">
        <v>7</v>
      </c>
      <c r="D20">
        <v>789.42</v>
      </c>
      <c r="E20">
        <v>752.12</v>
      </c>
      <c r="G20">
        <v>72</v>
      </c>
      <c r="H20">
        <f>789.42/161.815</f>
        <v>4.8785341284800543</v>
      </c>
      <c r="I20">
        <f>752.12/125.015</f>
        <v>6.0162380514338283</v>
      </c>
      <c r="L20">
        <v>48</v>
      </c>
      <c r="M20">
        <v>2.1575873682909497</v>
      </c>
      <c r="N20">
        <v>2.4957088468735882</v>
      </c>
      <c r="O20">
        <v>1.8761989342806393</v>
      </c>
      <c r="P20">
        <f>AVERAGE(M20:O20)</f>
        <v>2.1764983831483922</v>
      </c>
      <c r="Q20">
        <f>STDEV(M20:P20)</f>
        <v>0.25326712224110381</v>
      </c>
      <c r="T20" t="s">
        <v>24</v>
      </c>
      <c r="U20">
        <v>3.2445706515218173</v>
      </c>
    </row>
    <row r="21" spans="3:21" x14ac:dyDescent="0.25">
      <c r="L21">
        <v>72</v>
      </c>
      <c r="M21">
        <v>4.8785341284800543</v>
      </c>
      <c r="N21">
        <v>6.4489255985029361</v>
      </c>
      <c r="O21">
        <v>2.788040260509177</v>
      </c>
      <c r="P21">
        <f>AVERAGE(M21:O21)</f>
        <v>4.7051666624973896</v>
      </c>
      <c r="Q21">
        <f>STDEV(M21:P21)</f>
        <v>1.4995693989009768</v>
      </c>
      <c r="T21" t="s">
        <v>22</v>
      </c>
      <c r="U21">
        <v>2.0171038665655798</v>
      </c>
    </row>
    <row r="23" spans="3:21" x14ac:dyDescent="0.25">
      <c r="O23" t="s">
        <v>22</v>
      </c>
      <c r="P23">
        <v>2.0171038665655798</v>
      </c>
      <c r="S23">
        <v>72</v>
      </c>
      <c r="T23" t="s">
        <v>27</v>
      </c>
      <c r="U23">
        <v>4.7051666624973896</v>
      </c>
    </row>
    <row r="24" spans="3:21" x14ac:dyDescent="0.25">
      <c r="P24">
        <v>3.6385746777862016</v>
      </c>
      <c r="T24" t="s">
        <v>26</v>
      </c>
      <c r="U24">
        <v>3.8809389795715665</v>
      </c>
    </row>
    <row r="25" spans="3:21" x14ac:dyDescent="0.25">
      <c r="T25" t="s">
        <v>24</v>
      </c>
      <c r="U25">
        <v>6.0162380514338283</v>
      </c>
    </row>
    <row r="26" spans="3:21" x14ac:dyDescent="0.25">
      <c r="O26" t="s">
        <v>24</v>
      </c>
      <c r="P26">
        <v>3.2445706515218173</v>
      </c>
      <c r="T26" t="s">
        <v>22</v>
      </c>
      <c r="U26">
        <v>3.6385746777862016</v>
      </c>
    </row>
    <row r="27" spans="3:21" x14ac:dyDescent="0.25">
      <c r="P27">
        <v>6.0162380514338283</v>
      </c>
    </row>
    <row r="29" spans="3:21" x14ac:dyDescent="0.25">
      <c r="O29" t="s">
        <v>26</v>
      </c>
      <c r="P29">
        <v>2.5102142171307489</v>
      </c>
    </row>
    <row r="30" spans="3:21" x14ac:dyDescent="0.25">
      <c r="P30">
        <v>3.8809389795715665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Cell cycle</vt:lpstr>
      <vt:lpstr>Proliferation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2013-05-13T12:30:31Z</dcterms:modified>
</cp:coreProperties>
</file>