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ichard\Submitted\Dairy N and P\"/>
    </mc:Choice>
  </mc:AlternateContent>
  <xr:revisionPtr revIDLastSave="0" documentId="8_{5E2E7EE6-AE02-4AD1-8FDC-3293C2971B55}" xr6:coauthVersionLast="47" xr6:coauthVersionMax="47" xr10:uidLastSave="{00000000-0000-0000-0000-000000000000}"/>
  <bookViews>
    <workbookView xWindow="-98" yWindow="-98" windowWidth="22695" windowHeight="14595" activeTab="2" xr2:uid="{857B24CC-3635-4B24-B7EB-8EDFF27809AE}"/>
  </bookViews>
  <sheets>
    <sheet name="Parameters" sheetId="1" r:id="rId1"/>
    <sheet name="Output" sheetId="2" r:id="rId2"/>
    <sheet name="Summary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0" i="3" l="1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Q38" i="3"/>
  <c r="P38" i="3"/>
  <c r="Q37" i="3"/>
  <c r="P37" i="3"/>
  <c r="Q36" i="3"/>
  <c r="P36" i="3"/>
  <c r="O38" i="3"/>
  <c r="O37" i="3"/>
  <c r="O36" i="3"/>
  <c r="N38" i="3"/>
  <c r="M38" i="3"/>
  <c r="N37" i="3"/>
  <c r="M37" i="3"/>
  <c r="N36" i="3"/>
  <c r="M36" i="3"/>
  <c r="L38" i="3"/>
  <c r="L37" i="3"/>
  <c r="L36" i="3"/>
  <c r="K38" i="3"/>
  <c r="J38" i="3"/>
  <c r="K37" i="3"/>
  <c r="J37" i="3"/>
  <c r="K36" i="3"/>
  <c r="J36" i="3"/>
  <c r="I38" i="3"/>
  <c r="I37" i="3"/>
  <c r="I36" i="3"/>
  <c r="H38" i="3"/>
  <c r="G38" i="3"/>
  <c r="H37" i="3"/>
  <c r="G37" i="3"/>
  <c r="H36" i="3"/>
  <c r="G36" i="3"/>
  <c r="F38" i="3"/>
  <c r="F37" i="3"/>
  <c r="F36" i="3"/>
  <c r="E38" i="3"/>
  <c r="D38" i="3"/>
  <c r="E37" i="3"/>
  <c r="D37" i="3"/>
  <c r="E36" i="3"/>
  <c r="D36" i="3"/>
  <c r="C38" i="3"/>
  <c r="C37" i="3"/>
  <c r="C36" i="3"/>
  <c r="Q18" i="3"/>
  <c r="P18" i="3"/>
  <c r="Q17" i="3"/>
  <c r="P17" i="3"/>
  <c r="Q16" i="3"/>
  <c r="P16" i="3"/>
  <c r="N18" i="3"/>
  <c r="M18" i="3"/>
  <c r="N17" i="3"/>
  <c r="M17" i="3"/>
  <c r="N16" i="3"/>
  <c r="M16" i="3"/>
  <c r="L18" i="3"/>
  <c r="L17" i="3"/>
  <c r="L16" i="3"/>
  <c r="K18" i="3"/>
  <c r="J18" i="3"/>
  <c r="K17" i="3"/>
  <c r="J17" i="3"/>
  <c r="K16" i="3"/>
  <c r="J16" i="3"/>
  <c r="I18" i="3"/>
  <c r="I17" i="3"/>
  <c r="I16" i="3"/>
  <c r="H18" i="3"/>
  <c r="G18" i="3"/>
  <c r="H17" i="3"/>
  <c r="G17" i="3"/>
  <c r="H16" i="3"/>
  <c r="G16" i="3"/>
  <c r="F18" i="3"/>
  <c r="F17" i="3"/>
  <c r="F16" i="3"/>
  <c r="E18" i="3"/>
  <c r="D18" i="3"/>
  <c r="E17" i="3"/>
  <c r="D17" i="3"/>
  <c r="E16" i="3"/>
  <c r="D16" i="3"/>
  <c r="O16" i="3"/>
  <c r="O17" i="3"/>
  <c r="O18" i="3"/>
  <c r="C18" i="3"/>
  <c r="C17" i="3"/>
  <c r="C16" i="3"/>
  <c r="Q20" i="3" l="1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Q45" i="3"/>
  <c r="P45" i="3"/>
  <c r="O45" i="3"/>
  <c r="Q44" i="3"/>
  <c r="P44" i="3"/>
  <c r="O44" i="3"/>
  <c r="Q43" i="3"/>
  <c r="P43" i="3"/>
  <c r="O43" i="3"/>
  <c r="Q31" i="3"/>
  <c r="P31" i="3"/>
  <c r="O31" i="3"/>
  <c r="Q30" i="3"/>
  <c r="P30" i="3"/>
  <c r="O30" i="3"/>
  <c r="Q29" i="3"/>
  <c r="P29" i="3"/>
  <c r="O29" i="3"/>
  <c r="Q28" i="3"/>
  <c r="P28" i="3"/>
  <c r="O28" i="3"/>
  <c r="Q25" i="3"/>
  <c r="P25" i="3"/>
  <c r="O25" i="3"/>
  <c r="Q24" i="3"/>
  <c r="P24" i="3"/>
  <c r="O24" i="3"/>
  <c r="Q23" i="3"/>
  <c r="P23" i="3"/>
  <c r="O23" i="3"/>
  <c r="Q10" i="3"/>
  <c r="P10" i="3"/>
  <c r="O10" i="3"/>
  <c r="Q9" i="3"/>
  <c r="P9" i="3"/>
  <c r="O9" i="3"/>
  <c r="Q8" i="3"/>
  <c r="P8" i="3"/>
  <c r="O8" i="3"/>
  <c r="Q7" i="3"/>
  <c r="P7" i="3"/>
  <c r="O7" i="3"/>
  <c r="N45" i="3"/>
  <c r="M45" i="3"/>
  <c r="L45" i="3"/>
  <c r="N44" i="3"/>
  <c r="M44" i="3"/>
  <c r="L44" i="3"/>
  <c r="N43" i="3"/>
  <c r="M43" i="3"/>
  <c r="L43" i="3"/>
  <c r="N31" i="3"/>
  <c r="M31" i="3"/>
  <c r="L31" i="3"/>
  <c r="N30" i="3"/>
  <c r="M30" i="3"/>
  <c r="L30" i="3"/>
  <c r="N29" i="3"/>
  <c r="M29" i="3"/>
  <c r="L29" i="3"/>
  <c r="N28" i="3"/>
  <c r="M28" i="3"/>
  <c r="L28" i="3"/>
  <c r="N25" i="3"/>
  <c r="M25" i="3"/>
  <c r="L25" i="3"/>
  <c r="N24" i="3"/>
  <c r="M24" i="3"/>
  <c r="L24" i="3"/>
  <c r="N23" i="3"/>
  <c r="M23" i="3"/>
  <c r="L23" i="3"/>
  <c r="N10" i="3"/>
  <c r="M10" i="3"/>
  <c r="L10" i="3"/>
  <c r="N9" i="3"/>
  <c r="M9" i="3"/>
  <c r="L9" i="3"/>
  <c r="N8" i="3"/>
  <c r="M8" i="3"/>
  <c r="L8" i="3"/>
  <c r="N7" i="3"/>
  <c r="M7" i="3"/>
  <c r="L7" i="3"/>
  <c r="U63" i="2"/>
  <c r="T63" i="2"/>
  <c r="S63" i="2"/>
  <c r="O63" i="2"/>
  <c r="P63" i="2"/>
  <c r="Q63" i="2"/>
  <c r="F43" i="3"/>
  <c r="N19" i="3" l="1"/>
  <c r="L39" i="3"/>
  <c r="M19" i="3"/>
  <c r="L19" i="3"/>
  <c r="P19" i="3"/>
  <c r="N39" i="3"/>
  <c r="M39" i="3"/>
  <c r="O19" i="3"/>
  <c r="O39" i="3"/>
  <c r="P39" i="3"/>
  <c r="Q19" i="3"/>
  <c r="Q39" i="3"/>
  <c r="Q32" i="3"/>
  <c r="L11" i="3"/>
  <c r="N11" i="3"/>
  <c r="P32" i="3"/>
  <c r="O32" i="3"/>
  <c r="N32" i="3"/>
  <c r="M11" i="3"/>
  <c r="M32" i="3"/>
  <c r="L32" i="3"/>
  <c r="O11" i="3"/>
  <c r="Q11" i="3"/>
  <c r="P11" i="3"/>
  <c r="H10" i="3"/>
  <c r="G10" i="3"/>
  <c r="F10" i="3"/>
  <c r="K9" i="3"/>
  <c r="J9" i="3"/>
  <c r="I9" i="3"/>
  <c r="H9" i="3"/>
  <c r="G9" i="3"/>
  <c r="F9" i="3"/>
  <c r="E9" i="3"/>
  <c r="D9" i="3"/>
  <c r="C9" i="3"/>
  <c r="H8" i="3"/>
  <c r="G8" i="3"/>
  <c r="F8" i="3"/>
  <c r="H45" i="3"/>
  <c r="G45" i="3"/>
  <c r="F45" i="3"/>
  <c r="E45" i="3"/>
  <c r="D45" i="3"/>
  <c r="C45" i="3"/>
  <c r="K45" i="3"/>
  <c r="J45" i="3"/>
  <c r="I45" i="3"/>
  <c r="H44" i="3"/>
  <c r="G44" i="3"/>
  <c r="H43" i="3"/>
  <c r="G43" i="3"/>
  <c r="F44" i="3"/>
  <c r="H31" i="3"/>
  <c r="G31" i="3"/>
  <c r="H30" i="3"/>
  <c r="G30" i="3"/>
  <c r="H29" i="3"/>
  <c r="G29" i="3"/>
  <c r="H28" i="3"/>
  <c r="G28" i="3"/>
  <c r="F31" i="3"/>
  <c r="F30" i="3"/>
  <c r="F29" i="3"/>
  <c r="F28" i="3"/>
  <c r="H25" i="3"/>
  <c r="G25" i="3"/>
  <c r="H24" i="3"/>
  <c r="G24" i="3"/>
  <c r="H23" i="3"/>
  <c r="G23" i="3"/>
  <c r="F25" i="3"/>
  <c r="F24" i="3"/>
  <c r="F23" i="3"/>
  <c r="H7" i="3"/>
  <c r="G7" i="3"/>
  <c r="F7" i="3"/>
  <c r="I63" i="2"/>
  <c r="H63" i="2"/>
  <c r="G63" i="2"/>
  <c r="K44" i="3"/>
  <c r="J44" i="3"/>
  <c r="I44" i="3"/>
  <c r="E44" i="3"/>
  <c r="D44" i="3"/>
  <c r="K43" i="3"/>
  <c r="J43" i="3"/>
  <c r="I43" i="3"/>
  <c r="E43" i="3"/>
  <c r="D43" i="3"/>
  <c r="C44" i="3"/>
  <c r="C43" i="3"/>
  <c r="K31" i="3"/>
  <c r="J31" i="3"/>
  <c r="I31" i="3"/>
  <c r="E31" i="3"/>
  <c r="D31" i="3"/>
  <c r="K30" i="3"/>
  <c r="J30" i="3"/>
  <c r="I30" i="3"/>
  <c r="E30" i="3"/>
  <c r="D30" i="3"/>
  <c r="K29" i="3"/>
  <c r="J29" i="3"/>
  <c r="I29" i="3"/>
  <c r="E29" i="3"/>
  <c r="D29" i="3"/>
  <c r="K28" i="3"/>
  <c r="J28" i="3"/>
  <c r="I28" i="3"/>
  <c r="E28" i="3"/>
  <c r="D28" i="3"/>
  <c r="C31" i="3"/>
  <c r="C30" i="3"/>
  <c r="C29" i="3"/>
  <c r="C28" i="3"/>
  <c r="K25" i="3"/>
  <c r="J25" i="3"/>
  <c r="I25" i="3"/>
  <c r="E25" i="3"/>
  <c r="D25" i="3"/>
  <c r="C25" i="3"/>
  <c r="K24" i="3"/>
  <c r="J24" i="3"/>
  <c r="I24" i="3"/>
  <c r="E24" i="3"/>
  <c r="D24" i="3"/>
  <c r="C24" i="3"/>
  <c r="K23" i="3"/>
  <c r="J23" i="3"/>
  <c r="I23" i="3"/>
  <c r="E23" i="3"/>
  <c r="D23" i="3"/>
  <c r="C23" i="3"/>
  <c r="K10" i="3"/>
  <c r="J10" i="3"/>
  <c r="I10" i="3"/>
  <c r="K8" i="3"/>
  <c r="J8" i="3"/>
  <c r="I8" i="3"/>
  <c r="K7" i="3"/>
  <c r="J7" i="3"/>
  <c r="I7" i="3"/>
  <c r="E10" i="3"/>
  <c r="D10" i="3"/>
  <c r="E8" i="3"/>
  <c r="D8" i="3"/>
  <c r="E7" i="3"/>
  <c r="D7" i="3"/>
  <c r="C7" i="3"/>
  <c r="C10" i="3"/>
  <c r="C8" i="3"/>
  <c r="M63" i="2"/>
  <c r="L63" i="2"/>
  <c r="K63" i="2"/>
  <c r="D63" i="2"/>
  <c r="C63" i="2"/>
  <c r="E63" i="2"/>
  <c r="C39" i="3" l="1"/>
  <c r="J19" i="3"/>
  <c r="F19" i="3"/>
  <c r="D19" i="3"/>
  <c r="G19" i="3"/>
  <c r="K19" i="3"/>
  <c r="K39" i="3"/>
  <c r="I19" i="3"/>
  <c r="H19" i="3"/>
  <c r="C19" i="3"/>
  <c r="D39" i="3"/>
  <c r="E19" i="3"/>
  <c r="F39" i="3"/>
  <c r="E39" i="3"/>
  <c r="I39" i="3"/>
  <c r="H39" i="3"/>
  <c r="J39" i="3"/>
  <c r="G39" i="3"/>
  <c r="I11" i="3"/>
  <c r="J11" i="3"/>
  <c r="K11" i="3"/>
  <c r="H11" i="3"/>
  <c r="H32" i="3"/>
  <c r="F11" i="3"/>
  <c r="G32" i="3"/>
  <c r="G11" i="3"/>
  <c r="F32" i="3"/>
  <c r="C32" i="3"/>
  <c r="E32" i="3"/>
  <c r="I32" i="3"/>
  <c r="J32" i="3"/>
  <c r="K32" i="3"/>
  <c r="D32" i="3"/>
  <c r="D11" i="3"/>
  <c r="E11" i="3"/>
  <c r="C1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</author>
  </authors>
  <commentList>
    <comment ref="B6" authorId="0" shapeId="0" xr:uid="{BEC6F130-95DC-497D-A0FC-2935DF2CB8D4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Total cows maintained including dry cows.</t>
        </r>
      </text>
    </comment>
    <comment ref="B7" authorId="0" shapeId="0" xr:uid="{63942FBD-590E-47D0-8641-8EA08E9F4710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Total heifers raised on the farm including those over and under one year of age.</t>
        </r>
      </text>
    </comment>
    <comment ref="B10" authorId="0" shapeId="0" xr:uid="{69894406-A630-4D53-823E-78A4EBA7712D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Total annual milk leaving the farm / total cows maintained</t>
        </r>
      </text>
    </comment>
    <comment ref="A12" authorId="0" shapeId="0" xr:uid="{BD5DE952-EB69-4883-903E-DAA267481F1F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Corrected to 4% fat and 3.3% protein</t>
        </r>
      </text>
    </comment>
    <comment ref="B15" authorId="0" shapeId="0" xr:uid="{D93C9A65-7B20-4A9F-9FDC-640A23E2643A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None/Tie stall/open lot/bedded pack/free stall</t>
        </r>
      </text>
    </comment>
    <comment ref="B16" authorId="0" shapeId="0" xr:uid="{2FEA6C3F-1F05-4ED5-934B-7E6B78FDD3AF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None/Tie stall/open lot/bedded pack/free stall</t>
        </r>
      </text>
    </comment>
    <comment ref="B18" authorId="0" shapeId="0" xr:uid="{D4E65DA6-15AA-4144-AE65-9EA48F10F607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Typical protein content of cow ration</t>
        </r>
      </text>
    </comment>
    <comment ref="B19" authorId="0" shapeId="0" xr:uid="{5AADCD8C-14BE-44D3-8F09-FA11E225F2D5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Typical phosphorus content of cow ration</t>
        </r>
      </text>
    </comment>
    <comment ref="B27" authorId="0" shapeId="0" xr:uid="{73EC6087-0824-408E-A0EC-580BEA157854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Can provide avearge labile P content if known</t>
        </r>
      </text>
    </comment>
    <comment ref="B37" authorId="0" shapeId="0" xr:uid="{B30F41E7-CE4E-47B1-B91B-8438CBDAE7B6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type and portion of grass, legumn and forb</t>
        </r>
      </text>
    </comment>
    <comment ref="B42" authorId="0" shapeId="0" xr:uid="{2A238C83-E6DE-4001-BC3B-BB4CDD4FEC00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Manure from grazing cattle is deposited on pasture. Available manure is that deposited in barns or milking facilities</t>
        </r>
      </text>
    </comment>
    <comment ref="B44" authorId="0" shapeId="0" xr:uid="{428E8763-27B0-461A-BD1F-62FEF133A1B3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Months of year animals are on pasture ( 5-12 mo)</t>
        </r>
      </text>
    </comment>
    <comment ref="B45" authorId="0" shapeId="0" xr:uid="{228EB119-18E4-45D3-89A4-925D8C1E1A16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All/heifers only/cows only/etc.</t>
        </r>
      </text>
    </comment>
    <comment ref="B46" authorId="0" shapeId="0" xr:uid="{66238D91-865E-4C2C-AF0E-E4413FEE87D7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Grassland not grazed is harvested as hay or silage</t>
        </r>
      </text>
    </comment>
    <comment ref="B49" authorId="0" shapeId="0" xr:uid="{037AD7C5-71AF-4FF4-A307-7F187885C413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That available to be consumed on an annual basis.</t>
        </r>
      </text>
    </comment>
    <comment ref="B56" authorId="0" shapeId="0" xr:uid="{926E8953-0353-44C1-9B45-4192AC78D6FE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Available manure is that deposited in barns and milking facilities</t>
        </r>
      </text>
    </comment>
    <comment ref="B86" authorId="0" shapeId="0" xr:uid="{D4FFEF3B-FE9B-4A28-B560-41BD4FFA3459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No-till, minimum till, Full tillage. You can list operations desired.</t>
        </r>
      </text>
    </comment>
    <comment ref="B87" authorId="0" shapeId="0" xr:uid="{CD99C0CF-6D12-4838-8B8F-E7BB29AB3992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No-till, minimum till, full tillage</t>
        </r>
      </text>
    </comment>
    <comment ref="B91" authorId="0" shapeId="0" xr:uid="{394E646E-36F4-47BF-8543-5E9C2174E321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Dry hay/bale silage/chopped silage</t>
        </r>
      </text>
    </comment>
    <comment ref="B92" authorId="0" shapeId="0" xr:uid="{6E9FBA1A-FFAF-496C-8C8E-D96FE306D58E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None/hay barn/Bale silage/tower silo/bunker silo/bag</t>
        </r>
      </text>
    </comment>
    <comment ref="B94" authorId="0" shapeId="0" xr:uid="{9CED37B5-1ADE-4377-9E94-07266D89323A}">
      <text>
        <r>
          <rPr>
            <b/>
            <sz val="9"/>
            <color indexed="81"/>
            <rFont val="Tahoma"/>
            <family val="2"/>
          </rPr>
          <t xml:space="preserve">Al: </t>
        </r>
        <r>
          <rPr>
            <sz val="9"/>
            <color indexed="81"/>
            <rFont val="Tahoma"/>
            <family val="2"/>
          </rPr>
          <t>tower silo/bunker silo/bag</t>
        </r>
      </text>
    </comment>
    <comment ref="B95" authorId="0" shapeId="0" xr:uid="{5D8D55CD-1312-43B9-9125-84E727B7F7EC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Leave blank if grain is not harvested</t>
        </r>
      </text>
    </comment>
    <comment ref="B96" authorId="0" shapeId="0" xr:uid="{5D5C58EA-C410-4502-B8CA-24CA001335FD}">
      <text>
        <r>
          <rPr>
            <b/>
            <sz val="9"/>
            <color indexed="81"/>
            <rFont val="Tahoma"/>
            <family val="2"/>
          </rPr>
          <t xml:space="preserve">Al: </t>
        </r>
        <r>
          <rPr>
            <sz val="9"/>
            <color indexed="81"/>
            <rFont val="Tahoma"/>
            <family val="2"/>
          </rPr>
          <t>None/high moisture silo/dry grain bin</t>
        </r>
      </text>
    </comment>
    <comment ref="B97" authorId="0" shapeId="0" xr:uid="{9EE4AF56-B811-47BD-9BD4-62667D888917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Leave blank if grain is not harvested</t>
        </r>
      </text>
    </comment>
    <comment ref="B98" authorId="0" shapeId="0" xr:uid="{AA383F20-A85B-49CC-A3B0-72578C5A15C3}">
      <text>
        <r>
          <rPr>
            <b/>
            <sz val="9"/>
            <color indexed="81"/>
            <rFont val="Tahoma"/>
            <family val="2"/>
          </rPr>
          <t xml:space="preserve">Al: </t>
        </r>
        <r>
          <rPr>
            <sz val="9"/>
            <color indexed="81"/>
            <rFont val="Tahoma"/>
            <family val="2"/>
          </rPr>
          <t>None/high moisture silo/dry grain bin</t>
        </r>
      </text>
    </comment>
    <comment ref="B101" authorId="0" shapeId="0" xr:uid="{7CB569AD-D0EF-424F-B1C4-0D02FE23C65D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Liquid/slurry/semi-solid/solid/dry</t>
        </r>
      </text>
    </comment>
    <comment ref="B102" authorId="0" shapeId="0" xr:uid="{523847F4-0793-4F7D-8351-87F60194C2ED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Injected, same day, within 2 days/ within a week/not incorporated</t>
        </r>
      </text>
    </comment>
    <comment ref="B103" authorId="0" shapeId="0" xr:uid="{5C4B61F6-609B-403A-A80C-3C57B3BFAA28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None/stack/basin/tank/covered tank/enclosed tank</t>
        </r>
      </text>
    </comment>
    <comment ref="B104" authorId="0" shapeId="0" xr:uid="{6C87F6BC-4A98-44B1-96F4-61E883B7C2F2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4, 6, 9, 12 months</t>
        </r>
      </text>
    </comment>
    <comment ref="B105" authorId="0" shapeId="0" xr:uid="{EEE6F0B6-CB20-409A-BEB4-DF3D157EDCF5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None/straw/sawdust/manure solids, etc.</t>
        </r>
      </text>
    </comment>
    <comment ref="B107" authorId="0" shapeId="0" xr:uid="{A24456D6-DC7A-4537-A797-F946308D6B18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Liquid/slurry/semi-solid/solid/dry</t>
        </r>
      </text>
    </comment>
    <comment ref="B108" authorId="0" shapeId="0" xr:uid="{E1258CC3-4CA3-4337-A85F-A6D9B48107F7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Injected, same day, within 2 days/ within a week/not incorporated</t>
        </r>
      </text>
    </comment>
    <comment ref="B109" authorId="0" shapeId="0" xr:uid="{7603B7B0-0B99-4321-A14B-AC6024AE45A9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None/stack/basin/tank/covered tank/enclosed tank</t>
        </r>
      </text>
    </comment>
    <comment ref="B110" authorId="0" shapeId="0" xr:uid="{37E54F17-168A-4660-9315-E42F59AA296D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4, 6, 9, 12 months</t>
        </r>
      </text>
    </comment>
    <comment ref="B111" authorId="0" shapeId="0" xr:uid="{DB58A28F-2C7A-4512-9AC9-F7A2B8B0030D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None/straw/sawdust/manure solids, etc.</t>
        </r>
      </text>
    </comment>
    <comment ref="B113" authorId="0" shapeId="0" xr:uid="{AC3F60FC-2DD7-478F-89EA-6522666FB9E6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Portion of manure collected that is exported from the farm</t>
        </r>
      </text>
    </comment>
    <comment ref="B114" authorId="0" shapeId="0" xr:uid="{C5B7DB60-CA1A-49C7-930B-D8AE73802F32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Raw manure/separated solids/compost</t>
        </r>
      </text>
    </comment>
    <comment ref="B115" authorId="0" shapeId="0" xr:uid="{F998BFDF-EF37-4A15-B126-73B88C9493D5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Is anaerobic digestion of liquid or slurry manure used?</t>
        </r>
      </text>
    </comment>
    <comment ref="B116" authorId="0" shapeId="0" xr:uid="{7ED2F452-4F8A-4A68-B057-1E158584AF23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Is composting of dry or solid manure used?</t>
        </r>
      </text>
    </comment>
    <comment ref="B117" authorId="0" shapeId="0" xr:uid="{9468513C-36A3-4B62-96DF-A9B107CD4C9B}">
      <text>
        <r>
          <rPr>
            <b/>
            <sz val="9"/>
            <color indexed="81"/>
            <rFont val="Tahoma"/>
            <family val="2"/>
          </rPr>
          <t>Al:</t>
        </r>
        <r>
          <rPr>
            <sz val="9"/>
            <color indexed="81"/>
            <rFont val="Tahoma"/>
            <family val="2"/>
          </rPr>
          <t xml:space="preserve">
If manure from other animal species is used for fertilization, specify amount, type and nutrient contents.</t>
        </r>
      </text>
    </comment>
  </commentList>
</comments>
</file>

<file path=xl/sharedStrings.xml><?xml version="1.0" encoding="utf-8"?>
<sst xmlns="http://schemas.openxmlformats.org/spreadsheetml/2006/main" count="828" uniqueCount="307">
  <si>
    <t>Farm Description</t>
  </si>
  <si>
    <t>Location</t>
  </si>
  <si>
    <t>Manawatu</t>
  </si>
  <si>
    <t>Farm type</t>
  </si>
  <si>
    <t>Grazing/semi-confined/confined</t>
  </si>
  <si>
    <t>Grazing</t>
  </si>
  <si>
    <t xml:space="preserve">Animal </t>
  </si>
  <si>
    <t>Cows</t>
  </si>
  <si>
    <t>Number</t>
  </si>
  <si>
    <t>Heifers</t>
  </si>
  <si>
    <t>Breed</t>
  </si>
  <si>
    <t>Type</t>
  </si>
  <si>
    <t>Cow body weight</t>
  </si>
  <si>
    <t>kg</t>
  </si>
  <si>
    <t>Milk production</t>
  </si>
  <si>
    <t>L/cow/year</t>
  </si>
  <si>
    <t>Milk fat content</t>
  </si>
  <si>
    <t>%</t>
  </si>
  <si>
    <t>Replacement rate</t>
  </si>
  <si>
    <t>% of cows each year</t>
  </si>
  <si>
    <t>Milking facility</t>
  </si>
  <si>
    <t>Pipeline/parlor size</t>
  </si>
  <si>
    <t>Cow housing facility</t>
  </si>
  <si>
    <t>None</t>
  </si>
  <si>
    <t>Heifer housing facility</t>
  </si>
  <si>
    <t>Feeding method</t>
  </si>
  <si>
    <t>Hand/TMR mixer</t>
  </si>
  <si>
    <t>Diet protein</t>
  </si>
  <si>
    <t>Diet phosphorus</t>
  </si>
  <si>
    <t>Degradable protein supplement</t>
  </si>
  <si>
    <t>Primary ingredient, protein &amp; P contents</t>
  </si>
  <si>
    <t>Undegradable protein supplement</t>
  </si>
  <si>
    <t>Soil</t>
  </si>
  <si>
    <t>Aeric Kandiaqualf</t>
  </si>
  <si>
    <t>Primary type or name</t>
  </si>
  <si>
    <t>Slope</t>
  </si>
  <si>
    <t>P level</t>
  </si>
  <si>
    <t>low, optimum, high, excessive</t>
  </si>
  <si>
    <t>Water holding capacity</t>
  </si>
  <si>
    <t>mm</t>
  </si>
  <si>
    <t>Bulk density</t>
  </si>
  <si>
    <t>g/cm3</t>
  </si>
  <si>
    <t>Silt content</t>
  </si>
  <si>
    <t>Clay content</t>
  </si>
  <si>
    <t>Sand content</t>
  </si>
  <si>
    <t>pH</t>
  </si>
  <si>
    <t>Crop &amp; pasture land</t>
  </si>
  <si>
    <t>Grassland</t>
  </si>
  <si>
    <t>Area, ha</t>
  </si>
  <si>
    <t>Species mix, %</t>
  </si>
  <si>
    <t>80% grass, 20% legume</t>
  </si>
  <si>
    <t>Typical Yield, t DM/ha</t>
  </si>
  <si>
    <t>N fertilizer application, kg N/ha/year</t>
  </si>
  <si>
    <t>P fertilizer application, kg P/ha/year</t>
  </si>
  <si>
    <t>Lime application, t/ha/year</t>
  </si>
  <si>
    <t>Manure application, % available</t>
  </si>
  <si>
    <t>Maximum irrigation use, cm/year</t>
  </si>
  <si>
    <t>-</t>
  </si>
  <si>
    <t>Grazed grassland</t>
  </si>
  <si>
    <t>Time animals graze, months</t>
  </si>
  <si>
    <t>Animal groups grazed</t>
  </si>
  <si>
    <t>All</t>
  </si>
  <si>
    <t>Spring grazing area, ha</t>
  </si>
  <si>
    <t>Summer grazing area, ha</t>
  </si>
  <si>
    <t>fall grazing area, ha</t>
  </si>
  <si>
    <t>N fertilizer application, kg N/ha</t>
  </si>
  <si>
    <t>P fertilizer application, kg P/ha</t>
  </si>
  <si>
    <t>Rye, wheat, barley, etc.</t>
  </si>
  <si>
    <t>Other crop</t>
  </si>
  <si>
    <t>Turnip</t>
  </si>
  <si>
    <t>Tillage</t>
  </si>
  <si>
    <t>Perennial crop</t>
  </si>
  <si>
    <t>Minimum tillage</t>
  </si>
  <si>
    <t>Annual crop</t>
  </si>
  <si>
    <t>Harvest</t>
  </si>
  <si>
    <t>Harvests per year</t>
  </si>
  <si>
    <t>Harvest type by harvest</t>
  </si>
  <si>
    <t>Type and size of storage</t>
  </si>
  <si>
    <t>Earliest harvest date</t>
  </si>
  <si>
    <t>Grain crop</t>
  </si>
  <si>
    <t>Manure handling</t>
  </si>
  <si>
    <t>Primary system</t>
  </si>
  <si>
    <t>Time until incorporated</t>
  </si>
  <si>
    <t>Storage type</t>
  </si>
  <si>
    <t>Basin</t>
  </si>
  <si>
    <t>Storage length</t>
  </si>
  <si>
    <t>Bedding type</t>
  </si>
  <si>
    <t>Bedding amount, kg/cow/day</t>
  </si>
  <si>
    <t>Secondary system</t>
  </si>
  <si>
    <t>Stack</t>
  </si>
  <si>
    <t>Exported manure</t>
  </si>
  <si>
    <t>% of collected</t>
  </si>
  <si>
    <t>Form</t>
  </si>
  <si>
    <t>Manure processing</t>
  </si>
  <si>
    <t>Anaerobic digestion</t>
  </si>
  <si>
    <t>No</t>
  </si>
  <si>
    <t>Composting</t>
  </si>
  <si>
    <t>Imported manure</t>
  </si>
  <si>
    <t>Amount, t</t>
  </si>
  <si>
    <t xml:space="preserve"> </t>
  </si>
  <si>
    <t>Confined</t>
  </si>
  <si>
    <t>Holstein</t>
  </si>
  <si>
    <t>Free stall</t>
  </si>
  <si>
    <t>TMR / Grazing</t>
  </si>
  <si>
    <t>TMR</t>
  </si>
  <si>
    <t>No supplement</t>
  </si>
  <si>
    <t>NRC</t>
  </si>
  <si>
    <t>Grain supplement</t>
  </si>
  <si>
    <t>Barley</t>
  </si>
  <si>
    <t>Canola meal</t>
  </si>
  <si>
    <t>barley</t>
  </si>
  <si>
    <t>bale silage</t>
  </si>
  <si>
    <t>none</t>
  </si>
  <si>
    <t>barn</t>
  </si>
  <si>
    <t>No incorporation</t>
  </si>
  <si>
    <t>Liquid</t>
  </si>
  <si>
    <t>Solids</t>
  </si>
  <si>
    <t>sawdust</t>
  </si>
  <si>
    <t>Manure solids</t>
  </si>
  <si>
    <t>Slurry</t>
  </si>
  <si>
    <t>Lancaster, PA</t>
  </si>
  <si>
    <t>Holstein/Jersey</t>
  </si>
  <si>
    <t>Large Holstein</t>
  </si>
  <si>
    <t>Corn, veg. oil</t>
  </si>
  <si>
    <t>Soybean meal</t>
  </si>
  <si>
    <t>Mix</t>
  </si>
  <si>
    <t>Hagerstown silt loam</t>
  </si>
  <si>
    <t>3 to 8</t>
  </si>
  <si>
    <t>Very high</t>
  </si>
  <si>
    <t>90% grass, 10% legume</t>
  </si>
  <si>
    <t>Stand life, years</t>
  </si>
  <si>
    <t>Corn</t>
  </si>
  <si>
    <t>Earliest planting date</t>
  </si>
  <si>
    <t>Relative maturity index, days</t>
  </si>
  <si>
    <t>Alfalfa</t>
  </si>
  <si>
    <t>No-till</t>
  </si>
  <si>
    <t>silage / hay</t>
  </si>
  <si>
    <t>Bunker / barn</t>
  </si>
  <si>
    <t>Grain crop silage</t>
  </si>
  <si>
    <t xml:space="preserve">Bunker  </t>
  </si>
  <si>
    <t>Tower silo</t>
  </si>
  <si>
    <t>Storage length (months)</t>
  </si>
  <si>
    <t>TMR / grazing</t>
  </si>
  <si>
    <t>Lot</t>
  </si>
  <si>
    <t>hay</t>
  </si>
  <si>
    <t>Solid</t>
  </si>
  <si>
    <t>Characteristics</t>
  </si>
  <si>
    <t xml:space="preserve"> FPCM/cow</t>
  </si>
  <si>
    <t>Total feed intake</t>
  </si>
  <si>
    <t>t DM</t>
  </si>
  <si>
    <t>Grazed forage</t>
  </si>
  <si>
    <t>Harvested forage</t>
  </si>
  <si>
    <t>Harvested grain</t>
  </si>
  <si>
    <t>Purchased grain</t>
  </si>
  <si>
    <t>Other concentrates</t>
  </si>
  <si>
    <t>Mineral and vitamin</t>
  </si>
  <si>
    <t>Fuel use</t>
  </si>
  <si>
    <t>liter</t>
  </si>
  <si>
    <t>Natural gas</t>
  </si>
  <si>
    <t>m3</t>
  </si>
  <si>
    <t>Electricity use</t>
  </si>
  <si>
    <t>kWh</t>
  </si>
  <si>
    <t>Nitrogen applied</t>
  </si>
  <si>
    <t>Total nitrous oxide</t>
  </si>
  <si>
    <t>Nitrous oxide, facility</t>
  </si>
  <si>
    <t>Nitrous oxide, land</t>
  </si>
  <si>
    <t>VOCs</t>
  </si>
  <si>
    <t>Ammonia</t>
  </si>
  <si>
    <t>Reactive N loss</t>
  </si>
  <si>
    <t>Ammonia N</t>
  </si>
  <si>
    <t>Nitrification &amp; denitrif.</t>
  </si>
  <si>
    <t>Combustion NOx</t>
  </si>
  <si>
    <t>Resource input N loss</t>
  </si>
  <si>
    <t>Runoff N</t>
  </si>
  <si>
    <t>Leached N</t>
  </si>
  <si>
    <t>P leached</t>
  </si>
  <si>
    <t>Erosion of sediment</t>
  </si>
  <si>
    <t>Energy use</t>
  </si>
  <si>
    <t>MJ</t>
  </si>
  <si>
    <t>Feed production</t>
  </si>
  <si>
    <t>Animal feeding</t>
  </si>
  <si>
    <t>Milking and milk cooling</t>
  </si>
  <si>
    <t>Animal housing</t>
  </si>
  <si>
    <t>Production of resource inputs</t>
  </si>
  <si>
    <t>GHG emission</t>
  </si>
  <si>
    <t>Animal emissions (CO2e)</t>
  </si>
  <si>
    <t>Manure emissions (CO2e)</t>
  </si>
  <si>
    <t>Feed production (CO2e)</t>
  </si>
  <si>
    <t>Anthropogenic CO2</t>
  </si>
  <si>
    <t>Secondary CO2e</t>
  </si>
  <si>
    <t>Methane</t>
  </si>
  <si>
    <t>Water use</t>
  </si>
  <si>
    <t>Mg</t>
  </si>
  <si>
    <t>Parlor cleaning</t>
  </si>
  <si>
    <t>Feed production water</t>
  </si>
  <si>
    <t>Ammonia emissions</t>
  </si>
  <si>
    <t>Field</t>
  </si>
  <si>
    <t>Pasture</t>
  </si>
  <si>
    <t>Total</t>
  </si>
  <si>
    <t>Soil P accumulation</t>
  </si>
  <si>
    <t>kg/ha</t>
  </si>
  <si>
    <t>Land</t>
  </si>
  <si>
    <t>Grazed</t>
  </si>
  <si>
    <t>Semi-conf</t>
  </si>
  <si>
    <t>Nitrogen</t>
  </si>
  <si>
    <t>Leached</t>
  </si>
  <si>
    <t>De/nitrification</t>
  </si>
  <si>
    <t>Runoff</t>
  </si>
  <si>
    <t>Phosphorus</t>
  </si>
  <si>
    <t>Soluble runoff</t>
  </si>
  <si>
    <t>Sediment runoff</t>
  </si>
  <si>
    <t>g/ha</t>
  </si>
  <si>
    <t>Mg/ha</t>
  </si>
  <si>
    <t>GJ/ha</t>
  </si>
  <si>
    <t>Gg/ha</t>
  </si>
  <si>
    <t>g/kg FPCM</t>
  </si>
  <si>
    <t>mg/kg FPCM</t>
  </si>
  <si>
    <t>kg/kg FPCM</t>
  </si>
  <si>
    <t>MJ/kg FPCM</t>
  </si>
  <si>
    <t>Mg/kg FPCM</t>
  </si>
  <si>
    <t>Holstein Friesian</t>
  </si>
  <si>
    <t>Average yield, t DM/ha</t>
  </si>
  <si>
    <t>Semi-confined</t>
  </si>
  <si>
    <t xml:space="preserve">Summary of simulated nutrient losses and other environmental impacts of various types of dairy farms </t>
  </si>
  <si>
    <t>Purchased/sold forage</t>
  </si>
  <si>
    <t>Canterbury</t>
  </si>
  <si>
    <t>Friesian/Jersey cross</t>
  </si>
  <si>
    <t>Typic Immature Pallic</t>
  </si>
  <si>
    <t>Olsen P = 35</t>
  </si>
  <si>
    <t>Kale plus oats</t>
  </si>
  <si>
    <t>Manawatu, NZ</t>
  </si>
  <si>
    <t>Canterbury, NZ</t>
  </si>
  <si>
    <t>Average hay yield, t DM/ha</t>
  </si>
  <si>
    <t>80% grass, 10% legume</t>
  </si>
  <si>
    <t>Full tillage</t>
  </si>
  <si>
    <t>Average yield (silage/grain), t DM/ha</t>
  </si>
  <si>
    <t>Friesian and Friesian/Jersey cross</t>
  </si>
  <si>
    <t>50 berth rotary</t>
  </si>
  <si>
    <t>Mehlich  150</t>
  </si>
  <si>
    <t>grazed</t>
  </si>
  <si>
    <t>basin</t>
  </si>
  <si>
    <t>Palm kernel</t>
  </si>
  <si>
    <t>Silage / hay</t>
  </si>
  <si>
    <t>bunker</t>
  </si>
  <si>
    <t>Liquid slurry</t>
  </si>
  <si>
    <t>Corrected milk production</t>
  </si>
  <si>
    <t>kg/cow/year</t>
  </si>
  <si>
    <t>Manure storage</t>
  </si>
  <si>
    <t>Fossil energy use</t>
  </si>
  <si>
    <t>Cayuga, NY</t>
  </si>
  <si>
    <t>Double 16</t>
  </si>
  <si>
    <t>Lima silt loam</t>
  </si>
  <si>
    <t>Orchard grass</t>
  </si>
  <si>
    <t>full tillage</t>
  </si>
  <si>
    <t>Same day</t>
  </si>
  <si>
    <t>Jersey</t>
  </si>
  <si>
    <t>Bedded pack</t>
  </si>
  <si>
    <t>Grazing/hand</t>
  </si>
  <si>
    <t>High</t>
  </si>
  <si>
    <t>Tank</t>
  </si>
  <si>
    <t>Pennsylvania, USA</t>
  </si>
  <si>
    <t>New York, USA</t>
  </si>
  <si>
    <t>100% grass</t>
  </si>
  <si>
    <t>located in New Zealand and northeast U.S.</t>
  </si>
  <si>
    <t>Double 8</t>
  </si>
  <si>
    <t>…</t>
  </si>
  <si>
    <t>16.3 / 7.8</t>
  </si>
  <si>
    <t>Tower silo / barn</t>
  </si>
  <si>
    <t>ha</t>
  </si>
  <si>
    <t>14.5/ 7.5</t>
  </si>
  <si>
    <t>Bunker</t>
  </si>
  <si>
    <t>Bin</t>
  </si>
  <si>
    <t>Bale silage / hay</t>
  </si>
  <si>
    <t>grain bin</t>
  </si>
  <si>
    <t>Friesland, NL</t>
  </si>
  <si>
    <t>Clay loam (lichte klei)</t>
  </si>
  <si>
    <t>0 to 3</t>
  </si>
  <si>
    <t>high</t>
  </si>
  <si>
    <t>Double 12 Parlor</t>
  </si>
  <si>
    <t>Free stall, slat floor</t>
  </si>
  <si>
    <t>TMR mixer</t>
  </si>
  <si>
    <t>100% perennial rye</t>
  </si>
  <si>
    <t>silage</t>
  </si>
  <si>
    <t>slurry</t>
  </si>
  <si>
    <t>same day</t>
  </si>
  <si>
    <t>covered tank</t>
  </si>
  <si>
    <t>no</t>
  </si>
  <si>
    <t>Heavy Grazing</t>
  </si>
  <si>
    <t>Light grazing</t>
  </si>
  <si>
    <t>Heavy graze</t>
  </si>
  <si>
    <t>Light graze</t>
  </si>
  <si>
    <t>Soluble leached</t>
  </si>
  <si>
    <t>Average silage yield, t DM/ha</t>
  </si>
  <si>
    <t>Average grain yield, t DM/ha</t>
  </si>
  <si>
    <t>Pennsylvania, US</t>
  </si>
  <si>
    <t>New York, US</t>
  </si>
  <si>
    <t>LCA intensities</t>
  </si>
  <si>
    <t>Surplus N</t>
  </si>
  <si>
    <t>Surplus P</t>
  </si>
  <si>
    <t>P runoff, soluble</t>
  </si>
  <si>
    <t>P runoff, sediment</t>
  </si>
  <si>
    <t>Drinking water use</t>
  </si>
  <si>
    <t>Dust control</t>
  </si>
  <si>
    <t>Purchased feed water</t>
  </si>
  <si>
    <t>Total loss on farm</t>
  </si>
  <si>
    <t>kg N/kg FPCM</t>
  </si>
  <si>
    <t>kg P/kg FPCM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</si>
</sst>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0" fillId="0" borderId="0" xfId="0" quotePrefix="1" applyAlignment="1">
      <alignment horizontal="right"/>
    </xf>
    <xf numFmtId="1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9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" fontId="0" fillId="0" borderId="0" xfId="0" applyNumberFormat="1" applyAlignment="1">
      <alignment horizontal="right"/>
    </xf>
    <xf numFmtId="0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9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/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16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16" fontId="5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5" fillId="0" borderId="0" xfId="0" applyFont="1"/>
    <xf numFmtId="0" fontId="5" fillId="0" borderId="0" xfId="0" applyFont="1" applyFill="1" applyAlignment="1">
      <alignment horizontal="right"/>
    </xf>
    <xf numFmtId="164" fontId="0" fillId="0" borderId="0" xfId="0" applyNumberFormat="1" applyFill="1"/>
    <xf numFmtId="0" fontId="0" fillId="0" borderId="0" xfId="0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1" fillId="0" borderId="0" xfId="0" applyFont="1" applyFill="1"/>
    <xf numFmtId="1" fontId="0" fillId="0" borderId="0" xfId="0" applyNumberFormat="1" applyFill="1"/>
    <xf numFmtId="0" fontId="1" fillId="0" borderId="0" xfId="0" applyFont="1" applyFill="1" applyAlignment="1">
      <alignment horizontal="left"/>
    </xf>
    <xf numFmtId="0" fontId="0" fillId="0" borderId="0" xfId="0" applyFont="1" applyFill="1" applyAlignment="1">
      <alignment horizontal="right"/>
    </xf>
    <xf numFmtId="2" fontId="0" fillId="0" borderId="0" xfId="0" applyNumberFormat="1" applyFill="1"/>
    <xf numFmtId="165" fontId="0" fillId="0" borderId="0" xfId="0" applyNumberFormat="1" applyFill="1"/>
    <xf numFmtId="0" fontId="0" fillId="0" borderId="1" xfId="0" applyFont="1" applyFill="1" applyBorder="1" applyAlignment="1">
      <alignment horizontal="right"/>
    </xf>
    <xf numFmtId="164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897CB-A386-4A0B-9D8F-F816B1A64BD5}">
  <dimension ref="A1:U129"/>
  <sheetViews>
    <sheetView workbookViewId="0">
      <pane xSplit="2" ySplit="3" topLeftCell="Q4" activePane="bottomRight" state="frozen"/>
      <selection pane="topRight" activeCell="C1" sqref="C1"/>
      <selection pane="bottomLeft" activeCell="A5" sqref="A5"/>
      <selection pane="bottomRight" activeCell="T20" sqref="T20"/>
    </sheetView>
  </sheetViews>
  <sheetFormatPr defaultRowHeight="14.25" x14ac:dyDescent="0.45"/>
  <cols>
    <col min="1" max="1" width="25.6640625" customWidth="1"/>
    <col min="2" max="2" width="27" style="2" customWidth="1"/>
    <col min="3" max="3" width="21.6640625" style="12" customWidth="1"/>
    <col min="4" max="5" width="20.6640625" style="12" customWidth="1"/>
    <col min="6" max="6" width="6.1328125" style="12" customWidth="1"/>
    <col min="7" max="9" width="20.6640625" style="12" customWidth="1"/>
    <col min="10" max="10" width="6.53125" customWidth="1"/>
    <col min="11" max="13" width="20.6640625" style="12" customWidth="1"/>
    <col min="15" max="17" width="20.6640625" style="32" customWidth="1"/>
    <col min="19" max="21" width="18.33203125" customWidth="1"/>
  </cols>
  <sheetData>
    <row r="1" spans="1:21" ht="15.75" x14ac:dyDescent="0.5">
      <c r="A1" s="1" t="s">
        <v>0</v>
      </c>
      <c r="C1" s="11"/>
    </row>
    <row r="2" spans="1:21" x14ac:dyDescent="0.45">
      <c r="A2" t="s">
        <v>1</v>
      </c>
      <c r="C2" s="10" t="s">
        <v>2</v>
      </c>
      <c r="D2" s="12" t="s">
        <v>2</v>
      </c>
      <c r="E2" s="12" t="s">
        <v>2</v>
      </c>
      <c r="G2" s="12" t="s">
        <v>225</v>
      </c>
      <c r="H2" s="12" t="s">
        <v>225</v>
      </c>
      <c r="I2" s="12" t="s">
        <v>225</v>
      </c>
      <c r="K2" s="12" t="s">
        <v>120</v>
      </c>
      <c r="L2" s="12" t="s">
        <v>120</v>
      </c>
      <c r="M2" s="12" t="s">
        <v>120</v>
      </c>
      <c r="O2" s="32" t="s">
        <v>249</v>
      </c>
      <c r="P2" s="32" t="s">
        <v>249</v>
      </c>
      <c r="Q2" s="32" t="s">
        <v>249</v>
      </c>
      <c r="S2" s="32" t="s">
        <v>274</v>
      </c>
      <c r="T2" s="32" t="s">
        <v>274</v>
      </c>
      <c r="U2" s="32" t="s">
        <v>274</v>
      </c>
    </row>
    <row r="3" spans="1:21" x14ac:dyDescent="0.45">
      <c r="A3" s="3" t="s">
        <v>3</v>
      </c>
      <c r="B3" s="2" t="s">
        <v>4</v>
      </c>
      <c r="C3" s="12" t="s">
        <v>5</v>
      </c>
      <c r="D3" s="12" t="s">
        <v>222</v>
      </c>
      <c r="E3" s="12" t="s">
        <v>100</v>
      </c>
      <c r="G3" s="12" t="s">
        <v>5</v>
      </c>
      <c r="H3" s="12" t="s">
        <v>222</v>
      </c>
      <c r="I3" s="12" t="s">
        <v>100</v>
      </c>
      <c r="K3" s="12" t="s">
        <v>5</v>
      </c>
      <c r="L3" s="12" t="s">
        <v>222</v>
      </c>
      <c r="M3" s="12" t="s">
        <v>100</v>
      </c>
      <c r="O3" s="32" t="s">
        <v>5</v>
      </c>
      <c r="P3" s="32" t="s">
        <v>222</v>
      </c>
      <c r="Q3" s="32" t="s">
        <v>100</v>
      </c>
      <c r="S3" s="32" t="s">
        <v>287</v>
      </c>
      <c r="T3" s="32" t="s">
        <v>288</v>
      </c>
      <c r="U3" s="32" t="s">
        <v>100</v>
      </c>
    </row>
    <row r="4" spans="1:21" x14ac:dyDescent="0.45">
      <c r="A4" s="3"/>
    </row>
    <row r="5" spans="1:21" x14ac:dyDescent="0.45">
      <c r="A5" s="4" t="s">
        <v>6</v>
      </c>
    </row>
    <row r="6" spans="1:21" x14ac:dyDescent="0.45">
      <c r="A6" s="3" t="s">
        <v>7</v>
      </c>
      <c r="B6" s="2" t="s">
        <v>8</v>
      </c>
      <c r="C6" s="25">
        <v>650</v>
      </c>
      <c r="D6" s="32">
        <v>650</v>
      </c>
      <c r="E6" s="32">
        <v>650</v>
      </c>
      <c r="G6" s="12">
        <v>560</v>
      </c>
      <c r="H6" s="12">
        <v>560</v>
      </c>
      <c r="I6" s="12">
        <v>560</v>
      </c>
      <c r="K6" s="12">
        <v>100</v>
      </c>
      <c r="L6" s="12">
        <v>100</v>
      </c>
      <c r="M6" s="12">
        <v>100</v>
      </c>
      <c r="O6" s="32">
        <v>500</v>
      </c>
      <c r="P6" s="32">
        <v>500</v>
      </c>
      <c r="Q6" s="32">
        <v>500</v>
      </c>
      <c r="S6" s="32">
        <v>100</v>
      </c>
      <c r="T6" s="32">
        <v>100</v>
      </c>
      <c r="U6" s="32">
        <v>100</v>
      </c>
    </row>
    <row r="7" spans="1:21" x14ac:dyDescent="0.45">
      <c r="A7" s="3" t="s">
        <v>9</v>
      </c>
      <c r="B7" s="2" t="s">
        <v>8</v>
      </c>
      <c r="C7" s="22"/>
      <c r="D7" s="30"/>
      <c r="E7" s="30"/>
      <c r="O7" s="32">
        <v>320</v>
      </c>
      <c r="P7" s="32">
        <v>380</v>
      </c>
      <c r="Q7" s="32">
        <v>435</v>
      </c>
      <c r="S7" s="32">
        <v>63</v>
      </c>
      <c r="T7" s="32">
        <v>63</v>
      </c>
      <c r="U7" s="32">
        <v>63</v>
      </c>
    </row>
    <row r="8" spans="1:21" x14ac:dyDescent="0.45">
      <c r="A8" s="3" t="s">
        <v>10</v>
      </c>
      <c r="B8" s="2" t="s">
        <v>11</v>
      </c>
      <c r="C8" s="25" t="s">
        <v>236</v>
      </c>
      <c r="D8" s="32" t="s">
        <v>220</v>
      </c>
      <c r="E8" s="32" t="s">
        <v>220</v>
      </c>
      <c r="G8" s="12" t="s">
        <v>226</v>
      </c>
      <c r="H8" s="12" t="s">
        <v>220</v>
      </c>
      <c r="I8" s="12" t="s">
        <v>220</v>
      </c>
      <c r="K8" s="12" t="s">
        <v>121</v>
      </c>
      <c r="L8" s="12" t="s">
        <v>101</v>
      </c>
      <c r="M8" s="12" t="s">
        <v>122</v>
      </c>
      <c r="O8" s="32" t="s">
        <v>255</v>
      </c>
      <c r="P8" s="32" t="s">
        <v>101</v>
      </c>
      <c r="Q8" s="32" t="s">
        <v>122</v>
      </c>
      <c r="S8" s="32" t="s">
        <v>101</v>
      </c>
      <c r="T8" s="32" t="s">
        <v>101</v>
      </c>
      <c r="U8" s="32" t="s">
        <v>101</v>
      </c>
    </row>
    <row r="9" spans="1:21" x14ac:dyDescent="0.45">
      <c r="A9" s="3" t="s">
        <v>12</v>
      </c>
      <c r="B9" s="2" t="s">
        <v>13</v>
      </c>
      <c r="C9" s="25">
        <v>480</v>
      </c>
      <c r="D9" s="32">
        <v>600</v>
      </c>
      <c r="E9" s="32">
        <v>600</v>
      </c>
      <c r="G9" s="12">
        <v>507</v>
      </c>
      <c r="H9" s="12">
        <v>560</v>
      </c>
      <c r="I9" s="12">
        <v>600</v>
      </c>
      <c r="K9" s="12">
        <v>480</v>
      </c>
      <c r="L9" s="12">
        <v>600</v>
      </c>
      <c r="M9" s="12">
        <v>650</v>
      </c>
      <c r="O9" s="32">
        <v>480</v>
      </c>
      <c r="P9" s="32">
        <v>600</v>
      </c>
      <c r="Q9" s="32">
        <v>650</v>
      </c>
      <c r="S9" s="32">
        <v>600</v>
      </c>
      <c r="T9" s="32">
        <v>600</v>
      </c>
      <c r="U9" s="32">
        <v>600</v>
      </c>
    </row>
    <row r="10" spans="1:21" x14ac:dyDescent="0.45">
      <c r="A10" s="5" t="s">
        <v>14</v>
      </c>
      <c r="B10" s="6" t="s">
        <v>15</v>
      </c>
      <c r="C10" s="25">
        <v>5267</v>
      </c>
      <c r="D10" s="37">
        <v>6390</v>
      </c>
      <c r="E10" s="32">
        <v>8337</v>
      </c>
      <c r="G10" s="37">
        <v>5503</v>
      </c>
      <c r="H10" s="37">
        <v>6847</v>
      </c>
      <c r="I10" s="37">
        <v>8333</v>
      </c>
      <c r="K10" s="12">
        <v>5400</v>
      </c>
      <c r="L10" s="12">
        <v>8700</v>
      </c>
      <c r="M10" s="12">
        <v>10325</v>
      </c>
      <c r="O10" s="32">
        <v>6469</v>
      </c>
      <c r="P10" s="32">
        <v>9349</v>
      </c>
      <c r="Q10" s="32">
        <v>11500</v>
      </c>
      <c r="S10" s="37">
        <v>7174</v>
      </c>
      <c r="T10" s="37">
        <v>8778</v>
      </c>
      <c r="U10" s="37">
        <v>10146</v>
      </c>
    </row>
    <row r="11" spans="1:21" x14ac:dyDescent="0.45">
      <c r="A11" s="5" t="s">
        <v>16</v>
      </c>
      <c r="B11" s="6" t="s">
        <v>17</v>
      </c>
      <c r="C11" s="29">
        <v>4.7</v>
      </c>
      <c r="D11" s="37">
        <v>4.4000000000000004</v>
      </c>
      <c r="E11" s="37">
        <v>4.3</v>
      </c>
      <c r="G11" s="37">
        <v>4.8</v>
      </c>
      <c r="H11" s="37">
        <v>4.4000000000000004</v>
      </c>
      <c r="I11" s="37">
        <v>4</v>
      </c>
      <c r="K11" s="38">
        <v>4.5</v>
      </c>
      <c r="L11" s="12">
        <v>3.8</v>
      </c>
      <c r="M11" s="37">
        <v>3.6</v>
      </c>
      <c r="O11" s="38">
        <v>4.9000000000000004</v>
      </c>
      <c r="P11" s="32">
        <v>3.9</v>
      </c>
      <c r="Q11" s="37">
        <v>3.8</v>
      </c>
      <c r="S11" s="37">
        <v>4.45</v>
      </c>
      <c r="T11" s="37">
        <v>4.5</v>
      </c>
      <c r="U11" s="37">
        <v>4.4000000000000004</v>
      </c>
    </row>
    <row r="12" spans="1:21" x14ac:dyDescent="0.45">
      <c r="A12" s="5" t="s">
        <v>245</v>
      </c>
      <c r="B12" s="6" t="s">
        <v>246</v>
      </c>
      <c r="C12" s="29">
        <v>6021</v>
      </c>
      <c r="D12" s="37">
        <v>7000</v>
      </c>
      <c r="E12" s="37">
        <v>9000</v>
      </c>
      <c r="G12" s="37">
        <v>6377</v>
      </c>
      <c r="H12" s="37">
        <v>7500</v>
      </c>
      <c r="I12" s="37">
        <v>8600</v>
      </c>
      <c r="K12" s="39">
        <v>6000</v>
      </c>
      <c r="L12" s="12">
        <v>8700</v>
      </c>
      <c r="M12" s="12">
        <v>10000</v>
      </c>
      <c r="O12" s="39">
        <v>7600</v>
      </c>
      <c r="P12" s="32">
        <v>9500</v>
      </c>
      <c r="Q12" s="32">
        <v>11500</v>
      </c>
      <c r="S12" s="46">
        <v>7916</v>
      </c>
      <c r="T12" s="46">
        <v>9755</v>
      </c>
      <c r="U12" s="46">
        <v>11114</v>
      </c>
    </row>
    <row r="13" spans="1:21" x14ac:dyDescent="0.45">
      <c r="A13" s="5" t="s">
        <v>18</v>
      </c>
      <c r="B13" s="6" t="s">
        <v>19</v>
      </c>
      <c r="C13" s="25">
        <v>22</v>
      </c>
      <c r="D13" s="37">
        <v>28</v>
      </c>
      <c r="E13" s="32">
        <v>30</v>
      </c>
      <c r="G13" s="37">
        <v>21</v>
      </c>
      <c r="H13" s="37">
        <v>25</v>
      </c>
      <c r="I13" s="37">
        <v>30</v>
      </c>
      <c r="K13" s="12">
        <v>25</v>
      </c>
      <c r="L13" s="37">
        <v>32</v>
      </c>
      <c r="M13" s="12">
        <v>36</v>
      </c>
      <c r="O13" s="32">
        <v>25</v>
      </c>
      <c r="P13" s="37">
        <v>32</v>
      </c>
      <c r="Q13" s="32">
        <v>38</v>
      </c>
      <c r="S13" s="32">
        <v>32</v>
      </c>
      <c r="T13" s="32">
        <v>32</v>
      </c>
      <c r="U13" s="37">
        <v>32</v>
      </c>
    </row>
    <row r="14" spans="1:21" x14ac:dyDescent="0.45">
      <c r="A14" s="5" t="s">
        <v>20</v>
      </c>
      <c r="B14" s="6" t="s">
        <v>21</v>
      </c>
      <c r="C14" s="29" t="s">
        <v>237</v>
      </c>
      <c r="D14" s="37" t="s">
        <v>237</v>
      </c>
      <c r="E14" s="37" t="s">
        <v>237</v>
      </c>
      <c r="G14" s="37" t="s">
        <v>237</v>
      </c>
      <c r="H14" s="37" t="s">
        <v>237</v>
      </c>
      <c r="I14" s="37" t="s">
        <v>237</v>
      </c>
      <c r="K14" s="12" t="s">
        <v>264</v>
      </c>
      <c r="L14" s="12" t="s">
        <v>264</v>
      </c>
      <c r="M14" s="12" t="s">
        <v>264</v>
      </c>
      <c r="O14" s="32" t="s">
        <v>250</v>
      </c>
      <c r="P14" s="32" t="s">
        <v>250</v>
      </c>
      <c r="Q14" s="32" t="s">
        <v>250</v>
      </c>
      <c r="S14" s="32" t="s">
        <v>278</v>
      </c>
      <c r="T14" s="32" t="s">
        <v>278</v>
      </c>
      <c r="U14" s="37" t="s">
        <v>278</v>
      </c>
    </row>
    <row r="15" spans="1:21" x14ac:dyDescent="0.45">
      <c r="A15" s="7" t="s">
        <v>22</v>
      </c>
      <c r="B15" s="6" t="s">
        <v>11</v>
      </c>
      <c r="C15" s="25" t="s">
        <v>23</v>
      </c>
      <c r="D15" s="32" t="s">
        <v>102</v>
      </c>
      <c r="E15" s="32" t="s">
        <v>102</v>
      </c>
      <c r="G15" s="12" t="s">
        <v>23</v>
      </c>
      <c r="H15" s="12" t="s">
        <v>102</v>
      </c>
      <c r="I15" s="12" t="s">
        <v>102</v>
      </c>
      <c r="K15" s="12" t="s">
        <v>143</v>
      </c>
      <c r="L15" s="12" t="s">
        <v>102</v>
      </c>
      <c r="M15" s="12" t="s">
        <v>102</v>
      </c>
      <c r="O15" s="32" t="s">
        <v>143</v>
      </c>
      <c r="P15" s="32" t="s">
        <v>102</v>
      </c>
      <c r="Q15" s="32" t="s">
        <v>102</v>
      </c>
      <c r="S15" s="32" t="s">
        <v>279</v>
      </c>
      <c r="T15" s="32" t="s">
        <v>279</v>
      </c>
      <c r="U15" s="37" t="s">
        <v>279</v>
      </c>
    </row>
    <row r="16" spans="1:21" x14ac:dyDescent="0.45">
      <c r="A16" s="7" t="s">
        <v>24</v>
      </c>
      <c r="B16" s="6" t="s">
        <v>11</v>
      </c>
      <c r="C16" s="25" t="s">
        <v>23</v>
      </c>
      <c r="D16" s="32" t="s">
        <v>23</v>
      </c>
      <c r="E16" s="32" t="s">
        <v>23</v>
      </c>
      <c r="G16" s="12" t="s">
        <v>23</v>
      </c>
      <c r="H16" s="12" t="s">
        <v>23</v>
      </c>
      <c r="I16" s="12" t="s">
        <v>23</v>
      </c>
      <c r="K16" s="12" t="s">
        <v>23</v>
      </c>
      <c r="L16" s="12" t="s">
        <v>23</v>
      </c>
      <c r="M16" s="12" t="s">
        <v>23</v>
      </c>
      <c r="O16" s="32" t="s">
        <v>143</v>
      </c>
      <c r="P16" s="32" t="s">
        <v>256</v>
      </c>
      <c r="Q16" s="32" t="s">
        <v>102</v>
      </c>
      <c r="S16" s="32" t="s">
        <v>279</v>
      </c>
      <c r="T16" s="32" t="s">
        <v>279</v>
      </c>
      <c r="U16" s="37" t="s">
        <v>279</v>
      </c>
    </row>
    <row r="17" spans="1:21" x14ac:dyDescent="0.45">
      <c r="A17" s="7" t="s">
        <v>25</v>
      </c>
      <c r="B17" s="6" t="s">
        <v>26</v>
      </c>
      <c r="C17" s="25" t="s">
        <v>5</v>
      </c>
      <c r="D17" s="32" t="s">
        <v>103</v>
      </c>
      <c r="E17" s="32" t="s">
        <v>104</v>
      </c>
      <c r="G17" s="12" t="s">
        <v>5</v>
      </c>
      <c r="H17" s="12" t="s">
        <v>103</v>
      </c>
      <c r="I17" s="12" t="s">
        <v>104</v>
      </c>
      <c r="K17" s="12" t="s">
        <v>5</v>
      </c>
      <c r="L17" s="12" t="s">
        <v>142</v>
      </c>
      <c r="M17" s="12" t="s">
        <v>104</v>
      </c>
      <c r="O17" s="32" t="s">
        <v>257</v>
      </c>
      <c r="P17" s="32" t="s">
        <v>142</v>
      </c>
      <c r="Q17" s="32" t="s">
        <v>104</v>
      </c>
      <c r="S17" s="32" t="s">
        <v>280</v>
      </c>
      <c r="T17" s="32" t="s">
        <v>280</v>
      </c>
      <c r="U17" s="37" t="s">
        <v>280</v>
      </c>
    </row>
    <row r="18" spans="1:21" x14ac:dyDescent="0.45">
      <c r="A18" s="7" t="s">
        <v>27</v>
      </c>
      <c r="B18" s="6" t="s">
        <v>17</v>
      </c>
      <c r="C18" s="25" t="s">
        <v>106</v>
      </c>
      <c r="D18" s="32" t="s">
        <v>106</v>
      </c>
      <c r="E18" s="32" t="s">
        <v>106</v>
      </c>
      <c r="G18" s="12" t="s">
        <v>106</v>
      </c>
      <c r="H18" s="12" t="s">
        <v>106</v>
      </c>
      <c r="I18" s="12" t="s">
        <v>106</v>
      </c>
      <c r="K18" s="12" t="s">
        <v>106</v>
      </c>
      <c r="L18" s="12">
        <v>17</v>
      </c>
      <c r="M18" s="12">
        <v>17</v>
      </c>
      <c r="O18" s="32" t="s">
        <v>106</v>
      </c>
      <c r="P18" s="32" t="s">
        <v>106</v>
      </c>
      <c r="Q18" s="32" t="s">
        <v>106</v>
      </c>
      <c r="S18" s="37">
        <v>16.5</v>
      </c>
      <c r="T18" s="37">
        <v>16.600000000000001</v>
      </c>
      <c r="U18" s="37">
        <v>16.600000000000001</v>
      </c>
    </row>
    <row r="19" spans="1:21" x14ac:dyDescent="0.45">
      <c r="A19" s="7" t="s">
        <v>28</v>
      </c>
      <c r="B19" s="6" t="s">
        <v>17</v>
      </c>
      <c r="C19" s="25" t="s">
        <v>105</v>
      </c>
      <c r="D19" s="32" t="s">
        <v>106</v>
      </c>
      <c r="E19" s="32" t="s">
        <v>106</v>
      </c>
      <c r="G19" s="12" t="s">
        <v>105</v>
      </c>
      <c r="H19" s="12" t="s">
        <v>106</v>
      </c>
      <c r="I19" s="12" t="s">
        <v>106</v>
      </c>
      <c r="K19" s="12" t="s">
        <v>106</v>
      </c>
      <c r="L19" s="12" t="s">
        <v>106</v>
      </c>
      <c r="M19" s="12" t="s">
        <v>106</v>
      </c>
      <c r="O19" s="32" t="s">
        <v>106</v>
      </c>
      <c r="P19" s="32" t="s">
        <v>106</v>
      </c>
      <c r="Q19" s="32" t="s">
        <v>106</v>
      </c>
      <c r="S19" s="37">
        <v>0.35</v>
      </c>
      <c r="T19" s="37">
        <v>0.34</v>
      </c>
      <c r="U19" s="37">
        <v>0.35</v>
      </c>
    </row>
    <row r="20" spans="1:21" x14ac:dyDescent="0.45">
      <c r="A20" s="7" t="s">
        <v>107</v>
      </c>
      <c r="B20" s="6"/>
      <c r="C20" s="25" t="s">
        <v>108</v>
      </c>
      <c r="D20" s="32" t="s">
        <v>108</v>
      </c>
      <c r="E20" s="32" t="s">
        <v>108</v>
      </c>
      <c r="G20" s="12" t="s">
        <v>108</v>
      </c>
      <c r="H20" s="12" t="s">
        <v>108</v>
      </c>
      <c r="I20" s="12" t="s">
        <v>108</v>
      </c>
      <c r="K20" s="12" t="s">
        <v>131</v>
      </c>
      <c r="L20" s="12" t="s">
        <v>131</v>
      </c>
      <c r="M20" s="12" t="s">
        <v>123</v>
      </c>
      <c r="O20" s="32" t="s">
        <v>131</v>
      </c>
      <c r="P20" s="32" t="s">
        <v>123</v>
      </c>
      <c r="Q20" s="32" t="s">
        <v>123</v>
      </c>
      <c r="S20" s="32" t="s">
        <v>131</v>
      </c>
      <c r="T20" s="32" t="s">
        <v>131</v>
      </c>
      <c r="U20" s="32" t="s">
        <v>131</v>
      </c>
    </row>
    <row r="21" spans="1:21" ht="18.75" customHeight="1" x14ac:dyDescent="0.45">
      <c r="A21" s="3" t="s">
        <v>29</v>
      </c>
      <c r="B21" s="3" t="s">
        <v>30</v>
      </c>
      <c r="C21" s="26" t="s">
        <v>23</v>
      </c>
      <c r="D21" s="32" t="s">
        <v>109</v>
      </c>
      <c r="E21" s="32" t="s">
        <v>109</v>
      </c>
      <c r="G21" s="12" t="s">
        <v>23</v>
      </c>
      <c r="H21" s="12" t="s">
        <v>109</v>
      </c>
      <c r="I21" s="12" t="s">
        <v>109</v>
      </c>
      <c r="K21" s="12" t="s">
        <v>124</v>
      </c>
      <c r="L21" s="12" t="s">
        <v>124</v>
      </c>
      <c r="M21" s="12" t="s">
        <v>124</v>
      </c>
      <c r="O21" s="32" t="s">
        <v>124</v>
      </c>
      <c r="P21" s="32" t="s">
        <v>125</v>
      </c>
      <c r="Q21" s="32" t="s">
        <v>125</v>
      </c>
      <c r="T21" s="30"/>
      <c r="U21" s="30"/>
    </row>
    <row r="22" spans="1:21" x14ac:dyDescent="0.45">
      <c r="A22" s="3" t="s">
        <v>31</v>
      </c>
      <c r="B22" s="3" t="s">
        <v>30</v>
      </c>
      <c r="C22" s="26" t="s">
        <v>23</v>
      </c>
      <c r="D22" s="37" t="s">
        <v>241</v>
      </c>
      <c r="E22" s="37" t="s">
        <v>241</v>
      </c>
      <c r="G22" s="12" t="s">
        <v>241</v>
      </c>
      <c r="H22" s="12" t="s">
        <v>241</v>
      </c>
      <c r="I22" s="12" t="s">
        <v>241</v>
      </c>
      <c r="K22" s="12" t="s">
        <v>125</v>
      </c>
      <c r="L22" s="12" t="s">
        <v>125</v>
      </c>
      <c r="M22" s="12" t="s">
        <v>125</v>
      </c>
      <c r="P22" s="32" t="s">
        <v>125</v>
      </c>
      <c r="Q22" s="32" t="s">
        <v>125</v>
      </c>
      <c r="T22" s="30"/>
      <c r="U22" s="30"/>
    </row>
    <row r="23" spans="1:21" x14ac:dyDescent="0.45">
      <c r="A23" s="7"/>
      <c r="B23" s="6"/>
      <c r="C23" s="22"/>
      <c r="D23" s="30"/>
      <c r="E23" s="30"/>
      <c r="T23" s="30"/>
      <c r="U23" s="30"/>
    </row>
    <row r="24" spans="1:21" x14ac:dyDescent="0.45">
      <c r="A24" s="8" t="s">
        <v>32</v>
      </c>
      <c r="B24" s="6"/>
      <c r="C24" s="22"/>
      <c r="D24" s="30"/>
      <c r="E24" s="30"/>
      <c r="T24" s="30"/>
      <c r="U24" s="30"/>
    </row>
    <row r="25" spans="1:21" ht="17.25" customHeight="1" x14ac:dyDescent="0.45">
      <c r="A25" s="7" t="s">
        <v>11</v>
      </c>
      <c r="B25" s="6" t="s">
        <v>34</v>
      </c>
      <c r="C25" s="25" t="s">
        <v>33</v>
      </c>
      <c r="D25" s="32" t="s">
        <v>33</v>
      </c>
      <c r="E25" s="32" t="s">
        <v>33</v>
      </c>
      <c r="G25" s="12" t="s">
        <v>227</v>
      </c>
      <c r="H25" s="12" t="s">
        <v>227</v>
      </c>
      <c r="I25" s="12" t="s">
        <v>227</v>
      </c>
      <c r="K25" s="12" t="s">
        <v>126</v>
      </c>
      <c r="L25" s="12" t="s">
        <v>126</v>
      </c>
      <c r="M25" s="12" t="s">
        <v>126</v>
      </c>
      <c r="O25" s="32" t="s">
        <v>251</v>
      </c>
      <c r="P25" s="32" t="s">
        <v>251</v>
      </c>
      <c r="Q25" s="32" t="s">
        <v>251</v>
      </c>
      <c r="S25" s="32" t="s">
        <v>275</v>
      </c>
      <c r="T25" s="32" t="s">
        <v>275</v>
      </c>
      <c r="U25" s="32" t="s">
        <v>275</v>
      </c>
    </row>
    <row r="26" spans="1:21" ht="17.25" customHeight="1" x14ac:dyDescent="0.45">
      <c r="A26" s="7" t="s">
        <v>35</v>
      </c>
      <c r="B26" s="6" t="s">
        <v>17</v>
      </c>
      <c r="C26" s="25">
        <v>3</v>
      </c>
      <c r="D26" s="32">
        <v>3</v>
      </c>
      <c r="E26" s="32">
        <v>3</v>
      </c>
      <c r="G26" s="12">
        <v>1</v>
      </c>
      <c r="H26" s="12">
        <v>1</v>
      </c>
      <c r="I26" s="12">
        <v>1</v>
      </c>
      <c r="K26" s="12" t="s">
        <v>127</v>
      </c>
      <c r="L26" s="12" t="s">
        <v>127</v>
      </c>
      <c r="M26" s="16" t="s">
        <v>127</v>
      </c>
      <c r="O26" s="32" t="s">
        <v>127</v>
      </c>
      <c r="P26" s="32" t="s">
        <v>127</v>
      </c>
      <c r="Q26" s="16" t="s">
        <v>127</v>
      </c>
      <c r="S26" s="16" t="s">
        <v>276</v>
      </c>
      <c r="T26" s="16" t="s">
        <v>276</v>
      </c>
      <c r="U26" s="16" t="s">
        <v>276</v>
      </c>
    </row>
    <row r="27" spans="1:21" ht="17.25" customHeight="1" x14ac:dyDescent="0.45">
      <c r="A27" s="7" t="s">
        <v>36</v>
      </c>
      <c r="B27" s="2" t="s">
        <v>37</v>
      </c>
      <c r="C27" s="29" t="s">
        <v>238</v>
      </c>
      <c r="D27" s="37" t="s">
        <v>238</v>
      </c>
      <c r="E27" s="37" t="s">
        <v>238</v>
      </c>
      <c r="G27" s="12" t="s">
        <v>228</v>
      </c>
      <c r="H27" s="12" t="s">
        <v>228</v>
      </c>
      <c r="I27" s="12" t="s">
        <v>228</v>
      </c>
      <c r="K27" s="12" t="s">
        <v>128</v>
      </c>
      <c r="L27" s="12" t="s">
        <v>128</v>
      </c>
      <c r="M27" s="12" t="s">
        <v>128</v>
      </c>
      <c r="O27" s="32" t="s">
        <v>258</v>
      </c>
      <c r="P27" s="32" t="s">
        <v>258</v>
      </c>
      <c r="Q27" s="32" t="s">
        <v>258</v>
      </c>
      <c r="S27" s="32" t="s">
        <v>277</v>
      </c>
      <c r="T27" s="32" t="s">
        <v>277</v>
      </c>
      <c r="U27" s="32" t="s">
        <v>277</v>
      </c>
    </row>
    <row r="28" spans="1:21" ht="17.25" customHeight="1" x14ac:dyDescent="0.45">
      <c r="A28" s="7" t="s">
        <v>38</v>
      </c>
      <c r="B28" s="6" t="s">
        <v>39</v>
      </c>
      <c r="C28" s="25">
        <v>241</v>
      </c>
      <c r="D28" s="32">
        <v>241</v>
      </c>
      <c r="E28" s="32">
        <v>241</v>
      </c>
      <c r="G28" s="12">
        <v>183</v>
      </c>
      <c r="H28" s="12">
        <v>183</v>
      </c>
      <c r="I28" s="12">
        <v>183</v>
      </c>
      <c r="K28" s="12">
        <v>160</v>
      </c>
      <c r="L28" s="12">
        <v>160</v>
      </c>
      <c r="M28" s="12">
        <v>160</v>
      </c>
      <c r="O28" s="32">
        <v>135</v>
      </c>
      <c r="P28" s="32">
        <v>135</v>
      </c>
      <c r="Q28" s="32">
        <v>135</v>
      </c>
      <c r="S28" s="32">
        <v>210</v>
      </c>
      <c r="T28" s="32">
        <v>210</v>
      </c>
      <c r="U28" s="32">
        <v>210</v>
      </c>
    </row>
    <row r="29" spans="1:21" ht="17.25" customHeight="1" x14ac:dyDescent="0.45">
      <c r="A29" s="7" t="s">
        <v>40</v>
      </c>
      <c r="B29" s="6" t="s">
        <v>41</v>
      </c>
      <c r="C29" s="27">
        <v>1</v>
      </c>
      <c r="D29" s="34">
        <v>1</v>
      </c>
      <c r="E29" s="34">
        <v>1</v>
      </c>
      <c r="F29" s="17"/>
      <c r="G29" s="14">
        <v>1.0900000000000001</v>
      </c>
      <c r="H29" s="14">
        <v>1.0900000000000001</v>
      </c>
      <c r="I29" s="14">
        <v>1.0900000000000001</v>
      </c>
      <c r="K29" s="12">
        <v>1.34</v>
      </c>
      <c r="L29" s="12">
        <v>1.34</v>
      </c>
      <c r="M29" s="12">
        <v>1.34</v>
      </c>
      <c r="O29" s="32">
        <v>1.29</v>
      </c>
      <c r="P29" s="32">
        <v>1.29</v>
      </c>
      <c r="Q29" s="32">
        <v>1.29</v>
      </c>
      <c r="S29" s="32">
        <v>1.3</v>
      </c>
      <c r="T29" s="32">
        <v>1.3</v>
      </c>
      <c r="U29" s="32">
        <v>1.3</v>
      </c>
    </row>
    <row r="30" spans="1:21" ht="17.25" customHeight="1" x14ac:dyDescent="0.45">
      <c r="A30" s="7" t="s">
        <v>42</v>
      </c>
      <c r="B30" s="6" t="s">
        <v>17</v>
      </c>
      <c r="C30" s="25">
        <v>31</v>
      </c>
      <c r="D30" s="32">
        <v>31</v>
      </c>
      <c r="E30" s="32">
        <v>31</v>
      </c>
      <c r="G30" s="12">
        <v>30</v>
      </c>
      <c r="H30" s="12">
        <v>30</v>
      </c>
      <c r="I30" s="12">
        <v>30</v>
      </c>
      <c r="K30" s="12">
        <v>59</v>
      </c>
      <c r="L30" s="12">
        <v>59</v>
      </c>
      <c r="M30" s="12">
        <v>59</v>
      </c>
      <c r="O30" s="32">
        <v>55</v>
      </c>
      <c r="P30" s="32">
        <v>55</v>
      </c>
      <c r="Q30" s="32">
        <v>55</v>
      </c>
      <c r="S30" s="32">
        <v>50</v>
      </c>
      <c r="T30" s="32">
        <v>50</v>
      </c>
      <c r="U30" s="32">
        <v>50</v>
      </c>
    </row>
    <row r="31" spans="1:21" ht="17.25" customHeight="1" x14ac:dyDescent="0.45">
      <c r="A31" s="7" t="s">
        <v>43</v>
      </c>
      <c r="B31" s="6" t="s">
        <v>17</v>
      </c>
      <c r="C31" s="25">
        <v>27</v>
      </c>
      <c r="D31" s="32">
        <v>27</v>
      </c>
      <c r="E31" s="32">
        <v>27</v>
      </c>
      <c r="G31" s="12">
        <v>24</v>
      </c>
      <c r="H31" s="12">
        <v>24</v>
      </c>
      <c r="I31" s="12">
        <v>24</v>
      </c>
      <c r="K31" s="12">
        <v>20</v>
      </c>
      <c r="L31" s="12">
        <v>20</v>
      </c>
      <c r="M31" s="12">
        <v>20</v>
      </c>
      <c r="O31" s="32">
        <v>19</v>
      </c>
      <c r="P31" s="32">
        <v>19</v>
      </c>
      <c r="Q31" s="32">
        <v>19</v>
      </c>
      <c r="S31" s="32">
        <v>30</v>
      </c>
      <c r="T31" s="32">
        <v>30</v>
      </c>
      <c r="U31" s="32">
        <v>30</v>
      </c>
    </row>
    <row r="32" spans="1:21" ht="17.25" customHeight="1" x14ac:dyDescent="0.45">
      <c r="A32" s="7" t="s">
        <v>44</v>
      </c>
      <c r="B32" s="6" t="s">
        <v>17</v>
      </c>
      <c r="C32" s="25">
        <v>41</v>
      </c>
      <c r="D32" s="32">
        <v>41</v>
      </c>
      <c r="E32" s="32">
        <v>41</v>
      </c>
      <c r="G32" s="12">
        <v>46</v>
      </c>
      <c r="H32" s="12">
        <v>46</v>
      </c>
      <c r="I32" s="12">
        <v>46</v>
      </c>
      <c r="K32" s="12">
        <v>21</v>
      </c>
      <c r="L32" s="12">
        <v>21</v>
      </c>
      <c r="M32" s="12">
        <v>21</v>
      </c>
      <c r="O32" s="32">
        <v>26</v>
      </c>
      <c r="P32" s="32">
        <v>26</v>
      </c>
      <c r="Q32" s="32">
        <v>26</v>
      </c>
      <c r="S32" s="32">
        <v>20</v>
      </c>
      <c r="T32" s="32">
        <v>20</v>
      </c>
      <c r="U32" s="32">
        <v>20</v>
      </c>
    </row>
    <row r="33" spans="1:21" x14ac:dyDescent="0.45">
      <c r="A33" s="7" t="s">
        <v>45</v>
      </c>
      <c r="B33" s="6"/>
      <c r="C33" s="25">
        <v>5.75</v>
      </c>
      <c r="D33" s="32">
        <v>5.75</v>
      </c>
      <c r="E33" s="32">
        <v>5.75</v>
      </c>
      <c r="G33" s="12">
        <v>5.7</v>
      </c>
      <c r="H33" s="12">
        <v>5.7</v>
      </c>
      <c r="I33" s="12">
        <v>5.7</v>
      </c>
      <c r="K33" s="12">
        <v>6.5</v>
      </c>
      <c r="L33" s="12">
        <v>6.5</v>
      </c>
      <c r="M33" s="12">
        <v>6.5</v>
      </c>
      <c r="O33" s="32">
        <v>5.5</v>
      </c>
      <c r="P33" s="32">
        <v>5.5</v>
      </c>
      <c r="Q33" s="32">
        <v>5.5</v>
      </c>
      <c r="S33" s="32">
        <v>6</v>
      </c>
      <c r="T33" s="32">
        <v>6</v>
      </c>
      <c r="U33" s="32">
        <v>6</v>
      </c>
    </row>
    <row r="34" spans="1:21" x14ac:dyDescent="0.45">
      <c r="A34" s="7"/>
      <c r="B34" s="6"/>
      <c r="C34" s="22"/>
      <c r="D34" s="30"/>
      <c r="E34" s="30"/>
      <c r="T34" s="30"/>
      <c r="U34" s="30"/>
    </row>
    <row r="35" spans="1:21" ht="16.5" customHeight="1" x14ac:dyDescent="0.45">
      <c r="A35" s="8" t="s">
        <v>46</v>
      </c>
      <c r="B35" s="6"/>
      <c r="C35" s="22"/>
      <c r="D35" s="30"/>
      <c r="E35" s="30"/>
      <c r="T35" s="30"/>
      <c r="U35" s="30"/>
    </row>
    <row r="36" spans="1:21" ht="15.75" customHeight="1" x14ac:dyDescent="0.45">
      <c r="A36" s="5" t="s">
        <v>47</v>
      </c>
      <c r="B36" s="2" t="s">
        <v>48</v>
      </c>
      <c r="C36" s="25">
        <v>232</v>
      </c>
      <c r="D36" s="32">
        <v>255</v>
      </c>
      <c r="E36" s="32">
        <v>192</v>
      </c>
      <c r="G36" s="12">
        <v>160</v>
      </c>
      <c r="H36" s="12">
        <v>200</v>
      </c>
      <c r="I36" s="12">
        <v>145</v>
      </c>
      <c r="K36" s="37">
        <v>100</v>
      </c>
      <c r="L36" s="12">
        <v>30</v>
      </c>
      <c r="M36" s="12">
        <v>30</v>
      </c>
      <c r="O36" s="37">
        <v>530</v>
      </c>
      <c r="P36" s="32">
        <v>200</v>
      </c>
      <c r="Q36" s="32">
        <v>50</v>
      </c>
      <c r="S36" s="37">
        <v>63</v>
      </c>
      <c r="T36" s="37">
        <v>55</v>
      </c>
      <c r="U36" s="37">
        <v>54.5</v>
      </c>
    </row>
    <row r="37" spans="1:21" x14ac:dyDescent="0.45">
      <c r="A37" s="5"/>
      <c r="B37" s="2" t="s">
        <v>49</v>
      </c>
      <c r="C37" s="25" t="s">
        <v>50</v>
      </c>
      <c r="D37" s="32" t="s">
        <v>50</v>
      </c>
      <c r="E37" s="32" t="s">
        <v>129</v>
      </c>
      <c r="G37" s="12" t="s">
        <v>50</v>
      </c>
      <c r="H37" s="12" t="s">
        <v>50</v>
      </c>
      <c r="I37" s="12" t="s">
        <v>129</v>
      </c>
      <c r="K37" s="12" t="s">
        <v>50</v>
      </c>
      <c r="L37" s="12" t="s">
        <v>129</v>
      </c>
      <c r="M37" s="12" t="s">
        <v>262</v>
      </c>
      <c r="O37" s="32" t="s">
        <v>233</v>
      </c>
      <c r="P37" s="32" t="s">
        <v>129</v>
      </c>
      <c r="Q37" s="32" t="s">
        <v>252</v>
      </c>
      <c r="S37" s="32" t="s">
        <v>281</v>
      </c>
      <c r="T37" s="37" t="s">
        <v>281</v>
      </c>
      <c r="U37" s="37" t="s">
        <v>281</v>
      </c>
    </row>
    <row r="38" spans="1:21" x14ac:dyDescent="0.45">
      <c r="A38" s="5"/>
      <c r="B38" s="2" t="s">
        <v>232</v>
      </c>
      <c r="C38" s="25">
        <v>8.6999999999999993</v>
      </c>
      <c r="D38" s="32">
        <v>13.3</v>
      </c>
      <c r="E38" s="32">
        <v>13.3</v>
      </c>
      <c r="G38" s="12">
        <v>7.4</v>
      </c>
      <c r="H38" s="12">
        <v>7</v>
      </c>
      <c r="I38" s="12">
        <v>14</v>
      </c>
      <c r="K38" s="17">
        <v>7.1</v>
      </c>
      <c r="L38" s="12" t="s">
        <v>265</v>
      </c>
      <c r="M38" s="12">
        <v>6.3</v>
      </c>
      <c r="O38" s="34">
        <v>8.6999999999999993</v>
      </c>
      <c r="P38" s="32" t="s">
        <v>265</v>
      </c>
      <c r="Q38" s="32">
        <v>6</v>
      </c>
      <c r="S38" s="45">
        <v>9.6</v>
      </c>
      <c r="T38" s="45">
        <v>9.6999999999999993</v>
      </c>
      <c r="U38" s="45">
        <v>10.4</v>
      </c>
    </row>
    <row r="39" spans="1:21" x14ac:dyDescent="0.45">
      <c r="A39" s="5"/>
      <c r="B39" s="2" t="s">
        <v>52</v>
      </c>
      <c r="C39" s="25">
        <v>38</v>
      </c>
      <c r="D39" s="32">
        <v>80</v>
      </c>
      <c r="E39" s="32">
        <v>100</v>
      </c>
      <c r="G39" s="12">
        <v>151</v>
      </c>
      <c r="H39" s="12">
        <v>151</v>
      </c>
      <c r="I39" s="12">
        <v>120</v>
      </c>
      <c r="K39" s="12">
        <v>80</v>
      </c>
      <c r="L39" s="12">
        <v>40</v>
      </c>
      <c r="M39" s="12">
        <v>50</v>
      </c>
      <c r="O39" s="32">
        <v>90</v>
      </c>
      <c r="P39" s="32">
        <v>30</v>
      </c>
      <c r="Q39" s="32">
        <v>0</v>
      </c>
      <c r="S39" s="37">
        <v>81</v>
      </c>
      <c r="T39" s="37">
        <v>121</v>
      </c>
      <c r="U39" s="37">
        <v>131</v>
      </c>
    </row>
    <row r="40" spans="1:21" x14ac:dyDescent="0.45">
      <c r="A40" s="5"/>
      <c r="B40" s="2" t="s">
        <v>53</v>
      </c>
      <c r="C40" s="36">
        <v>10</v>
      </c>
      <c r="D40" s="36">
        <v>10</v>
      </c>
      <c r="E40" s="36">
        <v>0</v>
      </c>
      <c r="G40" s="42">
        <v>30</v>
      </c>
      <c r="H40" s="12">
        <v>22</v>
      </c>
      <c r="I40" s="12">
        <v>0</v>
      </c>
      <c r="K40" s="12">
        <v>0</v>
      </c>
      <c r="L40" s="12">
        <v>0</v>
      </c>
      <c r="M40" s="12">
        <v>0</v>
      </c>
      <c r="O40" s="32">
        <v>0</v>
      </c>
      <c r="P40" s="32">
        <v>0</v>
      </c>
      <c r="Q40" s="32">
        <v>0</v>
      </c>
      <c r="S40" s="45">
        <v>0</v>
      </c>
      <c r="T40" s="45">
        <v>0</v>
      </c>
      <c r="U40" s="45">
        <v>0.6</v>
      </c>
    </row>
    <row r="41" spans="1:21" x14ac:dyDescent="0.45">
      <c r="A41" s="5"/>
      <c r="B41" s="2" t="s">
        <v>54</v>
      </c>
      <c r="C41" s="22"/>
      <c r="D41" s="30"/>
      <c r="E41" s="30"/>
      <c r="G41" s="12">
        <v>1.8</v>
      </c>
      <c r="H41" s="12">
        <v>1.8</v>
      </c>
      <c r="I41" s="12">
        <v>1.8</v>
      </c>
      <c r="K41" s="12">
        <v>0</v>
      </c>
      <c r="L41" s="12">
        <v>0</v>
      </c>
      <c r="M41" s="12">
        <v>0</v>
      </c>
      <c r="O41" s="32">
        <v>0</v>
      </c>
      <c r="P41" s="32">
        <v>1.5</v>
      </c>
      <c r="Q41" s="32">
        <v>1.5</v>
      </c>
      <c r="S41" s="32">
        <v>1</v>
      </c>
      <c r="T41" s="32">
        <v>1</v>
      </c>
      <c r="U41" s="37">
        <v>1</v>
      </c>
    </row>
    <row r="42" spans="1:21" x14ac:dyDescent="0.45">
      <c r="A42" s="5"/>
      <c r="B42" s="2" t="s">
        <v>55</v>
      </c>
      <c r="C42" s="25">
        <v>80</v>
      </c>
      <c r="D42" s="32">
        <v>100</v>
      </c>
      <c r="E42" s="32">
        <v>75</v>
      </c>
      <c r="G42" s="12">
        <v>80</v>
      </c>
      <c r="H42" s="12">
        <v>60</v>
      </c>
      <c r="I42" s="12">
        <v>50</v>
      </c>
      <c r="K42" s="12">
        <v>100</v>
      </c>
      <c r="L42" s="12">
        <v>25</v>
      </c>
      <c r="M42" s="12">
        <v>35</v>
      </c>
      <c r="O42" s="32">
        <v>100</v>
      </c>
      <c r="P42" s="32">
        <v>45</v>
      </c>
      <c r="Q42" s="32">
        <v>30</v>
      </c>
      <c r="S42" s="32">
        <v>100</v>
      </c>
      <c r="T42" s="32">
        <v>90</v>
      </c>
      <c r="U42" s="37">
        <v>80</v>
      </c>
    </row>
    <row r="43" spans="1:21" x14ac:dyDescent="0.45">
      <c r="A43" s="5"/>
      <c r="B43" s="2" t="s">
        <v>56</v>
      </c>
      <c r="C43" s="24">
        <v>0</v>
      </c>
      <c r="D43" s="31">
        <v>0</v>
      </c>
      <c r="E43" s="31">
        <v>0</v>
      </c>
      <c r="F43" s="10"/>
      <c r="G43" s="10">
        <v>49</v>
      </c>
      <c r="H43" s="10">
        <v>49</v>
      </c>
      <c r="I43" s="10">
        <v>49</v>
      </c>
      <c r="K43" s="10">
        <v>0</v>
      </c>
      <c r="L43" s="10">
        <v>0</v>
      </c>
      <c r="M43" s="10">
        <v>0</v>
      </c>
      <c r="O43" s="31">
        <v>0</v>
      </c>
      <c r="P43" s="31">
        <v>0</v>
      </c>
      <c r="Q43" s="31">
        <v>0</v>
      </c>
      <c r="S43" s="32">
        <v>0</v>
      </c>
      <c r="T43" s="32">
        <v>0</v>
      </c>
      <c r="U43" s="37">
        <v>0</v>
      </c>
    </row>
    <row r="44" spans="1:21" ht="15" customHeight="1" x14ac:dyDescent="0.45">
      <c r="A44" s="5" t="s">
        <v>58</v>
      </c>
      <c r="B44" s="2" t="s">
        <v>59</v>
      </c>
      <c r="C44" s="25">
        <v>10</v>
      </c>
      <c r="D44" s="32">
        <v>8</v>
      </c>
      <c r="E44" s="32">
        <v>0</v>
      </c>
      <c r="G44" s="12">
        <v>10</v>
      </c>
      <c r="H44" s="12">
        <v>8</v>
      </c>
      <c r="I44" s="12">
        <v>0</v>
      </c>
      <c r="K44" s="12">
        <v>8</v>
      </c>
      <c r="L44" s="12">
        <v>6</v>
      </c>
      <c r="M44" s="12">
        <v>0</v>
      </c>
      <c r="O44" s="32">
        <v>6</v>
      </c>
      <c r="P44" s="32">
        <v>5</v>
      </c>
      <c r="Q44" s="32">
        <v>0</v>
      </c>
      <c r="S44" s="32">
        <v>6</v>
      </c>
      <c r="T44" s="32">
        <v>6</v>
      </c>
      <c r="U44" s="37">
        <v>0</v>
      </c>
    </row>
    <row r="45" spans="1:21" x14ac:dyDescent="0.45">
      <c r="A45" s="5"/>
      <c r="B45" s="2" t="s">
        <v>60</v>
      </c>
      <c r="C45" s="25" t="s">
        <v>61</v>
      </c>
      <c r="D45" s="32" t="s">
        <v>61</v>
      </c>
      <c r="E45" s="32" t="s">
        <v>112</v>
      </c>
      <c r="G45" s="12" t="s">
        <v>61</v>
      </c>
      <c r="H45" s="12" t="s">
        <v>61</v>
      </c>
      <c r="I45" s="12" t="s">
        <v>112</v>
      </c>
      <c r="K45" s="12" t="s">
        <v>61</v>
      </c>
      <c r="L45" s="12" t="s">
        <v>61</v>
      </c>
      <c r="M45" s="12" t="s">
        <v>112</v>
      </c>
      <c r="O45" s="32" t="s">
        <v>61</v>
      </c>
      <c r="P45" s="32" t="s">
        <v>61</v>
      </c>
      <c r="Q45" s="32" t="s">
        <v>112</v>
      </c>
      <c r="S45" s="32" t="s">
        <v>61</v>
      </c>
      <c r="T45" s="32" t="s">
        <v>61</v>
      </c>
      <c r="U45" s="37" t="s">
        <v>112</v>
      </c>
    </row>
    <row r="46" spans="1:21" x14ac:dyDescent="0.45">
      <c r="A46" s="9"/>
      <c r="B46" s="2" t="s">
        <v>62</v>
      </c>
      <c r="C46" s="25">
        <v>190</v>
      </c>
      <c r="D46" s="32">
        <v>150</v>
      </c>
      <c r="E46" s="32">
        <v>0</v>
      </c>
      <c r="G46" s="12">
        <v>103</v>
      </c>
      <c r="H46" s="12">
        <v>110</v>
      </c>
      <c r="I46" s="12">
        <v>0</v>
      </c>
      <c r="K46" s="12">
        <v>70</v>
      </c>
      <c r="L46" s="12">
        <v>30</v>
      </c>
      <c r="M46" s="12">
        <v>0</v>
      </c>
      <c r="O46" s="32">
        <v>370</v>
      </c>
      <c r="P46" s="32">
        <v>200</v>
      </c>
      <c r="Q46" s="32">
        <v>0</v>
      </c>
      <c r="S46" s="32">
        <v>28</v>
      </c>
      <c r="T46" s="32">
        <v>13</v>
      </c>
      <c r="U46" s="37">
        <v>0</v>
      </c>
    </row>
    <row r="47" spans="1:21" x14ac:dyDescent="0.45">
      <c r="A47" s="9"/>
      <c r="B47" s="2" t="s">
        <v>63</v>
      </c>
      <c r="C47" s="25">
        <v>232</v>
      </c>
      <c r="D47" s="32">
        <v>150</v>
      </c>
      <c r="E47" s="32">
        <v>0</v>
      </c>
      <c r="G47" s="12">
        <v>160</v>
      </c>
      <c r="H47" s="12">
        <v>130</v>
      </c>
      <c r="I47" s="12">
        <v>0</v>
      </c>
      <c r="K47" s="12">
        <v>70</v>
      </c>
      <c r="L47" s="12">
        <v>30</v>
      </c>
      <c r="M47" s="12">
        <v>0</v>
      </c>
      <c r="O47" s="32">
        <v>370</v>
      </c>
      <c r="P47" s="32">
        <v>200</v>
      </c>
      <c r="Q47" s="32">
        <v>0</v>
      </c>
      <c r="S47" s="32">
        <v>28</v>
      </c>
      <c r="T47" s="32">
        <v>13</v>
      </c>
      <c r="U47" s="37">
        <v>0</v>
      </c>
    </row>
    <row r="48" spans="1:21" x14ac:dyDescent="0.45">
      <c r="A48" s="9"/>
      <c r="B48" s="2" t="s">
        <v>64</v>
      </c>
      <c r="C48" s="25">
        <v>232</v>
      </c>
      <c r="D48" s="32">
        <v>150</v>
      </c>
      <c r="E48" s="32">
        <v>0</v>
      </c>
      <c r="G48" s="12">
        <v>160</v>
      </c>
      <c r="H48" s="12">
        <v>200</v>
      </c>
      <c r="I48" s="12">
        <v>0</v>
      </c>
      <c r="K48" s="12">
        <v>70</v>
      </c>
      <c r="L48" s="12">
        <v>30</v>
      </c>
      <c r="M48" s="12">
        <v>0</v>
      </c>
      <c r="O48" s="32">
        <v>370</v>
      </c>
      <c r="P48" s="32">
        <v>200</v>
      </c>
      <c r="Q48" s="32">
        <v>0</v>
      </c>
      <c r="S48" s="32">
        <v>45</v>
      </c>
      <c r="T48" s="32">
        <v>13</v>
      </c>
      <c r="U48" s="37">
        <v>0</v>
      </c>
    </row>
    <row r="49" spans="1:21" x14ac:dyDescent="0.45">
      <c r="A49" s="9"/>
      <c r="B49" s="2" t="s">
        <v>221</v>
      </c>
      <c r="C49" s="25">
        <v>13.6</v>
      </c>
      <c r="D49" s="32">
        <v>13.7</v>
      </c>
      <c r="E49" s="30"/>
      <c r="G49" s="42">
        <v>17.399999999999999</v>
      </c>
      <c r="H49" s="12">
        <v>17.600000000000001</v>
      </c>
      <c r="K49" s="34">
        <v>7</v>
      </c>
      <c r="L49" s="12">
        <v>5.4</v>
      </c>
      <c r="O49" s="32">
        <v>5.9</v>
      </c>
      <c r="P49" s="32">
        <v>4.9000000000000004</v>
      </c>
      <c r="S49" s="38">
        <v>8.5</v>
      </c>
      <c r="T49" s="37">
        <v>9.1999999999999993</v>
      </c>
      <c r="U49" s="37">
        <v>0</v>
      </c>
    </row>
    <row r="50" spans="1:21" ht="15" customHeight="1" x14ac:dyDescent="0.45">
      <c r="A50" s="5" t="s">
        <v>134</v>
      </c>
      <c r="B50" s="2" t="s">
        <v>48</v>
      </c>
      <c r="C50" s="23"/>
      <c r="D50" s="30"/>
      <c r="E50" s="30"/>
      <c r="J50" s="12"/>
      <c r="L50" s="12">
        <v>20</v>
      </c>
      <c r="M50" s="12">
        <v>20</v>
      </c>
      <c r="N50" s="2"/>
      <c r="P50" s="32">
        <v>150</v>
      </c>
      <c r="Q50" s="32">
        <v>200</v>
      </c>
      <c r="R50" s="2"/>
      <c r="S50" s="32">
        <v>0</v>
      </c>
      <c r="T50" s="32">
        <v>0</v>
      </c>
      <c r="U50" s="37">
        <v>0</v>
      </c>
    </row>
    <row r="51" spans="1:21" ht="15" customHeight="1" x14ac:dyDescent="0.45">
      <c r="A51" s="5"/>
      <c r="B51" s="2" t="s">
        <v>130</v>
      </c>
      <c r="C51" s="23"/>
      <c r="D51" s="30"/>
      <c r="E51" s="30"/>
      <c r="J51" s="12"/>
      <c r="L51" s="12">
        <v>4</v>
      </c>
      <c r="M51" s="12">
        <v>4</v>
      </c>
      <c r="N51" s="2"/>
      <c r="P51" s="32">
        <v>4</v>
      </c>
      <c r="Q51" s="32">
        <v>4</v>
      </c>
      <c r="R51" s="2"/>
      <c r="S51" s="32"/>
      <c r="T51" s="32"/>
      <c r="U51" s="37"/>
    </row>
    <row r="52" spans="1:21" ht="15" customHeight="1" x14ac:dyDescent="0.45">
      <c r="A52" s="5"/>
      <c r="B52" s="2" t="s">
        <v>51</v>
      </c>
      <c r="C52" s="23"/>
      <c r="D52" s="30"/>
      <c r="E52" s="30"/>
      <c r="J52" s="12"/>
      <c r="L52" s="12">
        <v>11.1</v>
      </c>
      <c r="M52" s="12">
        <v>11.1</v>
      </c>
      <c r="N52" s="2"/>
      <c r="P52" s="32">
        <v>11.4</v>
      </c>
      <c r="Q52" s="32">
        <v>11.5</v>
      </c>
      <c r="R52" s="2"/>
      <c r="S52" s="32"/>
      <c r="T52" s="32"/>
      <c r="U52" s="37"/>
    </row>
    <row r="53" spans="1:21" ht="15" customHeight="1" x14ac:dyDescent="0.45">
      <c r="A53" s="5"/>
      <c r="B53" s="2" t="s">
        <v>65</v>
      </c>
      <c r="C53" s="23"/>
      <c r="D53" s="30"/>
      <c r="E53" s="30"/>
      <c r="J53" s="12"/>
      <c r="L53" s="12">
        <v>0</v>
      </c>
      <c r="M53" s="12">
        <v>0</v>
      </c>
      <c r="N53" s="2"/>
      <c r="P53" s="32">
        <v>0</v>
      </c>
      <c r="Q53" s="32">
        <v>0</v>
      </c>
      <c r="R53" s="2"/>
      <c r="S53" s="32"/>
      <c r="T53" s="32"/>
      <c r="U53" s="37"/>
    </row>
    <row r="54" spans="1:21" ht="15" customHeight="1" x14ac:dyDescent="0.45">
      <c r="A54" s="5"/>
      <c r="B54" s="2" t="s">
        <v>66</v>
      </c>
      <c r="C54" s="23"/>
      <c r="D54" s="30"/>
      <c r="E54" s="30"/>
      <c r="J54" s="12"/>
      <c r="L54" s="12">
        <v>26</v>
      </c>
      <c r="M54" s="12">
        <v>8.6999999999999993</v>
      </c>
      <c r="N54" s="2"/>
      <c r="P54" s="32">
        <v>0</v>
      </c>
      <c r="Q54" s="32">
        <v>0</v>
      </c>
      <c r="R54" s="2"/>
      <c r="S54" s="32"/>
      <c r="T54" s="32"/>
      <c r="U54" s="37"/>
    </row>
    <row r="55" spans="1:21" ht="15" customHeight="1" x14ac:dyDescent="0.45">
      <c r="A55" s="5"/>
      <c r="B55" s="2" t="s">
        <v>54</v>
      </c>
      <c r="C55" s="23"/>
      <c r="D55" s="30"/>
      <c r="E55" s="30"/>
      <c r="J55" s="12"/>
      <c r="L55" s="12">
        <v>1.5</v>
      </c>
      <c r="M55" s="12">
        <v>1.5</v>
      </c>
      <c r="N55" s="2"/>
      <c r="P55" s="34">
        <v>1.5</v>
      </c>
      <c r="Q55" s="32">
        <v>1.5</v>
      </c>
      <c r="R55" s="2"/>
      <c r="S55" s="32"/>
      <c r="T55" s="32"/>
      <c r="U55" s="37"/>
    </row>
    <row r="56" spans="1:21" ht="15" customHeight="1" x14ac:dyDescent="0.45">
      <c r="A56" s="5"/>
      <c r="B56" s="2" t="s">
        <v>55</v>
      </c>
      <c r="C56" s="23"/>
      <c r="D56" s="30"/>
      <c r="E56" s="30"/>
      <c r="J56" s="12"/>
      <c r="L56" s="12">
        <v>0</v>
      </c>
      <c r="M56" s="12">
        <v>0</v>
      </c>
      <c r="N56" s="2"/>
      <c r="P56" s="32">
        <v>0</v>
      </c>
      <c r="Q56" s="32">
        <v>5</v>
      </c>
      <c r="R56" s="2"/>
      <c r="S56" s="32"/>
      <c r="T56" s="32"/>
      <c r="U56" s="37"/>
    </row>
    <row r="57" spans="1:21" ht="15" customHeight="1" x14ac:dyDescent="0.45">
      <c r="A57" s="5"/>
      <c r="B57" s="2" t="s">
        <v>56</v>
      </c>
      <c r="C57" s="23"/>
      <c r="D57" s="30"/>
      <c r="E57" s="30"/>
      <c r="J57" s="12"/>
      <c r="N57" s="2"/>
      <c r="R57" s="2"/>
      <c r="S57" s="32"/>
      <c r="T57" s="32"/>
      <c r="U57" s="37"/>
    </row>
    <row r="58" spans="1:21" ht="15" customHeight="1" x14ac:dyDescent="0.45">
      <c r="A58" s="5" t="s">
        <v>131</v>
      </c>
      <c r="B58" s="2" t="s">
        <v>48</v>
      </c>
      <c r="C58" s="23"/>
      <c r="D58" s="30"/>
      <c r="E58" s="30"/>
      <c r="J58" s="12"/>
      <c r="L58" s="12">
        <v>50</v>
      </c>
      <c r="M58" s="12">
        <v>50</v>
      </c>
      <c r="N58" s="2"/>
      <c r="P58" s="32">
        <v>180</v>
      </c>
      <c r="Q58" s="32">
        <v>280</v>
      </c>
      <c r="R58" s="2"/>
      <c r="S58" s="32">
        <v>0</v>
      </c>
      <c r="T58" s="37">
        <v>8</v>
      </c>
      <c r="U58" s="37">
        <v>8.5</v>
      </c>
    </row>
    <row r="59" spans="1:21" ht="15" customHeight="1" x14ac:dyDescent="0.45">
      <c r="A59" s="5"/>
      <c r="B59" s="2" t="s">
        <v>132</v>
      </c>
      <c r="C59" s="23"/>
      <c r="D59" s="30"/>
      <c r="E59" s="30"/>
      <c r="J59" s="12"/>
      <c r="L59" s="15">
        <v>44314</v>
      </c>
      <c r="M59" s="15">
        <v>44314</v>
      </c>
      <c r="N59" s="2"/>
      <c r="P59" s="33">
        <v>44321</v>
      </c>
      <c r="Q59" s="33">
        <v>44321</v>
      </c>
      <c r="R59" s="2"/>
      <c r="S59" s="33"/>
      <c r="T59" s="33">
        <v>44321</v>
      </c>
      <c r="U59" s="40">
        <v>44321</v>
      </c>
    </row>
    <row r="60" spans="1:21" ht="15" customHeight="1" x14ac:dyDescent="0.45">
      <c r="A60" s="5"/>
      <c r="B60" s="2" t="s">
        <v>133</v>
      </c>
      <c r="C60" s="23"/>
      <c r="D60" s="30"/>
      <c r="E60" s="30"/>
      <c r="J60" s="12"/>
      <c r="L60" s="12">
        <v>125</v>
      </c>
      <c r="M60" s="12">
        <v>125</v>
      </c>
      <c r="N60" s="2"/>
      <c r="P60" s="32">
        <v>100</v>
      </c>
      <c r="Q60" s="32">
        <v>100</v>
      </c>
      <c r="R60" s="2"/>
      <c r="S60" s="32"/>
      <c r="T60" s="32">
        <v>97</v>
      </c>
      <c r="U60" s="37">
        <v>97</v>
      </c>
    </row>
    <row r="61" spans="1:21" ht="15" customHeight="1" x14ac:dyDescent="0.45">
      <c r="A61" s="5"/>
      <c r="B61" s="2" t="s">
        <v>292</v>
      </c>
      <c r="C61" s="23"/>
      <c r="D61" s="30"/>
      <c r="E61" s="30"/>
      <c r="J61" s="12"/>
      <c r="L61" s="12" t="s">
        <v>266</v>
      </c>
      <c r="M61" s="12" t="s">
        <v>266</v>
      </c>
      <c r="N61" s="2"/>
      <c r="P61" s="32" t="s">
        <v>269</v>
      </c>
      <c r="Q61" s="32">
        <v>14</v>
      </c>
      <c r="R61" s="2"/>
      <c r="S61" s="32"/>
      <c r="T61" s="37">
        <v>17.5</v>
      </c>
      <c r="U61" s="45"/>
    </row>
    <row r="62" spans="1:21" s="30" customFormat="1" ht="15" customHeight="1" x14ac:dyDescent="0.45">
      <c r="A62" s="5"/>
      <c r="B62" s="21" t="s">
        <v>293</v>
      </c>
      <c r="C62" s="23"/>
      <c r="F62" s="32"/>
      <c r="G62" s="32"/>
      <c r="H62" s="32"/>
      <c r="I62" s="32"/>
      <c r="J62" s="32"/>
      <c r="K62" s="32"/>
      <c r="L62" s="32"/>
      <c r="M62" s="32"/>
      <c r="N62" s="21"/>
      <c r="O62" s="32"/>
      <c r="P62" s="32"/>
      <c r="Q62" s="32"/>
      <c r="R62" s="21"/>
      <c r="S62" s="32"/>
      <c r="T62" s="32"/>
      <c r="U62" s="38">
        <v>8.6999999999999993</v>
      </c>
    </row>
    <row r="63" spans="1:21" ht="15" customHeight="1" x14ac:dyDescent="0.45">
      <c r="A63" s="5"/>
      <c r="B63" s="2" t="s">
        <v>65</v>
      </c>
      <c r="C63" s="23"/>
      <c r="D63" s="30"/>
      <c r="E63" s="30"/>
      <c r="J63" s="12"/>
      <c r="L63" s="12">
        <v>100</v>
      </c>
      <c r="M63" s="12">
        <v>100</v>
      </c>
      <c r="N63" s="2"/>
      <c r="P63" s="32">
        <v>20</v>
      </c>
      <c r="Q63" s="32">
        <v>20</v>
      </c>
      <c r="R63" s="2"/>
      <c r="S63" s="32"/>
      <c r="T63" s="37">
        <v>121</v>
      </c>
      <c r="U63" s="37">
        <v>131</v>
      </c>
    </row>
    <row r="64" spans="1:21" ht="15" customHeight="1" x14ac:dyDescent="0.45">
      <c r="A64" s="5"/>
      <c r="B64" s="2" t="s">
        <v>66</v>
      </c>
      <c r="C64" s="23"/>
      <c r="D64" s="30"/>
      <c r="E64" s="30"/>
      <c r="J64" s="12"/>
      <c r="L64" s="12">
        <v>0</v>
      </c>
      <c r="M64" s="12">
        <v>0</v>
      </c>
      <c r="N64" s="2"/>
      <c r="P64" s="32">
        <v>0</v>
      </c>
      <c r="Q64" s="32">
        <v>0</v>
      </c>
      <c r="R64" s="2"/>
      <c r="S64" s="32"/>
      <c r="T64" s="32">
        <v>0</v>
      </c>
      <c r="U64" s="37">
        <v>0</v>
      </c>
    </row>
    <row r="65" spans="1:21" ht="15" customHeight="1" x14ac:dyDescent="0.45">
      <c r="A65" s="5"/>
      <c r="B65" s="2" t="s">
        <v>54</v>
      </c>
      <c r="C65" s="23"/>
      <c r="D65" s="30"/>
      <c r="E65" s="30"/>
      <c r="J65" s="12"/>
      <c r="L65" s="12">
        <v>0</v>
      </c>
      <c r="M65" s="12">
        <v>0</v>
      </c>
      <c r="N65" s="2"/>
      <c r="P65" s="32">
        <v>1.5</v>
      </c>
      <c r="Q65" s="32">
        <v>1.5</v>
      </c>
      <c r="R65" s="2"/>
      <c r="S65" s="32"/>
      <c r="T65" s="32">
        <v>1</v>
      </c>
      <c r="U65" s="32">
        <v>1</v>
      </c>
    </row>
    <row r="66" spans="1:21" ht="15" customHeight="1" x14ac:dyDescent="0.45">
      <c r="A66" s="5"/>
      <c r="B66" s="2" t="s">
        <v>55</v>
      </c>
      <c r="C66" s="23"/>
      <c r="D66" s="30"/>
      <c r="E66" s="30"/>
      <c r="J66" s="12"/>
      <c r="L66" s="13">
        <v>0.75</v>
      </c>
      <c r="M66" s="13">
        <v>0.65</v>
      </c>
      <c r="N66" s="2"/>
      <c r="P66" s="26">
        <v>0.55000000000000004</v>
      </c>
      <c r="Q66" s="26">
        <v>0.65</v>
      </c>
      <c r="R66" s="2"/>
      <c r="S66" s="32"/>
      <c r="T66" s="32">
        <v>10</v>
      </c>
      <c r="U66" s="32">
        <v>20</v>
      </c>
    </row>
    <row r="67" spans="1:21" ht="15" customHeight="1" x14ac:dyDescent="0.45">
      <c r="A67" s="5"/>
      <c r="B67" s="2" t="s">
        <v>56</v>
      </c>
      <c r="C67" s="23"/>
      <c r="D67" s="30"/>
      <c r="E67" s="30"/>
      <c r="J67" s="12"/>
      <c r="N67" s="2"/>
      <c r="R67" s="2"/>
      <c r="S67" s="32"/>
      <c r="T67" s="32">
        <v>0</v>
      </c>
      <c r="U67" s="32">
        <v>0</v>
      </c>
    </row>
    <row r="68" spans="1:21" ht="14.45" customHeight="1" x14ac:dyDescent="0.45">
      <c r="A68" s="5" t="s">
        <v>108</v>
      </c>
      <c r="B68" s="2" t="s">
        <v>48</v>
      </c>
      <c r="C68" s="22"/>
      <c r="D68" s="30"/>
      <c r="E68" s="32">
        <v>63</v>
      </c>
      <c r="H68" s="12">
        <v>85</v>
      </c>
      <c r="I68" s="12">
        <v>140</v>
      </c>
      <c r="L68" s="12">
        <v>0</v>
      </c>
      <c r="M68" s="12">
        <v>0</v>
      </c>
      <c r="P68" s="32">
        <v>0</v>
      </c>
      <c r="Q68" s="32">
        <v>0</v>
      </c>
      <c r="S68" s="32"/>
      <c r="T68" s="32">
        <v>0</v>
      </c>
      <c r="U68" s="32">
        <v>0</v>
      </c>
    </row>
    <row r="69" spans="1:21" x14ac:dyDescent="0.45">
      <c r="A69" s="5"/>
      <c r="B69" s="2" t="s">
        <v>67</v>
      </c>
      <c r="C69" s="22"/>
      <c r="D69" s="30"/>
      <c r="E69" s="32"/>
      <c r="H69" s="12" t="s">
        <v>110</v>
      </c>
      <c r="I69" s="12" t="s">
        <v>110</v>
      </c>
      <c r="S69" s="32"/>
      <c r="T69" s="32"/>
      <c r="U69" s="32"/>
    </row>
    <row r="70" spans="1:21" x14ac:dyDescent="0.45">
      <c r="A70" s="5"/>
      <c r="B70" s="2" t="s">
        <v>235</v>
      </c>
      <c r="C70" s="22"/>
      <c r="D70" s="34"/>
      <c r="E70" s="34">
        <v>7.8</v>
      </c>
      <c r="F70" s="17"/>
      <c r="G70" s="17"/>
      <c r="H70" s="17">
        <v>8</v>
      </c>
      <c r="I70" s="17">
        <v>8</v>
      </c>
      <c r="S70" s="32"/>
      <c r="T70" s="32"/>
      <c r="U70" s="32"/>
    </row>
    <row r="71" spans="1:21" x14ac:dyDescent="0.45">
      <c r="A71" s="5"/>
      <c r="B71" s="2" t="s">
        <v>65</v>
      </c>
      <c r="C71" s="22"/>
      <c r="D71" s="30"/>
      <c r="E71" s="32">
        <v>100</v>
      </c>
      <c r="H71" s="12">
        <v>120</v>
      </c>
      <c r="I71" s="12">
        <v>50</v>
      </c>
      <c r="S71" s="32"/>
      <c r="T71" s="32"/>
      <c r="U71" s="32"/>
    </row>
    <row r="72" spans="1:21" x14ac:dyDescent="0.45">
      <c r="A72" s="5"/>
      <c r="B72" s="2" t="s">
        <v>66</v>
      </c>
      <c r="C72" s="22"/>
      <c r="D72" s="30"/>
      <c r="E72" s="32">
        <v>0</v>
      </c>
      <c r="H72" s="12">
        <v>22</v>
      </c>
      <c r="I72" s="12">
        <v>0</v>
      </c>
      <c r="S72" s="32"/>
      <c r="T72" s="32"/>
      <c r="U72" s="32"/>
    </row>
    <row r="73" spans="1:21" x14ac:dyDescent="0.45">
      <c r="A73" s="5"/>
      <c r="B73" s="2" t="s">
        <v>54</v>
      </c>
      <c r="C73" s="22"/>
      <c r="D73" s="30"/>
      <c r="E73" s="32">
        <v>0</v>
      </c>
      <c r="S73" s="32"/>
      <c r="T73" s="32"/>
      <c r="U73" s="32"/>
    </row>
    <row r="74" spans="1:21" x14ac:dyDescent="0.45">
      <c r="A74" s="5"/>
      <c r="B74" s="2" t="s">
        <v>55</v>
      </c>
      <c r="C74" s="22"/>
      <c r="D74" s="30"/>
      <c r="E74" s="32">
        <v>25</v>
      </c>
      <c r="H74" s="12">
        <v>40</v>
      </c>
      <c r="I74" s="12">
        <v>50</v>
      </c>
      <c r="S74" s="32"/>
      <c r="T74" s="32"/>
      <c r="U74" s="32"/>
    </row>
    <row r="75" spans="1:21" x14ac:dyDescent="0.45">
      <c r="A75" s="5"/>
      <c r="B75" s="2" t="s">
        <v>56</v>
      </c>
      <c r="C75" s="22"/>
      <c r="D75" s="30"/>
      <c r="E75" s="30"/>
      <c r="S75" s="32"/>
      <c r="T75" s="32"/>
      <c r="U75" s="32"/>
    </row>
    <row r="76" spans="1:21" x14ac:dyDescent="0.45">
      <c r="A76" s="5" t="s">
        <v>68</v>
      </c>
      <c r="B76" s="2" t="s">
        <v>48</v>
      </c>
      <c r="C76" s="25">
        <v>23</v>
      </c>
      <c r="D76" s="30"/>
      <c r="E76" s="30"/>
      <c r="G76" s="20">
        <v>125</v>
      </c>
      <c r="L76" s="12">
        <v>0</v>
      </c>
      <c r="M76" s="12">
        <v>0</v>
      </c>
      <c r="P76" s="32">
        <v>0</v>
      </c>
      <c r="Q76" s="32">
        <v>0</v>
      </c>
      <c r="S76">
        <v>0</v>
      </c>
      <c r="T76" s="30">
        <v>0</v>
      </c>
      <c r="U76" s="30">
        <v>0</v>
      </c>
    </row>
    <row r="77" spans="1:21" x14ac:dyDescent="0.45">
      <c r="A77" s="5"/>
      <c r="B77" s="2" t="s">
        <v>11</v>
      </c>
      <c r="C77" s="25" t="s">
        <v>69</v>
      </c>
      <c r="D77" s="30"/>
      <c r="E77" s="30"/>
      <c r="G77" s="12" t="s">
        <v>229</v>
      </c>
      <c r="T77" s="30"/>
      <c r="U77" s="30"/>
    </row>
    <row r="78" spans="1:21" x14ac:dyDescent="0.45">
      <c r="A78" s="5"/>
      <c r="B78" s="18" t="s">
        <v>221</v>
      </c>
      <c r="C78" s="25">
        <v>12</v>
      </c>
      <c r="D78" s="30"/>
      <c r="E78" s="30"/>
      <c r="G78" s="20">
        <v>19.600000000000001</v>
      </c>
      <c r="T78" s="30"/>
      <c r="U78" s="30"/>
    </row>
    <row r="79" spans="1:21" x14ac:dyDescent="0.45">
      <c r="A79" s="5"/>
      <c r="B79" s="2" t="s">
        <v>65</v>
      </c>
      <c r="C79" s="25">
        <v>80</v>
      </c>
      <c r="D79" s="30"/>
      <c r="E79" s="30"/>
      <c r="G79" s="20">
        <v>120</v>
      </c>
      <c r="T79" s="30"/>
      <c r="U79" s="30"/>
    </row>
    <row r="80" spans="1:21" x14ac:dyDescent="0.45">
      <c r="A80" s="5"/>
      <c r="B80" s="2" t="s">
        <v>66</v>
      </c>
      <c r="C80" s="25">
        <v>30</v>
      </c>
      <c r="D80" s="30"/>
      <c r="E80" s="30"/>
      <c r="G80" s="20">
        <v>60</v>
      </c>
      <c r="T80" s="30"/>
      <c r="U80" s="30"/>
    </row>
    <row r="81" spans="1:21" x14ac:dyDescent="0.45">
      <c r="A81" s="5"/>
      <c r="B81" s="2" t="s">
        <v>54</v>
      </c>
      <c r="C81" s="22"/>
      <c r="D81" s="30"/>
      <c r="E81" s="30"/>
      <c r="T81" s="30"/>
      <c r="U81" s="30"/>
    </row>
    <row r="82" spans="1:21" x14ac:dyDescent="0.45">
      <c r="A82" s="5"/>
      <c r="B82" s="2" t="s">
        <v>55</v>
      </c>
      <c r="C82" s="32">
        <v>20</v>
      </c>
      <c r="D82" s="30"/>
      <c r="E82" s="30"/>
      <c r="T82" s="30"/>
      <c r="U82" s="30"/>
    </row>
    <row r="83" spans="1:21" x14ac:dyDescent="0.45">
      <c r="A83" s="5"/>
      <c r="B83" s="2" t="s">
        <v>56</v>
      </c>
      <c r="C83" s="22"/>
      <c r="D83" s="30"/>
      <c r="E83" s="30"/>
      <c r="T83" s="30"/>
      <c r="U83" s="30"/>
    </row>
    <row r="84" spans="1:21" x14ac:dyDescent="0.45">
      <c r="A84" s="9"/>
      <c r="C84" s="22"/>
      <c r="D84" s="30"/>
      <c r="E84" s="30"/>
      <c r="T84" s="30"/>
      <c r="U84" s="30"/>
    </row>
    <row r="85" spans="1:21" x14ac:dyDescent="0.45">
      <c r="A85" s="9" t="s">
        <v>70</v>
      </c>
      <c r="C85" s="22"/>
      <c r="D85" s="30"/>
      <c r="E85" s="30"/>
      <c r="T85" s="30"/>
      <c r="U85" s="30"/>
    </row>
    <row r="86" spans="1:21" ht="15.75" customHeight="1" x14ac:dyDescent="0.45">
      <c r="A86" s="5" t="s">
        <v>71</v>
      </c>
      <c r="B86" s="2" t="s">
        <v>11</v>
      </c>
      <c r="C86" s="25" t="s">
        <v>72</v>
      </c>
      <c r="D86" s="32" t="s">
        <v>72</v>
      </c>
      <c r="E86" s="32" t="s">
        <v>72</v>
      </c>
      <c r="G86" s="12" t="s">
        <v>72</v>
      </c>
      <c r="H86" s="12" t="s">
        <v>72</v>
      </c>
      <c r="I86" s="12" t="s">
        <v>72</v>
      </c>
      <c r="K86" s="12" t="s">
        <v>135</v>
      </c>
      <c r="L86" s="12" t="s">
        <v>135</v>
      </c>
      <c r="M86" s="12" t="s">
        <v>135</v>
      </c>
      <c r="O86" s="32" t="s">
        <v>253</v>
      </c>
      <c r="P86" s="32" t="s">
        <v>253</v>
      </c>
      <c r="Q86" s="32" t="s">
        <v>253</v>
      </c>
      <c r="T86" s="30"/>
      <c r="U86" s="30"/>
    </row>
    <row r="87" spans="1:21" ht="15" customHeight="1" x14ac:dyDescent="0.45">
      <c r="A87" s="5" t="s">
        <v>73</v>
      </c>
      <c r="B87" s="2" t="s">
        <v>11</v>
      </c>
      <c r="C87" s="25" t="s">
        <v>72</v>
      </c>
      <c r="D87" s="32" t="s">
        <v>72</v>
      </c>
      <c r="E87" s="32" t="s">
        <v>72</v>
      </c>
      <c r="G87" s="12" t="s">
        <v>72</v>
      </c>
      <c r="H87" s="12" t="s">
        <v>234</v>
      </c>
      <c r="I87" s="12" t="s">
        <v>234</v>
      </c>
      <c r="L87" s="12" t="s">
        <v>135</v>
      </c>
      <c r="M87" s="12" t="s">
        <v>135</v>
      </c>
      <c r="P87" s="32" t="s">
        <v>253</v>
      </c>
      <c r="Q87" s="32" t="s">
        <v>253</v>
      </c>
      <c r="T87" s="30"/>
      <c r="U87" s="30"/>
    </row>
    <row r="88" spans="1:21" ht="15" customHeight="1" x14ac:dyDescent="0.45">
      <c r="A88" s="9"/>
      <c r="C88" s="22"/>
      <c r="D88" s="30"/>
      <c r="E88" s="30"/>
      <c r="T88" s="30"/>
      <c r="U88" s="30"/>
    </row>
    <row r="89" spans="1:21" ht="15" customHeight="1" x14ac:dyDescent="0.45">
      <c r="A89" s="9" t="s">
        <v>74</v>
      </c>
      <c r="C89" s="22"/>
      <c r="D89" s="30"/>
      <c r="E89" s="30"/>
      <c r="T89" s="30"/>
      <c r="U89" s="30"/>
    </row>
    <row r="90" spans="1:21" ht="15" customHeight="1" x14ac:dyDescent="0.45">
      <c r="A90" s="5" t="s">
        <v>47</v>
      </c>
      <c r="B90" s="2" t="s">
        <v>75</v>
      </c>
      <c r="C90" s="25">
        <v>1</v>
      </c>
      <c r="D90" s="32">
        <v>2</v>
      </c>
      <c r="E90" s="32">
        <v>4</v>
      </c>
      <c r="G90" s="12">
        <v>1</v>
      </c>
      <c r="H90" s="12">
        <v>2</v>
      </c>
      <c r="I90" s="12">
        <v>4</v>
      </c>
      <c r="K90" s="12">
        <v>3</v>
      </c>
      <c r="M90" s="12">
        <v>3</v>
      </c>
      <c r="O90" s="32">
        <v>3</v>
      </c>
      <c r="Q90" s="32">
        <v>2</v>
      </c>
      <c r="S90">
        <v>3</v>
      </c>
      <c r="T90" s="30">
        <v>3</v>
      </c>
      <c r="U90" s="30">
        <v>3</v>
      </c>
    </row>
    <row r="91" spans="1:21" ht="15" customHeight="1" x14ac:dyDescent="0.45">
      <c r="A91" s="9"/>
      <c r="B91" s="2" t="s">
        <v>76</v>
      </c>
      <c r="C91" s="25" t="s">
        <v>111</v>
      </c>
      <c r="D91" s="32" t="s">
        <v>242</v>
      </c>
      <c r="E91" s="32" t="s">
        <v>242</v>
      </c>
      <c r="G91" s="12" t="s">
        <v>111</v>
      </c>
      <c r="H91" s="37" t="s">
        <v>242</v>
      </c>
      <c r="I91" s="37" t="s">
        <v>242</v>
      </c>
      <c r="K91" s="12" t="s">
        <v>144</v>
      </c>
      <c r="M91" s="12" t="s">
        <v>136</v>
      </c>
      <c r="O91" s="32" t="s">
        <v>272</v>
      </c>
      <c r="Q91" s="32" t="s">
        <v>136</v>
      </c>
      <c r="S91" s="32" t="s">
        <v>282</v>
      </c>
      <c r="T91" s="32" t="s">
        <v>282</v>
      </c>
      <c r="U91" s="32" t="s">
        <v>282</v>
      </c>
    </row>
    <row r="92" spans="1:21" ht="15" customHeight="1" x14ac:dyDescent="0.45">
      <c r="A92" s="9"/>
      <c r="B92" s="2" t="s">
        <v>77</v>
      </c>
      <c r="C92" s="25" t="s">
        <v>112</v>
      </c>
      <c r="D92" s="32" t="s">
        <v>243</v>
      </c>
      <c r="E92" s="32" t="s">
        <v>243</v>
      </c>
      <c r="G92" s="12" t="s">
        <v>112</v>
      </c>
      <c r="H92" s="37" t="s">
        <v>243</v>
      </c>
      <c r="I92" s="37" t="s">
        <v>243</v>
      </c>
      <c r="K92" s="12" t="s">
        <v>113</v>
      </c>
      <c r="M92" s="12" t="s">
        <v>267</v>
      </c>
      <c r="O92" s="32" t="s">
        <v>113</v>
      </c>
      <c r="Q92" s="32" t="s">
        <v>137</v>
      </c>
      <c r="S92" s="32" t="s">
        <v>243</v>
      </c>
      <c r="T92" s="32" t="s">
        <v>243</v>
      </c>
      <c r="U92" s="32" t="s">
        <v>243</v>
      </c>
    </row>
    <row r="93" spans="1:21" ht="15" customHeight="1" x14ac:dyDescent="0.45">
      <c r="A93" s="5" t="s">
        <v>138</v>
      </c>
      <c r="B93" s="2" t="s">
        <v>78</v>
      </c>
      <c r="C93" s="22"/>
      <c r="D93" s="33"/>
      <c r="E93" s="33"/>
      <c r="F93" s="15"/>
      <c r="G93" s="15"/>
      <c r="H93" s="40"/>
      <c r="I93" s="40">
        <v>44454</v>
      </c>
      <c r="L93" s="15">
        <v>44431</v>
      </c>
      <c r="M93" s="15">
        <v>44431</v>
      </c>
      <c r="P93" s="33">
        <v>44449</v>
      </c>
      <c r="Q93" s="33">
        <v>44449</v>
      </c>
      <c r="S93" s="33">
        <v>44454</v>
      </c>
      <c r="T93" s="33">
        <v>44454</v>
      </c>
      <c r="U93" s="33">
        <v>44454</v>
      </c>
    </row>
    <row r="94" spans="1:21" ht="15" customHeight="1" x14ac:dyDescent="0.45">
      <c r="A94" s="3"/>
      <c r="B94" s="2" t="s">
        <v>77</v>
      </c>
      <c r="C94" s="22"/>
      <c r="D94" s="32"/>
      <c r="E94" s="32"/>
      <c r="H94" s="37"/>
      <c r="I94" s="37" t="s">
        <v>243</v>
      </c>
      <c r="L94" s="32" t="s">
        <v>140</v>
      </c>
      <c r="M94" s="32" t="s">
        <v>140</v>
      </c>
      <c r="P94" s="32" t="s">
        <v>270</v>
      </c>
      <c r="Q94" s="32" t="s">
        <v>139</v>
      </c>
      <c r="S94" s="32" t="s">
        <v>243</v>
      </c>
      <c r="T94" s="32" t="s">
        <v>243</v>
      </c>
      <c r="U94" s="32" t="s">
        <v>243</v>
      </c>
    </row>
    <row r="95" spans="1:21" ht="15" customHeight="1" x14ac:dyDescent="0.45">
      <c r="A95" s="5" t="s">
        <v>79</v>
      </c>
      <c r="B95" s="2" t="s">
        <v>78</v>
      </c>
      <c r="C95" s="22"/>
      <c r="D95" s="30"/>
      <c r="E95" s="30"/>
      <c r="H95" s="33">
        <v>44510</v>
      </c>
      <c r="L95" s="15">
        <v>44479</v>
      </c>
      <c r="M95" s="15">
        <v>44479</v>
      </c>
      <c r="P95" s="33">
        <v>44499</v>
      </c>
      <c r="Q95" s="33">
        <v>44499</v>
      </c>
      <c r="S95" s="32"/>
      <c r="T95" s="32"/>
      <c r="U95" s="32"/>
    </row>
    <row r="96" spans="1:21" ht="15" customHeight="1" x14ac:dyDescent="0.45">
      <c r="A96" s="3"/>
      <c r="B96" s="2" t="s">
        <v>77</v>
      </c>
      <c r="C96" s="22"/>
      <c r="D96" s="30"/>
      <c r="E96" s="30"/>
      <c r="H96" s="12" t="s">
        <v>273</v>
      </c>
      <c r="L96" s="12" t="s">
        <v>140</v>
      </c>
      <c r="M96" s="12" t="s">
        <v>140</v>
      </c>
      <c r="P96" s="32" t="s">
        <v>271</v>
      </c>
      <c r="Q96" s="32" t="s">
        <v>271</v>
      </c>
      <c r="S96" s="32"/>
      <c r="T96" s="32"/>
      <c r="U96" s="32"/>
    </row>
    <row r="97" spans="1:21" ht="15" customHeight="1" x14ac:dyDescent="0.45">
      <c r="A97" s="3" t="s">
        <v>68</v>
      </c>
      <c r="B97" s="2" t="s">
        <v>78</v>
      </c>
      <c r="C97" s="22"/>
      <c r="D97" s="30"/>
      <c r="E97" s="30"/>
      <c r="S97" s="32"/>
      <c r="T97" s="32"/>
      <c r="U97" s="32"/>
    </row>
    <row r="98" spans="1:21" ht="15" customHeight="1" x14ac:dyDescent="0.45">
      <c r="A98" s="3"/>
      <c r="B98" s="2" t="s">
        <v>77</v>
      </c>
      <c r="C98" s="28" t="s">
        <v>239</v>
      </c>
      <c r="D98" s="30"/>
      <c r="E98" s="30"/>
      <c r="G98" s="37" t="s">
        <v>239</v>
      </c>
      <c r="S98" s="32"/>
      <c r="T98" s="32"/>
      <c r="U98" s="32"/>
    </row>
    <row r="99" spans="1:21" ht="15" customHeight="1" x14ac:dyDescent="0.45">
      <c r="A99" s="4"/>
      <c r="C99" s="22"/>
      <c r="D99" s="30"/>
      <c r="E99" s="30"/>
      <c r="S99" s="32"/>
      <c r="T99" s="32"/>
      <c r="U99" s="32"/>
    </row>
    <row r="100" spans="1:21" ht="15" customHeight="1" x14ac:dyDescent="0.45">
      <c r="A100" s="4" t="s">
        <v>80</v>
      </c>
      <c r="C100" s="22"/>
      <c r="D100" s="30"/>
      <c r="E100" s="30"/>
      <c r="S100" s="32"/>
      <c r="T100" s="32"/>
      <c r="U100" s="32"/>
    </row>
    <row r="101" spans="1:21" ht="15" customHeight="1" x14ac:dyDescent="0.45">
      <c r="A101" s="7" t="s">
        <v>81</v>
      </c>
      <c r="B101" s="6" t="s">
        <v>11</v>
      </c>
      <c r="C101" s="25" t="s">
        <v>115</v>
      </c>
      <c r="D101" s="36" t="s">
        <v>244</v>
      </c>
      <c r="E101" s="37" t="s">
        <v>119</v>
      </c>
      <c r="G101" s="12" t="s">
        <v>115</v>
      </c>
      <c r="H101" s="37" t="s">
        <v>115</v>
      </c>
      <c r="I101" s="12" t="s">
        <v>115</v>
      </c>
      <c r="K101" s="12" t="s">
        <v>145</v>
      </c>
      <c r="L101" s="12" t="s">
        <v>115</v>
      </c>
      <c r="M101" s="12" t="s">
        <v>115</v>
      </c>
      <c r="O101" s="32" t="s">
        <v>145</v>
      </c>
      <c r="P101" s="32" t="s">
        <v>119</v>
      </c>
      <c r="Q101" s="32" t="s">
        <v>115</v>
      </c>
      <c r="S101" s="32" t="s">
        <v>283</v>
      </c>
      <c r="T101" s="32" t="s">
        <v>283</v>
      </c>
      <c r="U101" s="32" t="s">
        <v>283</v>
      </c>
    </row>
    <row r="102" spans="1:21" ht="15" customHeight="1" x14ac:dyDescent="0.45">
      <c r="A102" s="7"/>
      <c r="B102" s="6" t="s">
        <v>82</v>
      </c>
      <c r="C102" s="25" t="s">
        <v>114</v>
      </c>
      <c r="D102" s="32" t="s">
        <v>114</v>
      </c>
      <c r="E102" s="32" t="s">
        <v>114</v>
      </c>
      <c r="G102" s="12" t="s">
        <v>114</v>
      </c>
      <c r="H102" s="37" t="s">
        <v>114</v>
      </c>
      <c r="I102" s="12" t="s">
        <v>114</v>
      </c>
      <c r="K102" s="12" t="s">
        <v>114</v>
      </c>
      <c r="L102" s="12" t="s">
        <v>114</v>
      </c>
      <c r="M102" s="12" t="s">
        <v>114</v>
      </c>
      <c r="O102" s="32" t="s">
        <v>114</v>
      </c>
      <c r="P102" s="32" t="s">
        <v>114</v>
      </c>
      <c r="Q102" s="32" t="s">
        <v>254</v>
      </c>
      <c r="S102" s="32" t="s">
        <v>284</v>
      </c>
      <c r="T102" s="32" t="s">
        <v>284</v>
      </c>
      <c r="U102" s="32" t="s">
        <v>284</v>
      </c>
    </row>
    <row r="103" spans="1:21" ht="15" customHeight="1" x14ac:dyDescent="0.45">
      <c r="A103" s="7"/>
      <c r="B103" s="6" t="s">
        <v>83</v>
      </c>
      <c r="C103" s="25" t="s">
        <v>84</v>
      </c>
      <c r="D103" s="32" t="s">
        <v>84</v>
      </c>
      <c r="E103" s="32" t="s">
        <v>84</v>
      </c>
      <c r="G103" s="12" t="s">
        <v>84</v>
      </c>
      <c r="H103" s="37" t="s">
        <v>84</v>
      </c>
      <c r="I103" s="12" t="s">
        <v>84</v>
      </c>
      <c r="K103" s="12" t="s">
        <v>23</v>
      </c>
      <c r="L103" s="12" t="s">
        <v>259</v>
      </c>
      <c r="M103" s="12" t="s">
        <v>259</v>
      </c>
      <c r="O103" s="32" t="s">
        <v>112</v>
      </c>
      <c r="P103" s="32" t="s">
        <v>259</v>
      </c>
      <c r="Q103" s="32" t="s">
        <v>84</v>
      </c>
      <c r="S103" s="32" t="s">
        <v>285</v>
      </c>
      <c r="T103" s="32" t="s">
        <v>285</v>
      </c>
      <c r="U103" s="32" t="s">
        <v>285</v>
      </c>
    </row>
    <row r="104" spans="1:21" ht="15" customHeight="1" x14ac:dyDescent="0.45">
      <c r="A104" s="7"/>
      <c r="B104" s="6" t="s">
        <v>141</v>
      </c>
      <c r="C104" s="25">
        <v>4</v>
      </c>
      <c r="D104" s="32">
        <v>4</v>
      </c>
      <c r="E104" s="32">
        <v>4</v>
      </c>
      <c r="G104" s="12">
        <v>4</v>
      </c>
      <c r="H104" s="37">
        <v>4</v>
      </c>
      <c r="I104" s="12">
        <v>4</v>
      </c>
      <c r="K104" s="12" t="s">
        <v>265</v>
      </c>
      <c r="L104" s="12">
        <v>6</v>
      </c>
      <c r="M104" s="12">
        <v>6</v>
      </c>
      <c r="P104" s="32">
        <v>4</v>
      </c>
      <c r="Q104" s="32">
        <v>4</v>
      </c>
      <c r="S104">
        <v>9</v>
      </c>
      <c r="T104" s="30">
        <v>9</v>
      </c>
      <c r="U104" s="30">
        <v>9</v>
      </c>
    </row>
    <row r="105" spans="1:21" ht="15" customHeight="1" x14ac:dyDescent="0.45">
      <c r="A105" s="7"/>
      <c r="B105" s="6" t="s">
        <v>86</v>
      </c>
      <c r="C105" s="25" t="s">
        <v>23</v>
      </c>
      <c r="D105" s="32" t="s">
        <v>117</v>
      </c>
      <c r="E105" s="36" t="s">
        <v>117</v>
      </c>
      <c r="G105" s="12" t="s">
        <v>23</v>
      </c>
      <c r="H105" s="37" t="s">
        <v>117</v>
      </c>
      <c r="I105" s="37" t="s">
        <v>117</v>
      </c>
      <c r="K105" s="12" t="s">
        <v>23</v>
      </c>
      <c r="L105" s="12" t="s">
        <v>118</v>
      </c>
      <c r="M105" s="12" t="s">
        <v>118</v>
      </c>
      <c r="O105" s="32" t="s">
        <v>23</v>
      </c>
      <c r="P105" s="32" t="s">
        <v>117</v>
      </c>
      <c r="Q105" s="32" t="s">
        <v>118</v>
      </c>
      <c r="S105" s="32" t="s">
        <v>117</v>
      </c>
      <c r="T105" s="32" t="s">
        <v>117</v>
      </c>
      <c r="U105" s="32" t="s">
        <v>117</v>
      </c>
    </row>
    <row r="106" spans="1:21" ht="15" customHeight="1" x14ac:dyDescent="0.45">
      <c r="A106" s="7"/>
      <c r="B106" s="6" t="s">
        <v>87</v>
      </c>
      <c r="C106" s="24">
        <v>0</v>
      </c>
      <c r="D106" s="31">
        <v>1.5</v>
      </c>
      <c r="E106" s="31">
        <v>1.5</v>
      </c>
      <c r="F106" s="10"/>
      <c r="G106" s="10">
        <v>0</v>
      </c>
      <c r="H106" s="41">
        <v>1.5</v>
      </c>
      <c r="I106" s="41">
        <v>1.5</v>
      </c>
      <c r="K106" s="10">
        <v>0</v>
      </c>
      <c r="L106" s="12">
        <v>3</v>
      </c>
      <c r="M106" s="12">
        <v>3</v>
      </c>
      <c r="O106" s="31"/>
      <c r="P106" s="32">
        <v>1.5</v>
      </c>
      <c r="Q106" s="32">
        <v>2</v>
      </c>
      <c r="S106">
        <v>1.5</v>
      </c>
      <c r="T106" s="30">
        <v>1.5</v>
      </c>
      <c r="U106" s="30">
        <v>1.5</v>
      </c>
    </row>
    <row r="107" spans="1:21" ht="15" customHeight="1" x14ac:dyDescent="0.45">
      <c r="A107" s="7" t="s">
        <v>88</v>
      </c>
      <c r="B107" s="6" t="s">
        <v>11</v>
      </c>
      <c r="C107" s="25" t="s">
        <v>116</v>
      </c>
      <c r="D107" s="35"/>
      <c r="E107" s="30"/>
      <c r="G107" s="12" t="s">
        <v>145</v>
      </c>
      <c r="H107" s="37" t="s">
        <v>145</v>
      </c>
      <c r="I107" s="37" t="s">
        <v>145</v>
      </c>
      <c r="K107" s="12" t="s">
        <v>23</v>
      </c>
      <c r="L107" s="12" t="s">
        <v>116</v>
      </c>
      <c r="M107" s="12" t="s">
        <v>116</v>
      </c>
      <c r="O107" s="32" t="s">
        <v>23</v>
      </c>
      <c r="P107" s="32" t="s">
        <v>145</v>
      </c>
      <c r="Q107" s="32" t="s">
        <v>145</v>
      </c>
      <c r="S107" s="32" t="s">
        <v>112</v>
      </c>
      <c r="T107" s="32" t="s">
        <v>112</v>
      </c>
      <c r="U107" s="32" t="s">
        <v>112</v>
      </c>
    </row>
    <row r="108" spans="1:21" ht="15" customHeight="1" x14ac:dyDescent="0.45">
      <c r="A108" s="7"/>
      <c r="B108" s="6" t="s">
        <v>82</v>
      </c>
      <c r="C108" s="25" t="s">
        <v>114</v>
      </c>
      <c r="D108" s="30"/>
      <c r="E108" s="30"/>
      <c r="G108" s="12" t="s">
        <v>114</v>
      </c>
      <c r="H108" s="37" t="s">
        <v>114</v>
      </c>
      <c r="I108" s="37" t="s">
        <v>114</v>
      </c>
      <c r="K108" s="12" t="s">
        <v>114</v>
      </c>
      <c r="L108" s="12" t="s">
        <v>114</v>
      </c>
      <c r="M108" s="12" t="s">
        <v>114</v>
      </c>
      <c r="P108" s="32" t="s">
        <v>114</v>
      </c>
      <c r="Q108" s="32" t="s">
        <v>114</v>
      </c>
      <c r="T108" s="30"/>
      <c r="U108" s="30"/>
    </row>
    <row r="109" spans="1:21" ht="15" customHeight="1" x14ac:dyDescent="0.45">
      <c r="A109" s="7"/>
      <c r="B109" s="6" t="s">
        <v>83</v>
      </c>
      <c r="C109" s="25" t="s">
        <v>240</v>
      </c>
      <c r="D109" s="30"/>
      <c r="E109" s="30"/>
      <c r="G109" s="37" t="s">
        <v>240</v>
      </c>
      <c r="H109" s="37" t="s">
        <v>240</v>
      </c>
      <c r="I109" s="37" t="s">
        <v>240</v>
      </c>
      <c r="K109" s="12" t="s">
        <v>23</v>
      </c>
      <c r="L109" s="12" t="s">
        <v>89</v>
      </c>
      <c r="M109" s="12" t="s">
        <v>89</v>
      </c>
      <c r="P109" s="32" t="s">
        <v>89</v>
      </c>
      <c r="Q109" s="32" t="s">
        <v>89</v>
      </c>
      <c r="T109" s="30"/>
      <c r="U109" s="30"/>
    </row>
    <row r="110" spans="1:21" ht="15" customHeight="1" x14ac:dyDescent="0.45">
      <c r="A110" s="7"/>
      <c r="B110" s="6" t="s">
        <v>85</v>
      </c>
      <c r="C110" s="25">
        <v>9</v>
      </c>
      <c r="D110" s="30"/>
      <c r="E110" s="30"/>
      <c r="G110" s="37">
        <v>12</v>
      </c>
      <c r="H110" s="37">
        <v>12</v>
      </c>
      <c r="I110" s="37">
        <v>12</v>
      </c>
      <c r="L110" s="12">
        <v>4</v>
      </c>
      <c r="M110" s="12">
        <v>4</v>
      </c>
      <c r="P110" s="32">
        <v>4</v>
      </c>
      <c r="Q110" s="32">
        <v>4</v>
      </c>
      <c r="T110" s="30"/>
      <c r="U110" s="30"/>
    </row>
    <row r="111" spans="1:21" ht="15" customHeight="1" x14ac:dyDescent="0.45">
      <c r="A111" s="7"/>
      <c r="B111" s="6" t="s">
        <v>86</v>
      </c>
      <c r="C111" s="22"/>
      <c r="D111" s="30"/>
      <c r="E111" s="30"/>
      <c r="G111" s="12" t="s">
        <v>57</v>
      </c>
      <c r="P111" s="32" t="s">
        <v>117</v>
      </c>
      <c r="T111" s="30"/>
      <c r="U111" s="30"/>
    </row>
    <row r="112" spans="1:21" ht="15" customHeight="1" x14ac:dyDescent="0.45">
      <c r="A112" s="7"/>
      <c r="B112" s="6" t="s">
        <v>87</v>
      </c>
      <c r="C112" s="24" t="s">
        <v>57</v>
      </c>
      <c r="D112" s="32" t="s">
        <v>57</v>
      </c>
      <c r="E112" s="32" t="s">
        <v>57</v>
      </c>
      <c r="G112" s="12" t="s">
        <v>57</v>
      </c>
      <c r="H112" s="12" t="s">
        <v>57</v>
      </c>
      <c r="I112" s="12" t="s">
        <v>57</v>
      </c>
      <c r="P112" s="32">
        <v>2</v>
      </c>
      <c r="Q112" s="32" t="s">
        <v>57</v>
      </c>
      <c r="T112" s="30"/>
      <c r="U112" s="30"/>
    </row>
    <row r="113" spans="1:21" ht="15" customHeight="1" x14ac:dyDescent="0.45">
      <c r="A113" s="7" t="s">
        <v>90</v>
      </c>
      <c r="B113" s="6" t="s">
        <v>91</v>
      </c>
      <c r="C113" s="25">
        <v>0</v>
      </c>
      <c r="D113" s="32">
        <v>0</v>
      </c>
      <c r="E113" s="32">
        <v>0</v>
      </c>
      <c r="G113" s="12">
        <v>0</v>
      </c>
      <c r="H113" s="12">
        <v>0</v>
      </c>
      <c r="I113" s="12">
        <v>0</v>
      </c>
      <c r="K113" s="12">
        <v>0</v>
      </c>
      <c r="L113" s="12">
        <v>0</v>
      </c>
      <c r="M113" s="12">
        <v>0</v>
      </c>
      <c r="O113" s="32">
        <v>0</v>
      </c>
      <c r="P113" s="32">
        <v>0</v>
      </c>
      <c r="Q113" s="32">
        <v>0</v>
      </c>
      <c r="S113" s="32">
        <v>0</v>
      </c>
      <c r="T113" s="32">
        <v>0</v>
      </c>
      <c r="U113" s="32">
        <v>0</v>
      </c>
    </row>
    <row r="114" spans="1:21" ht="15" customHeight="1" x14ac:dyDescent="0.45">
      <c r="A114" s="7"/>
      <c r="B114" s="6" t="s">
        <v>92</v>
      </c>
      <c r="C114" s="24" t="s">
        <v>57</v>
      </c>
      <c r="D114" s="32" t="s">
        <v>57</v>
      </c>
      <c r="E114" s="32" t="s">
        <v>57</v>
      </c>
      <c r="G114" s="12" t="s">
        <v>57</v>
      </c>
      <c r="H114" s="12" t="s">
        <v>57</v>
      </c>
      <c r="I114" s="12" t="s">
        <v>57</v>
      </c>
      <c r="K114" s="12" t="s">
        <v>57</v>
      </c>
      <c r="L114" s="12" t="s">
        <v>57</v>
      </c>
      <c r="M114" s="12" t="s">
        <v>57</v>
      </c>
      <c r="O114" s="32" t="s">
        <v>57</v>
      </c>
      <c r="P114" s="32" t="s">
        <v>57</v>
      </c>
      <c r="Q114" s="32" t="s">
        <v>57</v>
      </c>
      <c r="S114" s="32"/>
      <c r="T114" s="32"/>
      <c r="U114" s="32"/>
    </row>
    <row r="115" spans="1:21" ht="15" customHeight="1" x14ac:dyDescent="0.45">
      <c r="A115" s="7" t="s">
        <v>93</v>
      </c>
      <c r="B115" s="6" t="s">
        <v>94</v>
      </c>
      <c r="C115" s="25" t="s">
        <v>95</v>
      </c>
      <c r="D115" s="32" t="s">
        <v>95</v>
      </c>
      <c r="E115" s="32" t="s">
        <v>95</v>
      </c>
      <c r="G115" s="12" t="s">
        <v>95</v>
      </c>
      <c r="H115" s="12" t="s">
        <v>95</v>
      </c>
      <c r="I115" s="12" t="s">
        <v>95</v>
      </c>
      <c r="K115" s="12" t="s">
        <v>95</v>
      </c>
      <c r="L115" s="12" t="s">
        <v>95</v>
      </c>
      <c r="M115" s="12" t="s">
        <v>95</v>
      </c>
      <c r="O115" s="32" t="s">
        <v>95</v>
      </c>
      <c r="P115" s="32" t="s">
        <v>95</v>
      </c>
      <c r="Q115" s="32" t="s">
        <v>95</v>
      </c>
      <c r="S115" s="32" t="s">
        <v>286</v>
      </c>
      <c r="T115" s="32" t="s">
        <v>286</v>
      </c>
      <c r="U115" s="32" t="s">
        <v>286</v>
      </c>
    </row>
    <row r="116" spans="1:21" ht="15" customHeight="1" x14ac:dyDescent="0.45">
      <c r="A116" s="7"/>
      <c r="B116" s="6" t="s">
        <v>96</v>
      </c>
      <c r="C116" s="25" t="s">
        <v>95</v>
      </c>
      <c r="D116" s="32" t="s">
        <v>95</v>
      </c>
      <c r="E116" s="32" t="s">
        <v>95</v>
      </c>
      <c r="G116" s="12" t="s">
        <v>95</v>
      </c>
      <c r="H116" s="12" t="s">
        <v>95</v>
      </c>
      <c r="I116" s="12" t="s">
        <v>95</v>
      </c>
      <c r="K116" s="12" t="s">
        <v>95</v>
      </c>
      <c r="L116" s="12" t="s">
        <v>95</v>
      </c>
      <c r="M116" s="12" t="s">
        <v>95</v>
      </c>
      <c r="O116" s="32" t="s">
        <v>95</v>
      </c>
      <c r="P116" s="32" t="s">
        <v>95</v>
      </c>
      <c r="Q116" s="32" t="s">
        <v>95</v>
      </c>
      <c r="S116" s="32" t="s">
        <v>286</v>
      </c>
      <c r="T116" s="32" t="s">
        <v>286</v>
      </c>
      <c r="U116" s="32" t="s">
        <v>286</v>
      </c>
    </row>
    <row r="117" spans="1:21" ht="15" customHeight="1" x14ac:dyDescent="0.45">
      <c r="A117" s="7" t="s">
        <v>97</v>
      </c>
      <c r="B117" s="6" t="s">
        <v>98</v>
      </c>
      <c r="C117" s="25">
        <v>0</v>
      </c>
      <c r="D117" s="32">
        <v>0</v>
      </c>
      <c r="E117" s="32">
        <v>0</v>
      </c>
      <c r="G117" s="12">
        <v>0</v>
      </c>
      <c r="H117" s="12">
        <v>0</v>
      </c>
      <c r="I117" s="12">
        <v>0</v>
      </c>
      <c r="K117" s="12">
        <v>0</v>
      </c>
      <c r="L117" s="12">
        <v>0</v>
      </c>
      <c r="M117" s="12">
        <v>0</v>
      </c>
      <c r="O117" s="32">
        <v>0</v>
      </c>
      <c r="P117" s="32">
        <v>0</v>
      </c>
      <c r="Q117" s="32">
        <v>0</v>
      </c>
      <c r="S117" s="32">
        <v>0</v>
      </c>
      <c r="T117" s="32">
        <v>0</v>
      </c>
      <c r="U117" s="32">
        <v>0</v>
      </c>
    </row>
    <row r="118" spans="1:21" ht="15" customHeight="1" x14ac:dyDescent="0.45">
      <c r="A118" s="5"/>
      <c r="B118" s="6" t="s">
        <v>99</v>
      </c>
    </row>
    <row r="119" spans="1:21" ht="15" customHeight="1" x14ac:dyDescent="0.45">
      <c r="A119" s="5"/>
      <c r="B119" s="6"/>
    </row>
    <row r="120" spans="1:21" ht="15" customHeight="1" x14ac:dyDescent="0.45">
      <c r="A120" s="7"/>
      <c r="B120" s="6"/>
    </row>
    <row r="121" spans="1:21" ht="15" customHeight="1" x14ac:dyDescent="0.45">
      <c r="A121" s="5"/>
      <c r="B121" s="6"/>
    </row>
    <row r="122" spans="1:21" ht="15" customHeight="1" x14ac:dyDescent="0.45">
      <c r="A122" s="5"/>
      <c r="B122" s="6"/>
    </row>
    <row r="123" spans="1:21" ht="15" customHeight="1" x14ac:dyDescent="0.45">
      <c r="A123" s="5"/>
      <c r="B123" s="6"/>
    </row>
    <row r="124" spans="1:21" x14ac:dyDescent="0.45">
      <c r="B124" s="6"/>
    </row>
    <row r="125" spans="1:21" x14ac:dyDescent="0.45">
      <c r="A125" s="3"/>
    </row>
    <row r="126" spans="1:21" x14ac:dyDescent="0.45">
      <c r="A126" s="3"/>
    </row>
    <row r="127" spans="1:21" x14ac:dyDescent="0.45">
      <c r="A127" s="3"/>
    </row>
    <row r="128" spans="1:21" x14ac:dyDescent="0.45">
      <c r="B128" s="6"/>
      <c r="C128" s="14"/>
    </row>
    <row r="129" spans="1:1" x14ac:dyDescent="0.45">
      <c r="A129" s="3"/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30231-5D43-4269-9CB2-CA8B7BAEAEB1}">
  <dimension ref="A1:V70"/>
  <sheetViews>
    <sheetView workbookViewId="0">
      <pane xSplit="2" ySplit="2" topLeftCell="M3" activePane="bottomRight" state="frozen"/>
      <selection pane="topRight" activeCell="C1" sqref="C1"/>
      <selection pane="bottomLeft" activeCell="A3" sqref="A3"/>
      <selection pane="bottomRight" activeCell="W20" sqref="W20"/>
    </sheetView>
  </sheetViews>
  <sheetFormatPr defaultRowHeight="14.25" x14ac:dyDescent="0.45"/>
  <cols>
    <col min="1" max="1" width="23" customWidth="1"/>
    <col min="2" max="2" width="10.53125" style="2" customWidth="1"/>
    <col min="19" max="22" width="9.1328125" style="30"/>
  </cols>
  <sheetData>
    <row r="1" spans="1:21" s="43" customFormat="1" x14ac:dyDescent="0.45">
      <c r="B1" s="44"/>
      <c r="C1" s="48" t="s">
        <v>230</v>
      </c>
      <c r="D1" s="48"/>
      <c r="E1" s="48"/>
      <c r="F1" s="44"/>
      <c r="G1" s="48" t="s">
        <v>231</v>
      </c>
      <c r="H1" s="48"/>
      <c r="I1" s="48"/>
      <c r="K1" s="48" t="s">
        <v>260</v>
      </c>
      <c r="L1" s="48"/>
      <c r="M1" s="48"/>
      <c r="O1" s="48" t="s">
        <v>261</v>
      </c>
      <c r="P1" s="48"/>
      <c r="Q1" s="48"/>
      <c r="S1" s="48" t="s">
        <v>274</v>
      </c>
      <c r="T1" s="48"/>
      <c r="U1" s="48"/>
    </row>
    <row r="2" spans="1:21" x14ac:dyDescent="0.45">
      <c r="A2" t="s">
        <v>146</v>
      </c>
      <c r="C2" t="s">
        <v>202</v>
      </c>
      <c r="D2" t="s">
        <v>203</v>
      </c>
      <c r="E2" t="s">
        <v>100</v>
      </c>
      <c r="G2" t="s">
        <v>202</v>
      </c>
      <c r="H2" t="s">
        <v>203</v>
      </c>
      <c r="I2" t="s">
        <v>100</v>
      </c>
      <c r="K2" t="s">
        <v>202</v>
      </c>
      <c r="L2" t="s">
        <v>203</v>
      </c>
      <c r="M2" t="s">
        <v>100</v>
      </c>
      <c r="O2" s="30" t="s">
        <v>202</v>
      </c>
      <c r="P2" s="30" t="s">
        <v>203</v>
      </c>
      <c r="Q2" s="30" t="s">
        <v>100</v>
      </c>
      <c r="S2" s="30" t="s">
        <v>289</v>
      </c>
      <c r="T2" s="30" t="s">
        <v>290</v>
      </c>
      <c r="U2" s="30" t="s">
        <v>100</v>
      </c>
    </row>
    <row r="3" spans="1:21" x14ac:dyDescent="0.45">
      <c r="A3" t="s">
        <v>201</v>
      </c>
      <c r="B3" s="2" t="s">
        <v>268</v>
      </c>
      <c r="C3">
        <v>255</v>
      </c>
      <c r="D3">
        <v>255</v>
      </c>
      <c r="E3">
        <v>255</v>
      </c>
      <c r="G3">
        <v>285</v>
      </c>
      <c r="H3">
        <v>285</v>
      </c>
      <c r="I3">
        <v>285</v>
      </c>
      <c r="K3">
        <v>100</v>
      </c>
      <c r="L3">
        <v>100</v>
      </c>
      <c r="M3">
        <v>100</v>
      </c>
      <c r="O3">
        <v>530</v>
      </c>
      <c r="P3">
        <v>530</v>
      </c>
      <c r="Q3">
        <v>530</v>
      </c>
      <c r="S3" s="30">
        <v>63</v>
      </c>
      <c r="T3" s="30">
        <v>63</v>
      </c>
      <c r="U3" s="30">
        <v>63</v>
      </c>
    </row>
    <row r="4" spans="1:21" x14ac:dyDescent="0.45">
      <c r="A4" t="s">
        <v>7</v>
      </c>
      <c r="C4">
        <v>650</v>
      </c>
      <c r="D4">
        <v>650</v>
      </c>
      <c r="E4">
        <v>650</v>
      </c>
      <c r="G4">
        <v>560</v>
      </c>
      <c r="H4">
        <v>560</v>
      </c>
      <c r="I4">
        <v>560</v>
      </c>
      <c r="K4">
        <v>100</v>
      </c>
      <c r="L4">
        <v>100</v>
      </c>
      <c r="M4">
        <v>100</v>
      </c>
      <c r="O4">
        <v>500</v>
      </c>
      <c r="P4">
        <v>500</v>
      </c>
      <c r="Q4">
        <v>500</v>
      </c>
      <c r="S4" s="30">
        <v>100</v>
      </c>
      <c r="T4" s="30">
        <v>100</v>
      </c>
      <c r="U4" s="30">
        <v>100</v>
      </c>
    </row>
    <row r="5" spans="1:21" x14ac:dyDescent="0.45">
      <c r="A5" t="s">
        <v>14</v>
      </c>
      <c r="B5" s="2" t="s">
        <v>147</v>
      </c>
      <c r="C5">
        <v>6021</v>
      </c>
      <c r="D5">
        <v>7000</v>
      </c>
      <c r="E5">
        <v>9000</v>
      </c>
      <c r="G5">
        <v>6377</v>
      </c>
      <c r="H5">
        <v>7500</v>
      </c>
      <c r="I5">
        <v>8600</v>
      </c>
      <c r="K5">
        <v>6000</v>
      </c>
      <c r="L5">
        <v>8700</v>
      </c>
      <c r="M5">
        <v>10000</v>
      </c>
      <c r="O5" s="39">
        <v>7600</v>
      </c>
      <c r="P5" s="32">
        <v>9500</v>
      </c>
      <c r="Q5" s="32">
        <v>11200</v>
      </c>
      <c r="S5" s="30">
        <v>7916</v>
      </c>
      <c r="T5" s="30">
        <v>9755</v>
      </c>
      <c r="U5" s="30">
        <v>11114</v>
      </c>
    </row>
    <row r="7" spans="1:21" x14ac:dyDescent="0.45">
      <c r="A7" t="s">
        <v>148</v>
      </c>
      <c r="B7" s="2" t="s">
        <v>149</v>
      </c>
      <c r="C7">
        <v>3656</v>
      </c>
      <c r="D7">
        <v>4145</v>
      </c>
      <c r="E7">
        <v>4667</v>
      </c>
      <c r="G7">
        <v>3447</v>
      </c>
      <c r="H7">
        <v>3641</v>
      </c>
      <c r="I7">
        <v>3939</v>
      </c>
      <c r="K7">
        <v>562</v>
      </c>
      <c r="L7">
        <v>701</v>
      </c>
      <c r="M7">
        <v>772</v>
      </c>
      <c r="O7">
        <v>3723</v>
      </c>
      <c r="P7">
        <v>4679</v>
      </c>
      <c r="Q7">
        <v>5397</v>
      </c>
      <c r="S7" s="30">
        <v>763</v>
      </c>
      <c r="T7" s="30">
        <v>834</v>
      </c>
      <c r="U7" s="30">
        <v>867</v>
      </c>
    </row>
    <row r="8" spans="1:21" x14ac:dyDescent="0.45">
      <c r="A8" t="s">
        <v>150</v>
      </c>
      <c r="B8" s="2" t="s">
        <v>149</v>
      </c>
      <c r="C8">
        <v>2416.6</v>
      </c>
      <c r="D8">
        <v>1768.5</v>
      </c>
      <c r="E8">
        <v>0</v>
      </c>
      <c r="G8">
        <v>2689.2</v>
      </c>
      <c r="H8">
        <v>1724.9</v>
      </c>
      <c r="I8">
        <v>0</v>
      </c>
      <c r="K8">
        <v>295.3</v>
      </c>
      <c r="L8">
        <v>145</v>
      </c>
      <c r="M8">
        <v>0</v>
      </c>
      <c r="O8">
        <v>1391.5</v>
      </c>
      <c r="P8">
        <v>534.79999999999995</v>
      </c>
      <c r="Q8">
        <v>0</v>
      </c>
      <c r="S8" s="30">
        <v>239</v>
      </c>
      <c r="T8" s="30">
        <v>104.5</v>
      </c>
      <c r="U8" s="30">
        <v>0</v>
      </c>
    </row>
    <row r="9" spans="1:21" x14ac:dyDescent="0.45">
      <c r="A9" t="s">
        <v>151</v>
      </c>
      <c r="B9" s="2" t="s">
        <v>149</v>
      </c>
      <c r="C9">
        <v>318</v>
      </c>
      <c r="D9">
        <v>1175</v>
      </c>
      <c r="E9">
        <v>2175</v>
      </c>
      <c r="G9">
        <v>370</v>
      </c>
      <c r="H9">
        <v>570</v>
      </c>
      <c r="I9">
        <v>1748</v>
      </c>
      <c r="K9">
        <v>160</v>
      </c>
      <c r="L9">
        <v>302</v>
      </c>
      <c r="M9">
        <v>448</v>
      </c>
      <c r="O9">
        <v>1138</v>
      </c>
      <c r="P9">
        <v>2818</v>
      </c>
      <c r="Q9">
        <v>3725</v>
      </c>
      <c r="S9" s="30">
        <v>273</v>
      </c>
      <c r="T9" s="30">
        <v>445</v>
      </c>
      <c r="U9" s="30">
        <v>478</v>
      </c>
    </row>
    <row r="10" spans="1:21" x14ac:dyDescent="0.45">
      <c r="A10" t="s">
        <v>224</v>
      </c>
      <c r="B10" s="2" t="s">
        <v>149</v>
      </c>
      <c r="C10">
        <v>193.3</v>
      </c>
      <c r="D10">
        <v>11</v>
      </c>
      <c r="E10">
        <v>57.6</v>
      </c>
      <c r="G10">
        <v>311.8</v>
      </c>
      <c r="H10">
        <v>36.700000000000003</v>
      </c>
      <c r="I10">
        <v>31.3</v>
      </c>
      <c r="K10">
        <v>-61.6</v>
      </c>
      <c r="L10">
        <v>-1.4</v>
      </c>
      <c r="M10">
        <v>-2.1</v>
      </c>
      <c r="O10">
        <v>8.1999999999999993</v>
      </c>
      <c r="P10">
        <v>0.3</v>
      </c>
      <c r="Q10">
        <v>22.8</v>
      </c>
      <c r="S10" s="30">
        <v>45.5</v>
      </c>
      <c r="T10" s="30">
        <v>7.9</v>
      </c>
      <c r="U10" s="30">
        <v>44.9</v>
      </c>
    </row>
    <row r="11" spans="1:21" x14ac:dyDescent="0.45">
      <c r="A11" t="s">
        <v>152</v>
      </c>
      <c r="B11" s="2" t="s">
        <v>149</v>
      </c>
      <c r="C11">
        <v>0</v>
      </c>
      <c r="D11">
        <v>0</v>
      </c>
      <c r="E11">
        <v>470.6</v>
      </c>
      <c r="G11">
        <v>0</v>
      </c>
      <c r="H11">
        <v>654.6</v>
      </c>
      <c r="I11">
        <v>1082.2</v>
      </c>
      <c r="K11">
        <v>0</v>
      </c>
      <c r="L11">
        <v>258.89999999999998</v>
      </c>
      <c r="M11">
        <v>255.4</v>
      </c>
      <c r="O11">
        <v>0</v>
      </c>
      <c r="P11">
        <v>439.2</v>
      </c>
      <c r="Q11">
        <v>1006</v>
      </c>
      <c r="S11" s="30">
        <v>0</v>
      </c>
      <c r="T11" s="30">
        <v>0</v>
      </c>
      <c r="U11" s="30">
        <v>68.599999999999994</v>
      </c>
    </row>
    <row r="12" spans="1:21" x14ac:dyDescent="0.45">
      <c r="A12" t="s">
        <v>153</v>
      </c>
      <c r="B12" s="2" t="s">
        <v>149</v>
      </c>
      <c r="C12">
        <v>0</v>
      </c>
      <c r="D12">
        <v>658.3</v>
      </c>
      <c r="E12">
        <v>1111.0999999999999</v>
      </c>
      <c r="G12">
        <v>51.3</v>
      </c>
      <c r="H12">
        <v>241.4</v>
      </c>
      <c r="I12">
        <v>464.4</v>
      </c>
      <c r="K12">
        <v>56.6</v>
      </c>
      <c r="L12">
        <v>-34.1</v>
      </c>
      <c r="M12">
        <v>0.2</v>
      </c>
      <c r="O12">
        <v>1042.5</v>
      </c>
      <c r="P12">
        <v>214.1</v>
      </c>
      <c r="Q12">
        <v>-55</v>
      </c>
      <c r="S12" s="30">
        <v>119.6</v>
      </c>
      <c r="T12" s="30">
        <v>236.7</v>
      </c>
      <c r="U12" s="30">
        <v>196.3</v>
      </c>
    </row>
    <row r="13" spans="1:21" x14ac:dyDescent="0.45">
      <c r="A13" t="s">
        <v>154</v>
      </c>
      <c r="B13" s="2" t="s">
        <v>149</v>
      </c>
      <c r="C13">
        <v>708.8</v>
      </c>
      <c r="D13">
        <v>512.20000000000005</v>
      </c>
      <c r="E13">
        <v>830.8</v>
      </c>
      <c r="G13">
        <v>8.1999999999999993</v>
      </c>
      <c r="H13">
        <v>395</v>
      </c>
      <c r="I13">
        <v>594</v>
      </c>
      <c r="K13">
        <v>108.3</v>
      </c>
      <c r="L13">
        <v>26.3</v>
      </c>
      <c r="M13">
        <v>64.5</v>
      </c>
      <c r="O13">
        <v>113.7</v>
      </c>
      <c r="P13">
        <v>646.79999999999995</v>
      </c>
      <c r="Q13">
        <v>662.6</v>
      </c>
      <c r="S13" s="30">
        <v>80.3</v>
      </c>
      <c r="T13" s="30">
        <v>34.299999999999997</v>
      </c>
      <c r="U13" s="30">
        <v>73.099999999999994</v>
      </c>
    </row>
    <row r="14" spans="1:21" x14ac:dyDescent="0.45">
      <c r="A14" t="s">
        <v>155</v>
      </c>
      <c r="B14" s="2" t="s">
        <v>149</v>
      </c>
      <c r="C14">
        <v>18.440000000000001</v>
      </c>
      <c r="D14">
        <v>20.350000000000001</v>
      </c>
      <c r="E14">
        <v>22.59</v>
      </c>
      <c r="G14">
        <v>16.989999999999998</v>
      </c>
      <c r="H14">
        <v>17.93</v>
      </c>
      <c r="I14">
        <v>19.18</v>
      </c>
      <c r="K14">
        <v>2.77</v>
      </c>
      <c r="L14">
        <v>4.8499999999999996</v>
      </c>
      <c r="M14">
        <v>5.86</v>
      </c>
      <c r="O14">
        <v>28.37</v>
      </c>
      <c r="P14">
        <v>26.43</v>
      </c>
      <c r="Q14">
        <v>35.68</v>
      </c>
      <c r="S14" s="30">
        <v>5.01</v>
      </c>
      <c r="T14" s="30">
        <v>5.76</v>
      </c>
      <c r="U14" s="30">
        <v>5.99</v>
      </c>
    </row>
    <row r="15" spans="1:21" x14ac:dyDescent="0.45">
      <c r="A15" t="s">
        <v>156</v>
      </c>
      <c r="B15" s="2" t="s">
        <v>157</v>
      </c>
      <c r="C15">
        <v>16004</v>
      </c>
      <c r="D15">
        <v>29992</v>
      </c>
      <c r="E15">
        <v>48866</v>
      </c>
      <c r="G15">
        <v>15367</v>
      </c>
      <c r="H15">
        <v>24063</v>
      </c>
      <c r="I15">
        <v>44601</v>
      </c>
      <c r="K15">
        <v>5252</v>
      </c>
      <c r="L15">
        <v>9824</v>
      </c>
      <c r="M15">
        <v>11642</v>
      </c>
      <c r="O15">
        <v>29300</v>
      </c>
      <c r="P15">
        <v>60903</v>
      </c>
      <c r="Q15">
        <v>82806</v>
      </c>
      <c r="S15" s="30">
        <v>8418</v>
      </c>
      <c r="T15" s="30">
        <v>11912</v>
      </c>
      <c r="U15" s="30">
        <v>12915</v>
      </c>
    </row>
    <row r="16" spans="1:21" x14ac:dyDescent="0.45">
      <c r="A16" t="s">
        <v>158</v>
      </c>
      <c r="B16" s="2" t="s">
        <v>159</v>
      </c>
      <c r="C16">
        <v>0</v>
      </c>
      <c r="D16">
        <v>0</v>
      </c>
      <c r="E16">
        <v>4627.2</v>
      </c>
      <c r="G16">
        <v>0</v>
      </c>
      <c r="H16">
        <v>8022.2</v>
      </c>
      <c r="I16">
        <v>9713.2000000000007</v>
      </c>
      <c r="K16">
        <v>0</v>
      </c>
      <c r="L16">
        <v>32</v>
      </c>
      <c r="M16">
        <v>29.7</v>
      </c>
      <c r="O16">
        <v>0</v>
      </c>
      <c r="P16">
        <v>13409.2</v>
      </c>
      <c r="Q16">
        <v>29081.8</v>
      </c>
      <c r="S16" s="30">
        <v>0</v>
      </c>
      <c r="T16" s="30">
        <v>0</v>
      </c>
      <c r="U16" s="30">
        <v>0</v>
      </c>
    </row>
    <row r="17" spans="1:21" x14ac:dyDescent="0.45">
      <c r="A17" t="s">
        <v>160</v>
      </c>
      <c r="B17" s="2" t="s">
        <v>161</v>
      </c>
      <c r="C17">
        <v>144464</v>
      </c>
      <c r="D17">
        <v>215372</v>
      </c>
      <c r="E17">
        <v>308965</v>
      </c>
      <c r="G17">
        <v>130132</v>
      </c>
      <c r="H17">
        <v>197672</v>
      </c>
      <c r="I17">
        <v>267042</v>
      </c>
      <c r="K17">
        <v>27152</v>
      </c>
      <c r="L17">
        <v>46394</v>
      </c>
      <c r="M17">
        <v>57272</v>
      </c>
      <c r="O17">
        <v>161382</v>
      </c>
      <c r="P17">
        <v>282341</v>
      </c>
      <c r="Q17">
        <v>391457</v>
      </c>
      <c r="S17" s="30">
        <v>38183</v>
      </c>
      <c r="T17" s="30">
        <v>51549</v>
      </c>
      <c r="U17" s="30">
        <v>60448</v>
      </c>
    </row>
    <row r="18" spans="1:21" x14ac:dyDescent="0.45">
      <c r="A18" t="s">
        <v>162</v>
      </c>
      <c r="B18" s="2" t="s">
        <v>13</v>
      </c>
      <c r="C18">
        <v>72125</v>
      </c>
      <c r="D18">
        <v>79136</v>
      </c>
      <c r="E18">
        <v>68087</v>
      </c>
      <c r="G18">
        <v>95635</v>
      </c>
      <c r="H18">
        <v>89926</v>
      </c>
      <c r="I18">
        <v>60896</v>
      </c>
      <c r="K18">
        <v>17223</v>
      </c>
      <c r="L18">
        <v>15489</v>
      </c>
      <c r="M18">
        <v>14723</v>
      </c>
      <c r="O18">
        <v>101338</v>
      </c>
      <c r="P18">
        <v>67873</v>
      </c>
      <c r="Q18">
        <v>70744</v>
      </c>
      <c r="S18" s="30">
        <v>16538</v>
      </c>
      <c r="T18" s="30">
        <v>18173</v>
      </c>
      <c r="U18" s="30">
        <v>15440</v>
      </c>
    </row>
    <row r="19" spans="1:21" x14ac:dyDescent="0.45">
      <c r="A19" t="s">
        <v>163</v>
      </c>
      <c r="B19" s="2" t="s">
        <v>13</v>
      </c>
      <c r="C19">
        <v>1637.3</v>
      </c>
      <c r="D19">
        <v>2311.9</v>
      </c>
      <c r="E19">
        <v>1610.6</v>
      </c>
      <c r="G19">
        <v>2292.1999999999998</v>
      </c>
      <c r="H19">
        <v>1900.9</v>
      </c>
      <c r="I19">
        <v>1354</v>
      </c>
      <c r="K19">
        <v>482.8</v>
      </c>
      <c r="L19">
        <v>540</v>
      </c>
      <c r="M19">
        <v>547.6</v>
      </c>
      <c r="O19">
        <v>2196.1</v>
      </c>
      <c r="P19">
        <v>2643</v>
      </c>
      <c r="Q19">
        <v>2179.6999999999998</v>
      </c>
      <c r="S19" s="30">
        <v>577.20000000000005</v>
      </c>
      <c r="T19" s="30">
        <v>582.6</v>
      </c>
      <c r="U19" s="30">
        <v>482.8</v>
      </c>
    </row>
    <row r="20" spans="1:21" x14ac:dyDescent="0.45">
      <c r="A20" t="s">
        <v>164</v>
      </c>
      <c r="B20" s="2" t="s">
        <v>13</v>
      </c>
      <c r="C20">
        <v>84.2</v>
      </c>
      <c r="D20">
        <v>648.70000000000005</v>
      </c>
      <c r="E20">
        <v>96.1</v>
      </c>
      <c r="G20">
        <v>94.6</v>
      </c>
      <c r="H20">
        <v>144.30000000000001</v>
      </c>
      <c r="I20">
        <v>247.8</v>
      </c>
      <c r="K20">
        <v>147.9</v>
      </c>
      <c r="L20">
        <v>142.1</v>
      </c>
      <c r="M20">
        <v>142.5</v>
      </c>
      <c r="O20">
        <v>674.7</v>
      </c>
      <c r="P20">
        <v>1034.9000000000001</v>
      </c>
      <c r="Q20">
        <v>213.8</v>
      </c>
      <c r="S20" s="30">
        <v>133.6</v>
      </c>
      <c r="T20" s="30">
        <v>116.1</v>
      </c>
      <c r="U20" s="30">
        <v>107.4</v>
      </c>
    </row>
    <row r="21" spans="1:21" x14ac:dyDescent="0.45">
      <c r="A21" t="s">
        <v>165</v>
      </c>
      <c r="B21" s="2" t="s">
        <v>13</v>
      </c>
      <c r="C21">
        <v>1237.5</v>
      </c>
      <c r="D21">
        <v>1088.2</v>
      </c>
      <c r="E21">
        <v>716.5</v>
      </c>
      <c r="G21">
        <v>1717.2</v>
      </c>
      <c r="H21">
        <v>1177.8</v>
      </c>
      <c r="I21">
        <v>472.2</v>
      </c>
      <c r="K21">
        <v>211.5</v>
      </c>
      <c r="L21">
        <v>296.2</v>
      </c>
      <c r="M21">
        <v>276</v>
      </c>
      <c r="O21">
        <v>892.1</v>
      </c>
      <c r="P21">
        <v>921.9</v>
      </c>
      <c r="Q21">
        <v>1324.9</v>
      </c>
      <c r="S21" s="30">
        <v>360.4</v>
      </c>
      <c r="T21" s="30">
        <v>383.1</v>
      </c>
      <c r="U21" s="30">
        <v>279.60000000000002</v>
      </c>
    </row>
    <row r="22" spans="1:21" x14ac:dyDescent="0.45">
      <c r="A22" t="s">
        <v>166</v>
      </c>
      <c r="B22" s="2" t="s">
        <v>13</v>
      </c>
      <c r="C22">
        <v>1903.5</v>
      </c>
      <c r="D22">
        <v>4387.8</v>
      </c>
      <c r="E22">
        <v>7302.5</v>
      </c>
      <c r="G22">
        <v>2333.6999999999998</v>
      </c>
      <c r="H22">
        <v>3413.5</v>
      </c>
      <c r="I22">
        <v>7310.2</v>
      </c>
      <c r="K22">
        <v>103.3</v>
      </c>
      <c r="L22">
        <v>1129.4000000000001</v>
      </c>
      <c r="M22">
        <v>1498</v>
      </c>
      <c r="O22">
        <v>2442.6</v>
      </c>
      <c r="P22">
        <v>11520.2</v>
      </c>
      <c r="Q22">
        <v>9712.9</v>
      </c>
      <c r="S22" s="30">
        <v>1040.5</v>
      </c>
      <c r="T22" s="30">
        <v>2072.5</v>
      </c>
      <c r="U22" s="30">
        <v>2358.3000000000002</v>
      </c>
    </row>
    <row r="23" spans="1:21" x14ac:dyDescent="0.45">
      <c r="A23" t="s">
        <v>167</v>
      </c>
      <c r="B23" s="2" t="s">
        <v>13</v>
      </c>
      <c r="C23">
        <v>22309</v>
      </c>
      <c r="D23">
        <v>43964</v>
      </c>
      <c r="E23">
        <v>60292</v>
      </c>
      <c r="G23">
        <v>29697</v>
      </c>
      <c r="H23">
        <v>38791</v>
      </c>
      <c r="I23">
        <v>46816</v>
      </c>
      <c r="K23">
        <v>7999</v>
      </c>
      <c r="L23">
        <v>5843</v>
      </c>
      <c r="M23">
        <v>7552</v>
      </c>
      <c r="O23">
        <v>36975</v>
      </c>
      <c r="P23">
        <v>41264</v>
      </c>
      <c r="Q23">
        <v>35615</v>
      </c>
      <c r="S23" s="30">
        <v>5232</v>
      </c>
      <c r="T23" s="30">
        <v>4541</v>
      </c>
      <c r="U23" s="30">
        <v>6338</v>
      </c>
    </row>
    <row r="24" spans="1:21" x14ac:dyDescent="0.45">
      <c r="A24" t="s">
        <v>168</v>
      </c>
      <c r="B24" s="2" t="s">
        <v>13</v>
      </c>
      <c r="C24">
        <v>38377</v>
      </c>
      <c r="D24">
        <v>55580</v>
      </c>
      <c r="E24">
        <v>70112</v>
      </c>
      <c r="G24">
        <v>49638</v>
      </c>
      <c r="H24">
        <v>53376</v>
      </c>
      <c r="I24">
        <v>53774</v>
      </c>
      <c r="K24">
        <v>11175</v>
      </c>
      <c r="L24">
        <v>10672</v>
      </c>
      <c r="M24">
        <v>12701</v>
      </c>
      <c r="O24">
        <v>50579</v>
      </c>
      <c r="P24">
        <v>54200</v>
      </c>
      <c r="Q24">
        <v>48558</v>
      </c>
      <c r="S24" s="30">
        <v>6647</v>
      </c>
      <c r="T24" s="30">
        <v>7589</v>
      </c>
      <c r="U24" s="30">
        <v>7956</v>
      </c>
    </row>
    <row r="25" spans="1:21" x14ac:dyDescent="0.45">
      <c r="A25" t="s">
        <v>169</v>
      </c>
      <c r="B25" s="2" t="s">
        <v>13</v>
      </c>
      <c r="C25">
        <v>18346</v>
      </c>
      <c r="D25">
        <v>36155</v>
      </c>
      <c r="E25">
        <v>49582</v>
      </c>
      <c r="G25">
        <v>24422</v>
      </c>
      <c r="H25">
        <v>31900</v>
      </c>
      <c r="I25">
        <v>38500</v>
      </c>
      <c r="K25">
        <v>6578</v>
      </c>
      <c r="L25">
        <v>4805</v>
      </c>
      <c r="M25">
        <v>6210</v>
      </c>
      <c r="O25">
        <v>30407</v>
      </c>
      <c r="P25">
        <v>33934</v>
      </c>
      <c r="Q25">
        <v>29289</v>
      </c>
      <c r="S25" s="30">
        <v>4303</v>
      </c>
      <c r="T25" s="30">
        <v>3735</v>
      </c>
      <c r="U25" s="30">
        <v>5212</v>
      </c>
    </row>
    <row r="26" spans="1:21" x14ac:dyDescent="0.45">
      <c r="A26" t="s">
        <v>170</v>
      </c>
      <c r="B26" s="2" t="s">
        <v>13</v>
      </c>
      <c r="C26">
        <v>11267.6</v>
      </c>
      <c r="D26">
        <v>10450.4</v>
      </c>
      <c r="E26">
        <v>6614.7</v>
      </c>
      <c r="G26">
        <v>13802.1</v>
      </c>
      <c r="H26">
        <v>9686.2999999999993</v>
      </c>
      <c r="I26">
        <v>4169.8999999999996</v>
      </c>
      <c r="K26">
        <v>768.7</v>
      </c>
      <c r="L26">
        <v>981.9</v>
      </c>
      <c r="M26">
        <v>978.3</v>
      </c>
      <c r="O26">
        <v>4273.1000000000004</v>
      </c>
      <c r="P26">
        <v>7953.8</v>
      </c>
      <c r="Q26">
        <v>5830.5</v>
      </c>
      <c r="S26" s="30">
        <v>868.6</v>
      </c>
      <c r="T26" s="30">
        <v>930</v>
      </c>
      <c r="U26" s="30">
        <v>688.5</v>
      </c>
    </row>
    <row r="27" spans="1:21" x14ac:dyDescent="0.45">
      <c r="A27" t="s">
        <v>171</v>
      </c>
      <c r="B27" s="2" t="s">
        <v>13</v>
      </c>
      <c r="C27">
        <v>122.3</v>
      </c>
      <c r="D27">
        <v>229.1</v>
      </c>
      <c r="E27">
        <v>373.3</v>
      </c>
      <c r="G27">
        <v>117.4</v>
      </c>
      <c r="H27">
        <v>183.8</v>
      </c>
      <c r="I27">
        <v>340.8</v>
      </c>
      <c r="K27">
        <v>40.1</v>
      </c>
      <c r="L27">
        <v>75.099999999999994</v>
      </c>
      <c r="M27">
        <v>88.9</v>
      </c>
      <c r="O27">
        <v>223.9</v>
      </c>
      <c r="P27">
        <v>465.3</v>
      </c>
      <c r="Q27">
        <v>632.6</v>
      </c>
      <c r="S27" s="30">
        <v>64.3</v>
      </c>
      <c r="T27" s="30">
        <v>91</v>
      </c>
      <c r="U27" s="30">
        <v>98.7</v>
      </c>
    </row>
    <row r="28" spans="1:21" x14ac:dyDescent="0.45">
      <c r="A28" t="s">
        <v>172</v>
      </c>
      <c r="B28" s="2" t="s">
        <v>13</v>
      </c>
      <c r="C28">
        <v>10084.4</v>
      </c>
      <c r="D28">
        <v>17903.400000000001</v>
      </c>
      <c r="E28">
        <v>21891.200000000001</v>
      </c>
      <c r="G28">
        <v>8704.9</v>
      </c>
      <c r="H28">
        <v>12124.3</v>
      </c>
      <c r="I28">
        <v>16581</v>
      </c>
      <c r="K28">
        <v>2004.7</v>
      </c>
      <c r="L28">
        <v>2652.6</v>
      </c>
      <c r="M28">
        <v>3394.9</v>
      </c>
      <c r="O28">
        <v>5203.2</v>
      </c>
      <c r="P28">
        <v>3652.9</v>
      </c>
      <c r="Q28">
        <v>2121.6</v>
      </c>
      <c r="S28" s="30">
        <v>749.8</v>
      </c>
      <c r="T28" s="30">
        <v>1283.8</v>
      </c>
      <c r="U28" s="30">
        <v>1213.2</v>
      </c>
    </row>
    <row r="29" spans="1:21" x14ac:dyDescent="0.45">
      <c r="A29" t="s">
        <v>173</v>
      </c>
      <c r="B29" s="2" t="s">
        <v>13</v>
      </c>
      <c r="C29">
        <v>281.2</v>
      </c>
      <c r="D29">
        <v>192.1</v>
      </c>
      <c r="E29">
        <v>375.1</v>
      </c>
      <c r="G29">
        <v>169.4</v>
      </c>
      <c r="H29">
        <v>133.5</v>
      </c>
      <c r="I29">
        <v>121.1</v>
      </c>
      <c r="K29">
        <v>12.8</v>
      </c>
      <c r="L29">
        <v>99</v>
      </c>
      <c r="M29">
        <v>111.8</v>
      </c>
      <c r="O29">
        <v>15</v>
      </c>
      <c r="P29">
        <v>284.5</v>
      </c>
      <c r="Q29">
        <v>294.10000000000002</v>
      </c>
      <c r="S29" s="30">
        <v>5.4</v>
      </c>
      <c r="T29" s="30">
        <v>22</v>
      </c>
      <c r="U29" s="30">
        <v>26.8</v>
      </c>
    </row>
    <row r="30" spans="1:21" x14ac:dyDescent="0.45">
      <c r="A30" t="s">
        <v>174</v>
      </c>
      <c r="B30" s="2" t="s">
        <v>13</v>
      </c>
      <c r="C30">
        <v>3585</v>
      </c>
      <c r="D30">
        <v>1940.9</v>
      </c>
      <c r="E30">
        <v>2783.6</v>
      </c>
      <c r="G30">
        <v>9057.9</v>
      </c>
      <c r="H30">
        <v>7468.3</v>
      </c>
      <c r="I30">
        <v>3370.2</v>
      </c>
      <c r="K30">
        <v>3570.6</v>
      </c>
      <c r="L30">
        <v>4009.5</v>
      </c>
      <c r="M30">
        <v>4443.2</v>
      </c>
      <c r="O30">
        <v>18401.7</v>
      </c>
      <c r="P30">
        <v>18209.900000000001</v>
      </c>
      <c r="Q30">
        <v>20558.099999999999</v>
      </c>
      <c r="S30" s="30">
        <v>1925.3</v>
      </c>
      <c r="T30" s="30">
        <v>2690.9</v>
      </c>
      <c r="U30" s="30">
        <v>1771.7</v>
      </c>
    </row>
    <row r="31" spans="1:21" x14ac:dyDescent="0.45">
      <c r="A31" t="s">
        <v>175</v>
      </c>
      <c r="B31" s="2" t="s">
        <v>13</v>
      </c>
      <c r="C31">
        <v>15.15</v>
      </c>
      <c r="D31">
        <v>14.21</v>
      </c>
      <c r="E31">
        <v>14.63</v>
      </c>
      <c r="G31">
        <v>1.69</v>
      </c>
      <c r="H31">
        <v>1.68</v>
      </c>
      <c r="I31">
        <v>2.09</v>
      </c>
      <c r="K31">
        <v>36.96</v>
      </c>
      <c r="L31">
        <v>34.590000000000003</v>
      </c>
      <c r="M31">
        <v>35.49</v>
      </c>
      <c r="O31">
        <v>26.92</v>
      </c>
      <c r="P31">
        <v>28.03</v>
      </c>
      <c r="Q31">
        <v>28.02</v>
      </c>
      <c r="S31" s="30">
        <v>3.95</v>
      </c>
      <c r="T31" s="30">
        <v>3.04</v>
      </c>
      <c r="U31" s="30">
        <v>3.05</v>
      </c>
    </row>
    <row r="32" spans="1:21" s="30" customFormat="1" x14ac:dyDescent="0.45">
      <c r="A32" s="30" t="s">
        <v>299</v>
      </c>
      <c r="B32" s="21" t="s">
        <v>13</v>
      </c>
      <c r="C32" s="30">
        <v>204.97</v>
      </c>
      <c r="D32" s="30">
        <v>263.95999999999998</v>
      </c>
      <c r="E32" s="30">
        <v>203.37</v>
      </c>
      <c r="G32" s="30">
        <v>62.22</v>
      </c>
      <c r="H32" s="30">
        <v>83.54</v>
      </c>
      <c r="I32" s="30">
        <v>86.4</v>
      </c>
      <c r="K32" s="30">
        <v>50.25</v>
      </c>
      <c r="L32" s="30">
        <v>52.31</v>
      </c>
      <c r="M32" s="30">
        <v>43.3</v>
      </c>
      <c r="O32" s="30">
        <v>30.39</v>
      </c>
      <c r="P32" s="30">
        <v>49.63</v>
      </c>
      <c r="Q32" s="30">
        <v>48.88</v>
      </c>
      <c r="S32" s="30">
        <v>5.22</v>
      </c>
      <c r="T32" s="30">
        <v>3.87</v>
      </c>
      <c r="U32" s="30">
        <v>2.54</v>
      </c>
    </row>
    <row r="33" spans="1:21" x14ac:dyDescent="0.45">
      <c r="A33" t="s">
        <v>300</v>
      </c>
      <c r="B33" s="2" t="s">
        <v>13</v>
      </c>
      <c r="C33">
        <v>209.83</v>
      </c>
      <c r="D33">
        <v>121.05</v>
      </c>
      <c r="E33">
        <v>661.69</v>
      </c>
      <c r="G33">
        <v>56.87</v>
      </c>
      <c r="H33">
        <v>75.790000000000006</v>
      </c>
      <c r="I33">
        <v>120.48</v>
      </c>
      <c r="K33">
        <v>17.68</v>
      </c>
      <c r="L33">
        <v>88.98</v>
      </c>
      <c r="M33">
        <v>91.3</v>
      </c>
      <c r="O33">
        <v>20.96</v>
      </c>
      <c r="P33">
        <v>378.45</v>
      </c>
      <c r="Q33">
        <v>575.42999999999995</v>
      </c>
      <c r="S33" s="30">
        <v>0.53</v>
      </c>
      <c r="T33" s="30">
        <v>2.25</v>
      </c>
      <c r="U33" s="30">
        <v>2.4300000000000002</v>
      </c>
    </row>
    <row r="34" spans="1:21" x14ac:dyDescent="0.45">
      <c r="A34" t="s">
        <v>176</v>
      </c>
      <c r="B34" s="2" t="s">
        <v>13</v>
      </c>
      <c r="C34">
        <v>105347</v>
      </c>
      <c r="D34">
        <v>51287</v>
      </c>
      <c r="E34">
        <v>441243</v>
      </c>
      <c r="G34">
        <v>35368</v>
      </c>
      <c r="H34">
        <v>54218</v>
      </c>
      <c r="I34">
        <v>84580</v>
      </c>
      <c r="K34">
        <v>10915</v>
      </c>
      <c r="L34">
        <v>60838</v>
      </c>
      <c r="M34">
        <v>61904</v>
      </c>
      <c r="O34">
        <v>10327</v>
      </c>
      <c r="P34">
        <v>275150</v>
      </c>
      <c r="Q34">
        <v>426582</v>
      </c>
      <c r="S34" s="30">
        <v>172</v>
      </c>
      <c r="T34" s="30">
        <v>935</v>
      </c>
      <c r="U34" s="30">
        <v>991</v>
      </c>
    </row>
    <row r="35" spans="1:21" x14ac:dyDescent="0.45">
      <c r="A35" t="s">
        <v>177</v>
      </c>
      <c r="B35" s="2" t="s">
        <v>178</v>
      </c>
      <c r="C35">
        <v>7377918</v>
      </c>
      <c r="D35">
        <v>11360444</v>
      </c>
      <c r="E35">
        <v>17455098</v>
      </c>
      <c r="G35">
        <v>8018018</v>
      </c>
      <c r="H35">
        <v>11107398</v>
      </c>
      <c r="I35">
        <v>13379111</v>
      </c>
      <c r="K35">
        <v>1572317</v>
      </c>
      <c r="L35">
        <v>1949290</v>
      </c>
      <c r="M35">
        <v>2402079</v>
      </c>
      <c r="O35">
        <v>8748112</v>
      </c>
      <c r="P35">
        <v>11029364</v>
      </c>
      <c r="Q35">
        <v>12298894</v>
      </c>
      <c r="S35" s="30">
        <v>1719380</v>
      </c>
      <c r="T35" s="30">
        <v>2513280</v>
      </c>
      <c r="U35" s="30">
        <v>2701271</v>
      </c>
    </row>
    <row r="36" spans="1:21" x14ac:dyDescent="0.45">
      <c r="A36" t="s">
        <v>179</v>
      </c>
      <c r="B36" s="2" t="s">
        <v>178</v>
      </c>
      <c r="C36">
        <v>209224</v>
      </c>
      <c r="D36">
        <v>419615</v>
      </c>
      <c r="E36">
        <v>824069</v>
      </c>
      <c r="G36">
        <v>214829</v>
      </c>
      <c r="H36">
        <v>651006</v>
      </c>
      <c r="I36">
        <v>1025721</v>
      </c>
      <c r="K36">
        <v>114800</v>
      </c>
      <c r="L36">
        <v>184352</v>
      </c>
      <c r="M36">
        <v>211642</v>
      </c>
      <c r="O36">
        <v>492725</v>
      </c>
      <c r="P36">
        <v>1447109</v>
      </c>
      <c r="Q36">
        <v>2224928</v>
      </c>
      <c r="S36" s="30">
        <v>182957</v>
      </c>
      <c r="T36" s="30">
        <v>252396</v>
      </c>
      <c r="U36" s="30">
        <v>264389</v>
      </c>
    </row>
    <row r="37" spans="1:21" x14ac:dyDescent="0.45">
      <c r="A37" t="s">
        <v>180</v>
      </c>
      <c r="B37" s="2" t="s">
        <v>178</v>
      </c>
      <c r="C37">
        <v>64249</v>
      </c>
      <c r="D37">
        <v>253307</v>
      </c>
      <c r="E37">
        <v>479481</v>
      </c>
      <c r="G37">
        <v>75692</v>
      </c>
      <c r="H37">
        <v>129096</v>
      </c>
      <c r="I37">
        <v>389298</v>
      </c>
      <c r="K37">
        <v>12584</v>
      </c>
      <c r="L37">
        <v>83002</v>
      </c>
      <c r="M37">
        <v>97458</v>
      </c>
      <c r="O37">
        <v>221297</v>
      </c>
      <c r="P37">
        <v>549010</v>
      </c>
      <c r="Q37">
        <v>750487</v>
      </c>
      <c r="S37" s="30">
        <v>67580</v>
      </c>
      <c r="T37" s="30">
        <v>100234</v>
      </c>
      <c r="U37" s="30">
        <v>111888</v>
      </c>
    </row>
    <row r="38" spans="1:21" x14ac:dyDescent="0.45">
      <c r="A38" t="s">
        <v>80</v>
      </c>
      <c r="B38" s="2" t="s">
        <v>178</v>
      </c>
      <c r="C38">
        <v>53164</v>
      </c>
      <c r="D38">
        <v>111686</v>
      </c>
      <c r="E38">
        <v>249966</v>
      </c>
      <c r="G38">
        <v>40380</v>
      </c>
      <c r="H38">
        <v>115156</v>
      </c>
      <c r="I38">
        <v>231820</v>
      </c>
      <c r="K38">
        <v>15030</v>
      </c>
      <c r="L38">
        <v>18890</v>
      </c>
      <c r="M38">
        <v>31095</v>
      </c>
      <c r="O38">
        <v>113509</v>
      </c>
      <c r="P38">
        <v>307090</v>
      </c>
      <c r="Q38">
        <v>504638</v>
      </c>
      <c r="S38" s="30">
        <v>8787</v>
      </c>
      <c r="T38" s="30">
        <v>18572</v>
      </c>
      <c r="U38" s="30">
        <v>24180</v>
      </c>
    </row>
    <row r="39" spans="1:21" x14ac:dyDescent="0.45">
      <c r="A39" t="s">
        <v>181</v>
      </c>
      <c r="B39" s="2" t="s">
        <v>178</v>
      </c>
      <c r="C39">
        <v>791483</v>
      </c>
      <c r="D39">
        <v>960154</v>
      </c>
      <c r="E39">
        <v>1252708</v>
      </c>
      <c r="G39">
        <v>712355</v>
      </c>
      <c r="H39">
        <v>886370</v>
      </c>
      <c r="I39">
        <v>1078738</v>
      </c>
      <c r="K39">
        <v>124806</v>
      </c>
      <c r="L39">
        <v>201122</v>
      </c>
      <c r="M39">
        <v>238665</v>
      </c>
      <c r="O39">
        <v>747865</v>
      </c>
      <c r="P39">
        <v>1080592</v>
      </c>
      <c r="Q39">
        <v>1294538</v>
      </c>
      <c r="S39" s="30">
        <v>165856</v>
      </c>
      <c r="T39" s="30">
        <v>202919</v>
      </c>
      <c r="U39" s="30">
        <v>234542</v>
      </c>
    </row>
    <row r="40" spans="1:21" x14ac:dyDescent="0.45">
      <c r="A40" t="s">
        <v>182</v>
      </c>
      <c r="B40" s="2" t="s">
        <v>178</v>
      </c>
      <c r="C40">
        <v>5265</v>
      </c>
      <c r="D40">
        <v>152100</v>
      </c>
      <c r="E40">
        <v>304200</v>
      </c>
      <c r="G40">
        <v>4536</v>
      </c>
      <c r="H40">
        <v>131040</v>
      </c>
      <c r="I40">
        <v>262080</v>
      </c>
      <c r="K40">
        <v>10552</v>
      </c>
      <c r="L40">
        <v>29250</v>
      </c>
      <c r="M40">
        <v>46800</v>
      </c>
      <c r="O40">
        <v>90101</v>
      </c>
      <c r="P40">
        <v>303658</v>
      </c>
      <c r="Q40">
        <v>559692</v>
      </c>
      <c r="S40" s="30">
        <v>27888</v>
      </c>
      <c r="T40" s="30">
        <v>53468</v>
      </c>
      <c r="U40" s="30">
        <v>66835</v>
      </c>
    </row>
    <row r="41" spans="1:21" x14ac:dyDescent="0.45">
      <c r="A41" t="s">
        <v>183</v>
      </c>
      <c r="B41" s="2" t="s">
        <v>178</v>
      </c>
      <c r="C41">
        <v>7275222</v>
      </c>
      <c r="D41">
        <v>11771487</v>
      </c>
      <c r="E41">
        <v>17209810</v>
      </c>
      <c r="G41">
        <v>8042018</v>
      </c>
      <c r="H41">
        <v>10884492</v>
      </c>
      <c r="I41">
        <v>12707598</v>
      </c>
      <c r="K41">
        <v>1547852</v>
      </c>
      <c r="L41">
        <v>1789148</v>
      </c>
      <c r="M41">
        <v>2254307</v>
      </c>
      <c r="O41">
        <v>8419889</v>
      </c>
      <c r="P41">
        <v>9342057</v>
      </c>
      <c r="Q41">
        <v>9350106</v>
      </c>
      <c r="S41" s="30">
        <v>1589571</v>
      </c>
      <c r="T41" s="30">
        <v>2263820</v>
      </c>
      <c r="U41" s="30">
        <v>2350160</v>
      </c>
    </row>
    <row r="42" spans="1:21" x14ac:dyDescent="0.45">
      <c r="A42" t="s">
        <v>184</v>
      </c>
      <c r="B42" s="2" t="s">
        <v>13</v>
      </c>
      <c r="C42">
        <v>4075092</v>
      </c>
      <c r="D42">
        <v>5244908</v>
      </c>
      <c r="E42">
        <v>6529041</v>
      </c>
      <c r="G42">
        <v>3875130</v>
      </c>
      <c r="H42">
        <v>4447465</v>
      </c>
      <c r="I42">
        <v>5021949</v>
      </c>
      <c r="K42">
        <v>688607</v>
      </c>
      <c r="L42">
        <v>800197</v>
      </c>
      <c r="M42">
        <v>991504</v>
      </c>
      <c r="O42">
        <v>3278156</v>
      </c>
      <c r="P42">
        <v>5132833</v>
      </c>
      <c r="Q42">
        <v>4998442</v>
      </c>
      <c r="S42" s="30">
        <v>779720</v>
      </c>
      <c r="T42" s="30">
        <v>886999</v>
      </c>
      <c r="U42" s="30">
        <v>933085</v>
      </c>
    </row>
    <row r="43" spans="1:21" x14ac:dyDescent="0.45">
      <c r="A43" t="s">
        <v>185</v>
      </c>
      <c r="B43" s="2" t="s">
        <v>13</v>
      </c>
      <c r="C43">
        <v>2630133</v>
      </c>
      <c r="D43">
        <v>2661043</v>
      </c>
      <c r="E43">
        <v>2400751</v>
      </c>
      <c r="G43">
        <v>2329694</v>
      </c>
      <c r="H43">
        <v>2132690</v>
      </c>
      <c r="I43">
        <v>1886672</v>
      </c>
      <c r="K43">
        <v>394812</v>
      </c>
      <c r="L43">
        <v>385267</v>
      </c>
      <c r="M43">
        <v>403479</v>
      </c>
      <c r="O43">
        <v>2371311</v>
      </c>
      <c r="P43">
        <v>2774620</v>
      </c>
      <c r="Q43">
        <v>2983948</v>
      </c>
      <c r="S43" s="30">
        <v>522539</v>
      </c>
      <c r="T43" s="30">
        <v>492414</v>
      </c>
      <c r="U43" s="30">
        <v>499541</v>
      </c>
    </row>
    <row r="44" spans="1:21" x14ac:dyDescent="0.45">
      <c r="A44" t="s">
        <v>186</v>
      </c>
      <c r="B44" s="2" t="s">
        <v>13</v>
      </c>
      <c r="C44">
        <v>151392</v>
      </c>
      <c r="D44">
        <v>426770</v>
      </c>
      <c r="E44">
        <v>1102053</v>
      </c>
      <c r="G44">
        <v>162220</v>
      </c>
      <c r="H44">
        <v>358348</v>
      </c>
      <c r="I44">
        <v>1042338</v>
      </c>
      <c r="K44">
        <v>39973</v>
      </c>
      <c r="L44">
        <v>100009</v>
      </c>
      <c r="M44">
        <v>220326</v>
      </c>
      <c r="O44">
        <v>184174</v>
      </c>
      <c r="P44">
        <v>1392749</v>
      </c>
      <c r="Q44">
        <v>971703</v>
      </c>
      <c r="S44" s="30">
        <v>69336</v>
      </c>
      <c r="T44" s="30">
        <v>118724</v>
      </c>
      <c r="U44" s="30">
        <v>150771</v>
      </c>
    </row>
    <row r="45" spans="1:21" x14ac:dyDescent="0.45">
      <c r="A45" t="s">
        <v>187</v>
      </c>
      <c r="B45" s="2" t="s">
        <v>13</v>
      </c>
      <c r="C45">
        <v>411525</v>
      </c>
      <c r="D45">
        <v>434847</v>
      </c>
      <c r="E45">
        <v>397596</v>
      </c>
      <c r="G45">
        <v>582366</v>
      </c>
      <c r="H45">
        <v>462467</v>
      </c>
      <c r="I45">
        <v>290685</v>
      </c>
      <c r="K45">
        <v>81650</v>
      </c>
      <c r="L45">
        <v>97126</v>
      </c>
      <c r="M45">
        <v>100856</v>
      </c>
      <c r="O45">
        <v>393508</v>
      </c>
      <c r="P45">
        <v>411665</v>
      </c>
      <c r="Q45">
        <v>490919</v>
      </c>
      <c r="S45" s="30">
        <v>116656</v>
      </c>
      <c r="T45" s="30">
        <v>120993</v>
      </c>
      <c r="U45" s="30">
        <v>98755</v>
      </c>
    </row>
    <row r="46" spans="1:21" x14ac:dyDescent="0.45">
      <c r="A46" t="s">
        <v>188</v>
      </c>
      <c r="B46" s="2" t="s">
        <v>13</v>
      </c>
      <c r="C46">
        <v>51018</v>
      </c>
      <c r="D46">
        <v>93923</v>
      </c>
      <c r="E46">
        <v>157404</v>
      </c>
      <c r="G46">
        <v>184255</v>
      </c>
      <c r="H46">
        <v>251981</v>
      </c>
      <c r="I46">
        <v>257803</v>
      </c>
      <c r="K46">
        <v>17355</v>
      </c>
      <c r="L46">
        <v>38535</v>
      </c>
      <c r="M46">
        <v>43986</v>
      </c>
      <c r="O46">
        <v>109746</v>
      </c>
      <c r="P46">
        <v>482718</v>
      </c>
      <c r="Q46">
        <v>550148</v>
      </c>
      <c r="S46" s="30">
        <v>50955</v>
      </c>
      <c r="T46" s="30">
        <v>61033</v>
      </c>
      <c r="U46" s="30">
        <v>65228</v>
      </c>
    </row>
    <row r="47" spans="1:21" x14ac:dyDescent="0.45">
      <c r="A47" t="s">
        <v>189</v>
      </c>
      <c r="B47" s="2" t="s">
        <v>13</v>
      </c>
      <c r="C47">
        <v>1394787</v>
      </c>
      <c r="D47">
        <v>2693843</v>
      </c>
      <c r="E47">
        <v>3542935</v>
      </c>
      <c r="G47">
        <v>1134594</v>
      </c>
      <c r="H47">
        <v>1918569</v>
      </c>
      <c r="I47">
        <v>2413834</v>
      </c>
      <c r="K47">
        <v>265754</v>
      </c>
      <c r="L47">
        <v>325574</v>
      </c>
      <c r="M47">
        <v>420114</v>
      </c>
      <c r="O47">
        <v>784384</v>
      </c>
      <c r="P47">
        <v>1031949</v>
      </c>
      <c r="Q47">
        <v>1018158</v>
      </c>
      <c r="S47" s="30">
        <v>167623</v>
      </c>
      <c r="T47" s="30">
        <v>228611</v>
      </c>
      <c r="U47" s="30">
        <v>241289</v>
      </c>
    </row>
    <row r="48" spans="1:21" x14ac:dyDescent="0.45">
      <c r="A48" t="s">
        <v>190</v>
      </c>
      <c r="B48" s="2" t="s">
        <v>13</v>
      </c>
      <c r="C48">
        <v>98543</v>
      </c>
      <c r="D48">
        <v>104140</v>
      </c>
      <c r="E48">
        <v>124190</v>
      </c>
      <c r="G48">
        <v>88102</v>
      </c>
      <c r="H48">
        <v>87600</v>
      </c>
      <c r="I48">
        <v>102262</v>
      </c>
      <c r="K48">
        <v>14128</v>
      </c>
      <c r="L48">
        <v>15987</v>
      </c>
      <c r="M48">
        <v>20930</v>
      </c>
      <c r="O48">
        <v>84882</v>
      </c>
      <c r="P48">
        <v>139040</v>
      </c>
      <c r="Q48">
        <v>139249</v>
      </c>
      <c r="S48" s="30">
        <v>19874</v>
      </c>
      <c r="T48" s="30">
        <v>20727</v>
      </c>
      <c r="U48" s="30">
        <v>22209</v>
      </c>
    </row>
    <row r="49" spans="1:21" x14ac:dyDescent="0.45">
      <c r="A49" t="s">
        <v>191</v>
      </c>
      <c r="B49" s="2" t="s">
        <v>192</v>
      </c>
      <c r="C49">
        <v>101266</v>
      </c>
      <c r="D49">
        <v>117606</v>
      </c>
      <c r="E49">
        <v>187963</v>
      </c>
      <c r="G49">
        <v>636039</v>
      </c>
      <c r="H49">
        <v>687211</v>
      </c>
      <c r="I49">
        <v>518777</v>
      </c>
      <c r="K49">
        <v>9847</v>
      </c>
      <c r="L49">
        <v>13931</v>
      </c>
      <c r="M49">
        <v>17665</v>
      </c>
      <c r="O49">
        <v>104362</v>
      </c>
      <c r="P49">
        <v>130083</v>
      </c>
      <c r="Q49">
        <v>142199</v>
      </c>
      <c r="S49" s="30">
        <v>26518</v>
      </c>
      <c r="T49" s="30">
        <v>24510</v>
      </c>
      <c r="U49" s="30">
        <v>33095</v>
      </c>
    </row>
    <row r="50" spans="1:21" x14ac:dyDescent="0.45">
      <c r="A50" t="s">
        <v>301</v>
      </c>
      <c r="B50" s="2" t="s">
        <v>192</v>
      </c>
      <c r="C50">
        <v>16376</v>
      </c>
      <c r="D50">
        <v>17788</v>
      </c>
      <c r="E50">
        <v>19676</v>
      </c>
      <c r="G50">
        <v>14505</v>
      </c>
      <c r="H50">
        <v>15494</v>
      </c>
      <c r="I50">
        <v>16665</v>
      </c>
      <c r="K50">
        <v>2533</v>
      </c>
      <c r="L50">
        <v>3030</v>
      </c>
      <c r="M50">
        <v>3280</v>
      </c>
      <c r="O50">
        <v>12969</v>
      </c>
      <c r="P50">
        <v>15496</v>
      </c>
      <c r="Q50">
        <v>17390</v>
      </c>
      <c r="S50" s="30">
        <v>2732</v>
      </c>
      <c r="T50" s="30">
        <v>2937</v>
      </c>
      <c r="U50" s="30">
        <v>3100</v>
      </c>
    </row>
    <row r="51" spans="1:21" x14ac:dyDescent="0.45">
      <c r="A51" t="s">
        <v>302</v>
      </c>
      <c r="B51" s="2" t="s">
        <v>192</v>
      </c>
      <c r="C51">
        <v>488</v>
      </c>
      <c r="D51">
        <v>488</v>
      </c>
      <c r="E51">
        <v>488</v>
      </c>
      <c r="G51">
        <v>523</v>
      </c>
      <c r="H51">
        <v>522</v>
      </c>
      <c r="I51">
        <v>522</v>
      </c>
      <c r="K51">
        <v>316</v>
      </c>
      <c r="L51">
        <v>316</v>
      </c>
      <c r="M51">
        <v>316</v>
      </c>
      <c r="O51">
        <v>550</v>
      </c>
      <c r="P51">
        <v>550</v>
      </c>
      <c r="Q51">
        <v>550</v>
      </c>
      <c r="S51" s="30">
        <v>45</v>
      </c>
      <c r="T51" s="30">
        <v>45</v>
      </c>
      <c r="U51" s="30">
        <v>45</v>
      </c>
    </row>
    <row r="52" spans="1:21" x14ac:dyDescent="0.45">
      <c r="A52" t="s">
        <v>193</v>
      </c>
      <c r="B52" s="2" t="s">
        <v>192</v>
      </c>
      <c r="C52">
        <v>5931</v>
      </c>
      <c r="D52">
        <v>5931</v>
      </c>
      <c r="E52">
        <v>5931</v>
      </c>
      <c r="G52">
        <v>5110</v>
      </c>
      <c r="H52">
        <v>5110</v>
      </c>
      <c r="I52">
        <v>5110</v>
      </c>
      <c r="K52">
        <v>912</v>
      </c>
      <c r="L52">
        <v>912</v>
      </c>
      <c r="M52">
        <v>912</v>
      </c>
      <c r="O52">
        <v>4562</v>
      </c>
      <c r="P52">
        <v>4562</v>
      </c>
      <c r="Q52">
        <v>4562</v>
      </c>
      <c r="S52" s="30">
        <v>912</v>
      </c>
      <c r="T52" s="30">
        <v>912</v>
      </c>
      <c r="U52" s="30">
        <v>912</v>
      </c>
    </row>
    <row r="53" spans="1:21" x14ac:dyDescent="0.45">
      <c r="A53" t="s">
        <v>194</v>
      </c>
      <c r="B53" s="2" t="s">
        <v>192</v>
      </c>
      <c r="C53">
        <v>0</v>
      </c>
      <c r="D53">
        <v>0</v>
      </c>
      <c r="E53">
        <v>0</v>
      </c>
      <c r="G53">
        <v>557953</v>
      </c>
      <c r="H53">
        <v>679558</v>
      </c>
      <c r="I53">
        <v>454798</v>
      </c>
      <c r="K53">
        <v>0</v>
      </c>
      <c r="L53">
        <v>0</v>
      </c>
      <c r="M53">
        <v>0</v>
      </c>
      <c r="O53">
        <v>0</v>
      </c>
      <c r="P53">
        <v>0</v>
      </c>
      <c r="Q53">
        <v>0</v>
      </c>
      <c r="S53" s="30">
        <v>0</v>
      </c>
      <c r="T53" s="30">
        <v>0</v>
      </c>
      <c r="U53" s="30">
        <v>0</v>
      </c>
    </row>
    <row r="54" spans="1:21" x14ac:dyDescent="0.45">
      <c r="A54" t="s">
        <v>303</v>
      </c>
      <c r="B54" s="2" t="s">
        <v>192</v>
      </c>
      <c r="C54">
        <v>92481</v>
      </c>
      <c r="D54">
        <v>117291</v>
      </c>
      <c r="E54">
        <v>192721</v>
      </c>
      <c r="G54">
        <v>142970</v>
      </c>
      <c r="H54">
        <v>91072</v>
      </c>
      <c r="I54">
        <v>131491</v>
      </c>
      <c r="K54">
        <v>7672</v>
      </c>
      <c r="L54">
        <v>12226</v>
      </c>
      <c r="M54">
        <v>16671</v>
      </c>
      <c r="O54">
        <v>98123</v>
      </c>
      <c r="P54">
        <v>129321</v>
      </c>
      <c r="Q54">
        <v>143744</v>
      </c>
      <c r="S54" s="30">
        <v>27700</v>
      </c>
      <c r="T54" s="30">
        <v>24241</v>
      </c>
      <c r="U54" s="30">
        <v>33258</v>
      </c>
    </row>
    <row r="55" spans="1:21" s="30" customFormat="1" x14ac:dyDescent="0.45">
      <c r="A55" s="30" t="s">
        <v>297</v>
      </c>
      <c r="B55" s="21" t="s">
        <v>13</v>
      </c>
      <c r="C55" s="30">
        <v>37278</v>
      </c>
      <c r="D55" s="30">
        <v>52011</v>
      </c>
      <c r="E55" s="30">
        <v>68378</v>
      </c>
      <c r="G55" s="30">
        <v>44632</v>
      </c>
      <c r="H55" s="30">
        <v>56867</v>
      </c>
      <c r="I55" s="30">
        <v>56602</v>
      </c>
      <c r="K55" s="30">
        <v>12940</v>
      </c>
      <c r="L55" s="30">
        <v>11035</v>
      </c>
      <c r="M55" s="30">
        <v>13620</v>
      </c>
      <c r="O55" s="30">
        <v>64520</v>
      </c>
      <c r="P55" s="30">
        <v>66224</v>
      </c>
      <c r="Q55" s="30">
        <v>64916</v>
      </c>
      <c r="S55" s="30">
        <v>6127</v>
      </c>
      <c r="T55" s="30">
        <v>7594</v>
      </c>
      <c r="U55" s="30">
        <v>9206</v>
      </c>
    </row>
    <row r="56" spans="1:21" s="30" customFormat="1" x14ac:dyDescent="0.45">
      <c r="A56" s="30" t="s">
        <v>298</v>
      </c>
      <c r="B56" s="21" t="s">
        <v>13</v>
      </c>
      <c r="C56" s="30">
        <v>3954</v>
      </c>
      <c r="D56" s="30">
        <v>3266</v>
      </c>
      <c r="E56" s="30">
        <v>7099</v>
      </c>
      <c r="G56" s="30">
        <v>11246</v>
      </c>
      <c r="H56" s="30">
        <v>7536</v>
      </c>
      <c r="I56" s="30">
        <v>3599</v>
      </c>
      <c r="K56" s="30">
        <v>348</v>
      </c>
      <c r="L56" s="30">
        <v>87</v>
      </c>
      <c r="M56" s="30">
        <v>45</v>
      </c>
      <c r="O56" s="30">
        <v>3984</v>
      </c>
      <c r="P56" s="30">
        <v>1986</v>
      </c>
      <c r="Q56" s="30">
        <v>1167</v>
      </c>
      <c r="S56" s="30">
        <v>125</v>
      </c>
      <c r="T56" s="30">
        <v>101</v>
      </c>
      <c r="U56" s="30">
        <v>11</v>
      </c>
    </row>
    <row r="58" spans="1:21" x14ac:dyDescent="0.45">
      <c r="A58" t="s">
        <v>195</v>
      </c>
    </row>
    <row r="59" spans="1:21" x14ac:dyDescent="0.45">
      <c r="A59" t="s">
        <v>182</v>
      </c>
      <c r="B59" s="2" t="s">
        <v>13</v>
      </c>
      <c r="C59">
        <v>1950</v>
      </c>
      <c r="D59">
        <v>5885</v>
      </c>
      <c r="E59">
        <v>14279</v>
      </c>
      <c r="G59">
        <v>1745</v>
      </c>
      <c r="H59">
        <v>4648</v>
      </c>
      <c r="I59">
        <v>11348</v>
      </c>
      <c r="K59">
        <v>3798</v>
      </c>
      <c r="L59">
        <v>963</v>
      </c>
      <c r="M59">
        <v>1927</v>
      </c>
      <c r="O59">
        <v>20291</v>
      </c>
      <c r="P59">
        <v>8007</v>
      </c>
      <c r="Q59">
        <v>9707</v>
      </c>
      <c r="S59" s="30">
        <v>1404</v>
      </c>
      <c r="T59" s="30">
        <v>1646</v>
      </c>
      <c r="U59" s="30">
        <v>1828</v>
      </c>
    </row>
    <row r="60" spans="1:21" x14ac:dyDescent="0.45">
      <c r="A60" t="s">
        <v>247</v>
      </c>
      <c r="B60" s="2" t="s">
        <v>13</v>
      </c>
      <c r="C60">
        <v>1148</v>
      </c>
      <c r="D60">
        <v>4097</v>
      </c>
      <c r="E60">
        <v>20436</v>
      </c>
      <c r="G60">
        <v>1446</v>
      </c>
      <c r="H60">
        <v>5260</v>
      </c>
      <c r="I60">
        <v>11595</v>
      </c>
      <c r="K60">
        <v>0</v>
      </c>
      <c r="L60">
        <v>843</v>
      </c>
      <c r="M60">
        <v>1268</v>
      </c>
      <c r="O60">
        <v>0</v>
      </c>
      <c r="P60">
        <v>13394</v>
      </c>
      <c r="Q60">
        <v>8489</v>
      </c>
      <c r="S60" s="30">
        <v>678</v>
      </c>
      <c r="T60" s="30">
        <v>934</v>
      </c>
      <c r="U60" s="30">
        <v>948</v>
      </c>
    </row>
    <row r="61" spans="1:21" x14ac:dyDescent="0.45">
      <c r="A61" t="s">
        <v>196</v>
      </c>
      <c r="B61" s="2" t="s">
        <v>13</v>
      </c>
      <c r="C61">
        <v>7740</v>
      </c>
      <c r="D61">
        <v>22992</v>
      </c>
      <c r="E61">
        <v>25577</v>
      </c>
      <c r="G61">
        <v>13562</v>
      </c>
      <c r="H61">
        <v>18933</v>
      </c>
      <c r="I61">
        <v>23873</v>
      </c>
      <c r="K61">
        <v>1924</v>
      </c>
      <c r="L61">
        <v>2940</v>
      </c>
      <c r="M61">
        <v>4357</v>
      </c>
      <c r="O61">
        <v>8260</v>
      </c>
      <c r="P61">
        <v>17432</v>
      </c>
      <c r="Q61">
        <v>17419</v>
      </c>
      <c r="S61" s="30">
        <v>4121</v>
      </c>
      <c r="T61" s="30">
        <v>4765</v>
      </c>
      <c r="U61" s="30">
        <v>5112</v>
      </c>
    </row>
    <row r="62" spans="1:21" x14ac:dyDescent="0.45">
      <c r="A62" t="s">
        <v>197</v>
      </c>
      <c r="B62" s="2" t="s">
        <v>13</v>
      </c>
      <c r="C62">
        <v>11471</v>
      </c>
      <c r="D62">
        <v>10990</v>
      </c>
      <c r="E62">
        <v>0</v>
      </c>
      <c r="G62">
        <v>12944</v>
      </c>
      <c r="H62">
        <v>9951</v>
      </c>
      <c r="I62">
        <v>0</v>
      </c>
      <c r="K62">
        <v>2278</v>
      </c>
      <c r="L62">
        <v>1097</v>
      </c>
      <c r="M62">
        <v>0</v>
      </c>
      <c r="O62">
        <v>8424</v>
      </c>
      <c r="P62">
        <v>2431</v>
      </c>
      <c r="Q62">
        <v>0</v>
      </c>
      <c r="S62" s="30">
        <v>2371</v>
      </c>
      <c r="T62" s="30">
        <v>861</v>
      </c>
      <c r="U62" s="30">
        <v>0</v>
      </c>
    </row>
    <row r="63" spans="1:21" x14ac:dyDescent="0.45">
      <c r="A63" t="s">
        <v>198</v>
      </c>
      <c r="B63" s="2" t="s">
        <v>13</v>
      </c>
      <c r="C63">
        <f t="shared" ref="C63:D63" si="0">SUM(C59:C62)</f>
        <v>22309</v>
      </c>
      <c r="D63">
        <f t="shared" si="0"/>
        <v>43964</v>
      </c>
      <c r="E63">
        <f>SUM(E59:E62)</f>
        <v>60292</v>
      </c>
      <c r="G63">
        <f t="shared" ref="G63:I63" si="1">SUM(G59:G62)</f>
        <v>29697</v>
      </c>
      <c r="H63">
        <f t="shared" si="1"/>
        <v>38792</v>
      </c>
      <c r="I63">
        <f t="shared" si="1"/>
        <v>46816</v>
      </c>
      <c r="K63">
        <f t="shared" ref="K63:Q63" si="2">SUM(K59:K62)</f>
        <v>8000</v>
      </c>
      <c r="L63">
        <f t="shared" si="2"/>
        <v>5843</v>
      </c>
      <c r="M63">
        <f t="shared" si="2"/>
        <v>7552</v>
      </c>
      <c r="O63" s="30">
        <f t="shared" si="2"/>
        <v>36975</v>
      </c>
      <c r="P63" s="30">
        <f t="shared" si="2"/>
        <v>41264</v>
      </c>
      <c r="Q63" s="30">
        <f t="shared" si="2"/>
        <v>35615</v>
      </c>
      <c r="S63" s="30">
        <f t="shared" ref="S63:U63" si="3">SUM(S59:S62)</f>
        <v>8574</v>
      </c>
      <c r="T63" s="30">
        <f t="shared" si="3"/>
        <v>8206</v>
      </c>
      <c r="U63" s="30">
        <f t="shared" si="3"/>
        <v>7888</v>
      </c>
    </row>
    <row r="65" spans="1:21" x14ac:dyDescent="0.45">
      <c r="A65" t="s">
        <v>199</v>
      </c>
      <c r="B65" s="2" t="s">
        <v>200</v>
      </c>
      <c r="C65">
        <v>14.6</v>
      </c>
      <c r="D65">
        <v>11.2</v>
      </c>
      <c r="E65">
        <v>24.4</v>
      </c>
      <c r="G65">
        <v>39</v>
      </c>
      <c r="H65">
        <v>25.9</v>
      </c>
      <c r="I65">
        <v>11.9</v>
      </c>
      <c r="K65">
        <v>2.4</v>
      </c>
      <c r="L65">
        <v>0</v>
      </c>
      <c r="M65">
        <v>0</v>
      </c>
      <c r="O65">
        <v>7.4</v>
      </c>
      <c r="P65">
        <v>2.9</v>
      </c>
      <c r="Q65">
        <v>1.2</v>
      </c>
      <c r="S65" s="30">
        <v>6.2</v>
      </c>
      <c r="T65" s="30">
        <v>4.8</v>
      </c>
      <c r="U65" s="30">
        <v>4.4000000000000004</v>
      </c>
    </row>
    <row r="66" spans="1:21" x14ac:dyDescent="0.45"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8" spans="1:21" s="30" customFormat="1" x14ac:dyDescent="0.45">
      <c r="B68" s="21"/>
    </row>
    <row r="70" spans="1:21" x14ac:dyDescent="0.45">
      <c r="O70" s="19"/>
    </row>
  </sheetData>
  <mergeCells count="5">
    <mergeCell ref="C1:E1"/>
    <mergeCell ref="K1:M1"/>
    <mergeCell ref="G1:I1"/>
    <mergeCell ref="O1:Q1"/>
    <mergeCell ref="S1:U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D1AF8-BA36-48F2-A736-B7B1B6C90209}">
  <dimension ref="A1:U45"/>
  <sheetViews>
    <sheetView tabSelected="1" workbookViewId="0">
      <pane xSplit="2" ySplit="5" topLeftCell="E17" activePane="bottomRight" state="frozen"/>
      <selection pane="topRight" activeCell="C1" sqref="C1"/>
      <selection pane="bottomLeft" activeCell="A6" sqref="A6"/>
      <selection pane="bottomRight" activeCell="J21" sqref="J21"/>
    </sheetView>
  </sheetViews>
  <sheetFormatPr defaultRowHeight="14.25" x14ac:dyDescent="0.45"/>
  <cols>
    <col min="1" max="1" width="15.53125" style="49" customWidth="1"/>
    <col min="2" max="2" width="11.46484375" style="50" customWidth="1"/>
    <col min="3" max="14" width="9.06640625" style="49"/>
    <col min="15" max="17" width="9" style="49"/>
    <col min="18" max="16384" width="9.06640625" style="49"/>
  </cols>
  <sheetData>
    <row r="1" spans="1:21" x14ac:dyDescent="0.45">
      <c r="A1" s="49" t="s">
        <v>223</v>
      </c>
    </row>
    <row r="2" spans="1:21" x14ac:dyDescent="0.45">
      <c r="A2" s="49" t="s">
        <v>263</v>
      </c>
    </row>
    <row r="4" spans="1:21" x14ac:dyDescent="0.45">
      <c r="A4" s="51"/>
      <c r="B4" s="52"/>
      <c r="C4" s="53" t="s">
        <v>230</v>
      </c>
      <c r="D4" s="53"/>
      <c r="E4" s="53"/>
      <c r="F4" s="53" t="s">
        <v>231</v>
      </c>
      <c r="G4" s="53"/>
      <c r="H4" s="53"/>
      <c r="I4" s="53" t="s">
        <v>294</v>
      </c>
      <c r="J4" s="53"/>
      <c r="K4" s="53"/>
      <c r="L4" s="53" t="s">
        <v>295</v>
      </c>
      <c r="M4" s="53"/>
      <c r="N4" s="53"/>
      <c r="O4" s="53" t="s">
        <v>274</v>
      </c>
      <c r="P4" s="53"/>
      <c r="Q4" s="53"/>
    </row>
    <row r="5" spans="1:21" x14ac:dyDescent="0.45">
      <c r="A5" s="54"/>
      <c r="B5" s="55"/>
      <c r="C5" s="55" t="s">
        <v>202</v>
      </c>
      <c r="D5" s="55" t="s">
        <v>203</v>
      </c>
      <c r="E5" s="55" t="s">
        <v>100</v>
      </c>
      <c r="F5" s="55" t="s">
        <v>202</v>
      </c>
      <c r="G5" s="55" t="s">
        <v>203</v>
      </c>
      <c r="H5" s="55" t="s">
        <v>100</v>
      </c>
      <c r="I5" s="55" t="s">
        <v>202</v>
      </c>
      <c r="J5" s="55" t="s">
        <v>203</v>
      </c>
      <c r="K5" s="55" t="s">
        <v>100</v>
      </c>
      <c r="L5" s="55" t="s">
        <v>202</v>
      </c>
      <c r="M5" s="55" t="s">
        <v>203</v>
      </c>
      <c r="N5" s="55" t="s">
        <v>100</v>
      </c>
      <c r="O5" s="55" t="s">
        <v>289</v>
      </c>
      <c r="P5" s="55" t="s">
        <v>290</v>
      </c>
      <c r="Q5" s="55" t="s">
        <v>100</v>
      </c>
    </row>
    <row r="6" spans="1:21" x14ac:dyDescent="0.45">
      <c r="A6" s="56" t="s">
        <v>204</v>
      </c>
    </row>
    <row r="7" spans="1:21" x14ac:dyDescent="0.45">
      <c r="A7" s="42" t="s">
        <v>167</v>
      </c>
      <c r="B7" s="50" t="s">
        <v>200</v>
      </c>
      <c r="C7" s="47">
        <f>Output!C25/Output!C3</f>
        <v>71.945098039215679</v>
      </c>
      <c r="D7" s="47">
        <f>Output!D25/Output!D3</f>
        <v>141.78431372549019</v>
      </c>
      <c r="E7" s="47">
        <f>Output!E25/Output!E3</f>
        <v>194.43921568627451</v>
      </c>
      <c r="F7" s="47">
        <f>Output!G25/Output!G3</f>
        <v>85.691228070175441</v>
      </c>
      <c r="G7" s="47">
        <f>Output!H25/Output!H3</f>
        <v>111.92982456140351</v>
      </c>
      <c r="H7" s="47">
        <f>Output!I25/Output!I3</f>
        <v>135.08771929824562</v>
      </c>
      <c r="I7" s="47">
        <f>Output!K25/Output!K3</f>
        <v>65.78</v>
      </c>
      <c r="J7" s="47">
        <f>Output!L25/Output!L3</f>
        <v>48.05</v>
      </c>
      <c r="K7" s="47">
        <f>Output!M25/Output!M3</f>
        <v>62.1</v>
      </c>
      <c r="L7" s="47">
        <f>Output!O25/Output!O3</f>
        <v>57.37169811320755</v>
      </c>
      <c r="M7" s="47">
        <f>Output!P25/Output!P3</f>
        <v>64.026415094339626</v>
      </c>
      <c r="N7" s="47">
        <f>Output!Q25/Output!Q3</f>
        <v>55.262264150943395</v>
      </c>
      <c r="O7" s="47">
        <f>Output!S25/Output!S3</f>
        <v>68.301587301587304</v>
      </c>
      <c r="P7" s="47">
        <f>Output!T25/Output!T3</f>
        <v>59.285714285714285</v>
      </c>
      <c r="Q7" s="47">
        <f>Output!U25/Output!U3</f>
        <v>82.730158730158735</v>
      </c>
    </row>
    <row r="8" spans="1:21" x14ac:dyDescent="0.45">
      <c r="A8" s="42" t="s">
        <v>205</v>
      </c>
      <c r="B8" s="50" t="s">
        <v>200</v>
      </c>
      <c r="C8" s="47">
        <f>Output!C30/Output!C3</f>
        <v>14.058823529411764</v>
      </c>
      <c r="D8" s="47">
        <f>Output!D30/Output!D3</f>
        <v>7.6113725490196078</v>
      </c>
      <c r="E8" s="47">
        <f>Output!E30/Output!E3</f>
        <v>10.916078431372549</v>
      </c>
      <c r="F8" s="47">
        <f>Output!G30/Output!G3</f>
        <v>31.782105263157895</v>
      </c>
      <c r="G8" s="47">
        <f>Output!H30/Output!H3</f>
        <v>26.204561403508773</v>
      </c>
      <c r="H8" s="47">
        <f>Output!I30/Output!I3</f>
        <v>11.825263157894737</v>
      </c>
      <c r="I8" s="47">
        <f>Output!K30/Output!K3</f>
        <v>35.705999999999996</v>
      </c>
      <c r="J8" s="47">
        <f>Output!L30/Output!L3</f>
        <v>40.094999999999999</v>
      </c>
      <c r="K8" s="47">
        <f>Output!M30/Output!M3</f>
        <v>44.431999999999995</v>
      </c>
      <c r="L8" s="47">
        <f>Output!O30/Output!O3</f>
        <v>34.720188679245283</v>
      </c>
      <c r="M8" s="47">
        <f>Output!P30/Output!P3</f>
        <v>34.358301886792454</v>
      </c>
      <c r="N8" s="47">
        <f>Output!Q30/Output!Q3</f>
        <v>38.788867924528297</v>
      </c>
      <c r="O8" s="47">
        <f>Output!S30/Output!S3</f>
        <v>30.56031746031746</v>
      </c>
      <c r="P8" s="47">
        <f>Output!T30/Output!T3</f>
        <v>42.712698412698415</v>
      </c>
      <c r="Q8" s="47">
        <f>Output!U30/Output!U3</f>
        <v>28.122222222222224</v>
      </c>
    </row>
    <row r="9" spans="1:21" x14ac:dyDescent="0.45">
      <c r="A9" s="42" t="s">
        <v>206</v>
      </c>
      <c r="B9" s="50" t="s">
        <v>200</v>
      </c>
      <c r="C9" s="47">
        <f>Output!C26/Output!C3</f>
        <v>44.186666666666667</v>
      </c>
      <c r="D9" s="47">
        <f>Output!D26/Output!D3</f>
        <v>40.981960784313721</v>
      </c>
      <c r="E9" s="47">
        <f>Output!E26/Output!E3</f>
        <v>25.939999999999998</v>
      </c>
      <c r="F9" s="47">
        <f>Output!G26/Output!G3</f>
        <v>48.428421052631577</v>
      </c>
      <c r="G9" s="47">
        <f>Output!H26/Output!H3</f>
        <v>33.987017543859643</v>
      </c>
      <c r="H9" s="47">
        <f>Output!I26/Output!I3</f>
        <v>14.631228070175437</v>
      </c>
      <c r="I9" s="47">
        <f>Output!K26/Output!K3</f>
        <v>7.6870000000000003</v>
      </c>
      <c r="J9" s="47">
        <f>Output!L26/Output!L3</f>
        <v>9.8189999999999991</v>
      </c>
      <c r="K9" s="47">
        <f>Output!M26/Output!M3</f>
        <v>9.7829999999999995</v>
      </c>
      <c r="L9" s="47">
        <f>Output!O26/Output!O3</f>
        <v>8.0624528301886791</v>
      </c>
      <c r="M9" s="47">
        <f>Output!P26/Output!P3</f>
        <v>15.007169811320756</v>
      </c>
      <c r="N9" s="47">
        <f>Output!Q26/Output!Q3</f>
        <v>11.000943396226415</v>
      </c>
      <c r="O9" s="47">
        <f>Output!S26/Output!S3</f>
        <v>13.787301587301588</v>
      </c>
      <c r="P9" s="47">
        <f>Output!T26/Output!T3</f>
        <v>14.761904761904763</v>
      </c>
      <c r="Q9" s="47">
        <f>Output!U26/Output!U3</f>
        <v>10.928571428571429</v>
      </c>
    </row>
    <row r="10" spans="1:21" x14ac:dyDescent="0.45">
      <c r="A10" s="42" t="s">
        <v>207</v>
      </c>
      <c r="B10" s="50" t="s">
        <v>200</v>
      </c>
      <c r="C10" s="47">
        <f>Output!C29/Output!C3</f>
        <v>1.1027450980392157</v>
      </c>
      <c r="D10" s="47">
        <f>Output!D29/Output!D3</f>
        <v>0.7533333333333333</v>
      </c>
      <c r="E10" s="47">
        <f>Output!E29/Output!E3</f>
        <v>1.4709803921568629</v>
      </c>
      <c r="F10" s="47">
        <f>Output!G29/Output!G3</f>
        <v>0.59438596491228068</v>
      </c>
      <c r="G10" s="47">
        <f>Output!H29/Output!H3</f>
        <v>0.46842105263157896</v>
      </c>
      <c r="H10" s="47">
        <f>Output!I29/Output!I3</f>
        <v>0.42491228070175435</v>
      </c>
      <c r="I10" s="47">
        <f>Output!K29/Output!K3</f>
        <v>0.128</v>
      </c>
      <c r="J10" s="47">
        <f>Output!L29/Output!L3</f>
        <v>0.99</v>
      </c>
      <c r="K10" s="47">
        <f>Output!M29/Output!M3</f>
        <v>1.1179999999999999</v>
      </c>
      <c r="L10" s="47">
        <f>Output!O29/Output!O3</f>
        <v>2.8301886792452831E-2</v>
      </c>
      <c r="M10" s="47">
        <f>Output!P29/Output!P3</f>
        <v>0.53679245283018873</v>
      </c>
      <c r="N10" s="47">
        <f>Output!Q29/Output!Q3</f>
        <v>0.55490566037735856</v>
      </c>
      <c r="O10" s="47">
        <f>Output!S29/Output!S3</f>
        <v>8.5714285714285715E-2</v>
      </c>
      <c r="P10" s="47">
        <f>Output!T29/Output!T3</f>
        <v>0.34920634920634919</v>
      </c>
      <c r="Q10" s="47">
        <f>Output!U29/Output!U3</f>
        <v>0.42539682539682538</v>
      </c>
    </row>
    <row r="11" spans="1:21" x14ac:dyDescent="0.45">
      <c r="A11" s="42" t="s">
        <v>198</v>
      </c>
      <c r="B11" s="50" t="s">
        <v>200</v>
      </c>
      <c r="C11" s="47">
        <f>SUM(C7:C10)</f>
        <v>131.29333333333332</v>
      </c>
      <c r="D11" s="47">
        <f t="shared" ref="D11:F11" si="0">SUM(D7:D10)</f>
        <v>191.13098039215686</v>
      </c>
      <c r="E11" s="47">
        <f t="shared" si="0"/>
        <v>232.76627450980391</v>
      </c>
      <c r="F11" s="47">
        <f t="shared" si="0"/>
        <v>166.4961403508772</v>
      </c>
      <c r="G11" s="47">
        <f t="shared" ref="G11:H11" si="1">SUM(G7:G10)</f>
        <v>172.5898245614035</v>
      </c>
      <c r="H11" s="47">
        <f t="shared" si="1"/>
        <v>161.96912280701756</v>
      </c>
      <c r="I11" s="47">
        <f t="shared" ref="I11:K11" si="2">SUM(I7:I10)</f>
        <v>109.30099999999999</v>
      </c>
      <c r="J11" s="47">
        <f t="shared" si="2"/>
        <v>98.953999999999994</v>
      </c>
      <c r="K11" s="47">
        <f t="shared" si="2"/>
        <v>117.43299999999999</v>
      </c>
      <c r="L11" s="47">
        <f t="shared" ref="L11:N11" si="3">SUM(L7:L10)</f>
        <v>100.18264150943396</v>
      </c>
      <c r="M11" s="47">
        <f t="shared" si="3"/>
        <v>113.92867924528301</v>
      </c>
      <c r="N11" s="47">
        <f t="shared" si="3"/>
        <v>105.60698113207546</v>
      </c>
      <c r="O11" s="47">
        <f t="shared" ref="O11:Q11" si="4">SUM(O7:O10)</f>
        <v>112.73492063492064</v>
      </c>
      <c r="P11" s="47">
        <f t="shared" si="4"/>
        <v>117.10952380952381</v>
      </c>
      <c r="Q11" s="47">
        <f t="shared" si="4"/>
        <v>122.20634920634922</v>
      </c>
    </row>
    <row r="12" spans="1:21" x14ac:dyDescent="0.45">
      <c r="A12" s="42" t="s">
        <v>297</v>
      </c>
      <c r="B12" s="50" t="s">
        <v>200</v>
      </c>
      <c r="C12" s="47">
        <f>Output!C55/Output!C3</f>
        <v>146.18823529411765</v>
      </c>
      <c r="D12" s="47">
        <f>Output!D55/Output!D3</f>
        <v>203.96470588235294</v>
      </c>
      <c r="E12" s="47">
        <f>Output!E55/Output!E3</f>
        <v>268.14901960784312</v>
      </c>
      <c r="F12" s="47">
        <f>Output!G55/Output!G3</f>
        <v>156.60350877192982</v>
      </c>
      <c r="G12" s="47">
        <f>Output!H55/Output!H3</f>
        <v>199.53333333333333</v>
      </c>
      <c r="H12" s="47">
        <f>Output!I55/Output!I3</f>
        <v>198.60350877192982</v>
      </c>
      <c r="I12" s="47">
        <f>Output!K55/Output!K3</f>
        <v>129.4</v>
      </c>
      <c r="J12" s="47">
        <f>Output!L55/Output!L3</f>
        <v>110.35</v>
      </c>
      <c r="K12" s="47">
        <f>Output!M55/Output!M3</f>
        <v>136.19999999999999</v>
      </c>
      <c r="L12" s="47">
        <f>Output!O55/Output!O3</f>
        <v>121.73584905660377</v>
      </c>
      <c r="M12" s="47">
        <f>Output!P55/Output!P3</f>
        <v>124.95094339622642</v>
      </c>
      <c r="N12" s="47">
        <f>Output!Q55/Output!Q3</f>
        <v>122.48301886792453</v>
      </c>
      <c r="O12" s="47">
        <f>Output!S55/Output!S3</f>
        <v>97.253968253968253</v>
      </c>
      <c r="P12" s="47">
        <f>Output!T55/Output!T3</f>
        <v>120.53968253968254</v>
      </c>
      <c r="Q12" s="47">
        <f>Output!U55/Output!U3</f>
        <v>146.12698412698413</v>
      </c>
    </row>
    <row r="13" spans="1:21" x14ac:dyDescent="0.45">
      <c r="A13" s="42" t="s">
        <v>304</v>
      </c>
      <c r="B13" s="50" t="s">
        <v>200</v>
      </c>
      <c r="C13" s="57">
        <f>C8+C10</f>
        <v>15.161568627450981</v>
      </c>
      <c r="D13" s="57">
        <f t="shared" ref="D13:Q13" si="5">D8+D10</f>
        <v>8.3647058823529417</v>
      </c>
      <c r="E13" s="57">
        <f t="shared" si="5"/>
        <v>12.387058823529411</v>
      </c>
      <c r="F13" s="57">
        <f t="shared" si="5"/>
        <v>32.376491228070179</v>
      </c>
      <c r="G13" s="57">
        <f t="shared" si="5"/>
        <v>26.672982456140353</v>
      </c>
      <c r="H13" s="57">
        <f t="shared" si="5"/>
        <v>12.250175438596491</v>
      </c>
      <c r="I13" s="57">
        <f t="shared" si="5"/>
        <v>35.833999999999996</v>
      </c>
      <c r="J13" s="57">
        <f t="shared" si="5"/>
        <v>41.085000000000001</v>
      </c>
      <c r="K13" s="57">
        <f t="shared" si="5"/>
        <v>45.55</v>
      </c>
      <c r="L13" s="57">
        <f t="shared" si="5"/>
        <v>34.748490566037738</v>
      </c>
      <c r="M13" s="57">
        <f t="shared" si="5"/>
        <v>34.895094339622645</v>
      </c>
      <c r="N13" s="57">
        <f t="shared" si="5"/>
        <v>39.343773584905655</v>
      </c>
      <c r="O13" s="57">
        <f t="shared" si="5"/>
        <v>30.646031746031746</v>
      </c>
      <c r="P13" s="57">
        <f t="shared" si="5"/>
        <v>43.061904761904763</v>
      </c>
      <c r="Q13" s="57">
        <f t="shared" si="5"/>
        <v>28.547619047619047</v>
      </c>
      <c r="R13" s="57"/>
      <c r="S13" s="57"/>
      <c r="T13" s="57"/>
      <c r="U13" s="57"/>
    </row>
    <row r="15" spans="1:21" x14ac:dyDescent="0.45">
      <c r="A15" s="58" t="s">
        <v>208</v>
      </c>
    </row>
    <row r="16" spans="1:21" x14ac:dyDescent="0.45">
      <c r="A16" s="59" t="s">
        <v>205</v>
      </c>
      <c r="B16" s="50" t="s">
        <v>211</v>
      </c>
      <c r="C16" s="47">
        <f>1000*Output!C31/Output!C3</f>
        <v>59.411764705882355</v>
      </c>
      <c r="D16" s="47">
        <f>1000*Output!D31/Output!D3</f>
        <v>55.725490196078432</v>
      </c>
      <c r="E16" s="47">
        <f>1000*Output!E31/Output!E3</f>
        <v>57.372549019607845</v>
      </c>
      <c r="F16" s="47">
        <f>1000*Output!G31/Output!G3</f>
        <v>5.9298245614035086</v>
      </c>
      <c r="G16" s="47">
        <f>1000*Output!H31/Output!H3</f>
        <v>5.8947368421052628</v>
      </c>
      <c r="H16" s="47">
        <f>1000*Output!I31/Output!I3</f>
        <v>7.333333333333333</v>
      </c>
      <c r="I16" s="47">
        <f>1000*Output!K31/Output!K3</f>
        <v>369.6</v>
      </c>
      <c r="J16" s="47">
        <f>1000*Output!L31/Output!L3</f>
        <v>345.9</v>
      </c>
      <c r="K16" s="47">
        <f>1000*Output!M31/Output!M3</f>
        <v>354.9</v>
      </c>
      <c r="L16" s="47">
        <f>1000*Output!O31/Output!O3</f>
        <v>50.79245283018868</v>
      </c>
      <c r="M16" s="47">
        <f>1000*Output!P31/Output!P3</f>
        <v>52.886792452830186</v>
      </c>
      <c r="N16" s="47">
        <f>1000*Output!Q31/Output!Q3</f>
        <v>52.867924528301884</v>
      </c>
      <c r="O16" s="47">
        <f>1000*Output!S31/Output!S3</f>
        <v>62.698412698412696</v>
      </c>
      <c r="P16" s="47">
        <f>1000*Output!T31/Output!T3</f>
        <v>48.253968253968253</v>
      </c>
      <c r="Q16" s="47">
        <f>1000*Output!U31/Output!U3</f>
        <v>48.412698412698411</v>
      </c>
    </row>
    <row r="17" spans="1:17" x14ac:dyDescent="0.45">
      <c r="A17" s="42" t="s">
        <v>209</v>
      </c>
      <c r="B17" s="50" t="s">
        <v>211</v>
      </c>
      <c r="C17" s="57">
        <f>1000*Output!C32/Output!C3</f>
        <v>803.8039215686274</v>
      </c>
      <c r="D17" s="57">
        <f>1000*Output!D32/Output!D3</f>
        <v>1035.1372549019609</v>
      </c>
      <c r="E17" s="57">
        <f>1000*Output!E32/Output!E3</f>
        <v>797.52941176470586</v>
      </c>
      <c r="F17" s="57">
        <f>1000*Output!G32/Output!G3</f>
        <v>218.31578947368422</v>
      </c>
      <c r="G17" s="57">
        <f>1000*Output!H32/Output!H3</f>
        <v>293.12280701754383</v>
      </c>
      <c r="H17" s="57">
        <f>1000*Output!I32/Output!I3</f>
        <v>303.15789473684208</v>
      </c>
      <c r="I17" s="57">
        <f>1000*Output!K32/Output!K3</f>
        <v>502.5</v>
      </c>
      <c r="J17" s="57">
        <f>1000*Output!L32/Output!L3</f>
        <v>523.1</v>
      </c>
      <c r="K17" s="57">
        <f>1000*Output!M32/Output!M3</f>
        <v>433</v>
      </c>
      <c r="L17" s="57">
        <f>1000*Output!O32/Output!O3</f>
        <v>57.339622641509436</v>
      </c>
      <c r="M17" s="57">
        <f>1000*Output!P32/Output!P3</f>
        <v>93.64150943396227</v>
      </c>
      <c r="N17" s="57">
        <f>1000*Output!Q32/Output!Q3</f>
        <v>92.226415094339629</v>
      </c>
      <c r="O17" s="57">
        <f>1000*Output!S32/Output!S3</f>
        <v>82.857142857142861</v>
      </c>
      <c r="P17" s="57">
        <f>1000*Output!T32/Output!T3</f>
        <v>61.428571428571431</v>
      </c>
      <c r="Q17" s="57">
        <f>1000*Output!U32/Output!U3</f>
        <v>40.317460317460316</v>
      </c>
    </row>
    <row r="18" spans="1:17" x14ac:dyDescent="0.45">
      <c r="A18" s="42" t="s">
        <v>210</v>
      </c>
      <c r="B18" s="50" t="s">
        <v>211</v>
      </c>
      <c r="C18" s="57">
        <f>1000*Output!C33/Output!C3</f>
        <v>822.86274509803923</v>
      </c>
      <c r="D18" s="57">
        <f>1000*Output!D33/Output!D3</f>
        <v>474.70588235294116</v>
      </c>
      <c r="E18" s="57">
        <f>1000*Output!E33/Output!E3</f>
        <v>2594.8627450980393</v>
      </c>
      <c r="F18" s="57">
        <f>1000*Output!G33/Output!G3</f>
        <v>199.54385964912279</v>
      </c>
      <c r="G18" s="57">
        <f>1000*Output!H33/Output!H3</f>
        <v>265.92982456140351</v>
      </c>
      <c r="H18" s="57">
        <f>1000*Output!I33/Output!I3</f>
        <v>422.73684210526318</v>
      </c>
      <c r="I18" s="57">
        <f>1000*Output!K33/Output!K3</f>
        <v>176.8</v>
      </c>
      <c r="J18" s="57">
        <f>1000*Output!L33/Output!L3</f>
        <v>889.8</v>
      </c>
      <c r="K18" s="57">
        <f>1000*Output!M33/Output!M3</f>
        <v>913</v>
      </c>
      <c r="L18" s="57">
        <f>1000*Output!O33/Output!O3</f>
        <v>39.547169811320757</v>
      </c>
      <c r="M18" s="57">
        <f>1000*Output!P33/Output!P3</f>
        <v>714.05660377358492</v>
      </c>
      <c r="N18" s="57">
        <f>1000*Output!Q33/Output!Q3</f>
        <v>1085.7169811320755</v>
      </c>
      <c r="O18" s="47">
        <f>1000*Output!S33/Output!S3</f>
        <v>8.412698412698413</v>
      </c>
      <c r="P18" s="47">
        <f>1000*Output!T33/Output!T3</f>
        <v>35.714285714285715</v>
      </c>
      <c r="Q18" s="47">
        <f>1000*Output!U33/Output!U3</f>
        <v>38.571428571428569</v>
      </c>
    </row>
    <row r="19" spans="1:17" x14ac:dyDescent="0.45">
      <c r="A19" s="42" t="s">
        <v>198</v>
      </c>
      <c r="B19" s="50" t="s">
        <v>211</v>
      </c>
      <c r="C19" s="57">
        <f>SUM(C16:C18)</f>
        <v>1686.0784313725489</v>
      </c>
      <c r="D19" s="57">
        <f t="shared" ref="D19:Q19" si="6">SUM(D16:D18)</f>
        <v>1565.5686274509806</v>
      </c>
      <c r="E19" s="57">
        <f t="shared" si="6"/>
        <v>3449.7647058823532</v>
      </c>
      <c r="F19" s="57">
        <f t="shared" si="6"/>
        <v>423.78947368421052</v>
      </c>
      <c r="G19" s="57">
        <f t="shared" si="6"/>
        <v>564.9473684210526</v>
      </c>
      <c r="H19" s="57">
        <f t="shared" si="6"/>
        <v>733.22807017543857</v>
      </c>
      <c r="I19" s="57">
        <f t="shared" si="6"/>
        <v>1048.9000000000001</v>
      </c>
      <c r="J19" s="57">
        <f t="shared" si="6"/>
        <v>1758.8</v>
      </c>
      <c r="K19" s="57">
        <f t="shared" si="6"/>
        <v>1700.9</v>
      </c>
      <c r="L19" s="57">
        <f t="shared" si="6"/>
        <v>147.67924528301887</v>
      </c>
      <c r="M19" s="57">
        <f t="shared" si="6"/>
        <v>860.58490566037744</v>
      </c>
      <c r="N19" s="57">
        <f t="shared" si="6"/>
        <v>1230.8113207547169</v>
      </c>
      <c r="O19" s="57">
        <f t="shared" si="6"/>
        <v>153.96825396825395</v>
      </c>
      <c r="P19" s="57">
        <f t="shared" si="6"/>
        <v>145.39682539682539</v>
      </c>
      <c r="Q19" s="57">
        <f t="shared" si="6"/>
        <v>127.3015873015873</v>
      </c>
    </row>
    <row r="20" spans="1:17" x14ac:dyDescent="0.45">
      <c r="A20" s="42" t="s">
        <v>298</v>
      </c>
      <c r="B20" s="50" t="s">
        <v>200</v>
      </c>
      <c r="C20" s="47">
        <f>Output!C56/Output!C3</f>
        <v>15.505882352941176</v>
      </c>
      <c r="D20" s="47">
        <f>Output!D56/Output!D3</f>
        <v>12.807843137254903</v>
      </c>
      <c r="E20" s="47">
        <f>Output!E56/Output!E3</f>
        <v>27.83921568627451</v>
      </c>
      <c r="F20" s="47">
        <f>Output!G56/Output!G3</f>
        <v>39.459649122807015</v>
      </c>
      <c r="G20" s="47">
        <f>Output!H56/Output!H3</f>
        <v>26.442105263157895</v>
      </c>
      <c r="H20" s="47">
        <f>Output!I56/Output!I3</f>
        <v>12.628070175438596</v>
      </c>
      <c r="I20" s="47">
        <f>Output!K56/Output!K3</f>
        <v>3.48</v>
      </c>
      <c r="J20" s="60">
        <f>Output!L56/Output!L3</f>
        <v>0.87</v>
      </c>
      <c r="K20" s="60">
        <f>Output!M56/Output!M3</f>
        <v>0.45</v>
      </c>
      <c r="L20" s="47">
        <f>Output!O56/Output!O3</f>
        <v>7.5169811320754718</v>
      </c>
      <c r="M20" s="47">
        <f>Output!P56/Output!P3</f>
        <v>3.7471698113207546</v>
      </c>
      <c r="N20" s="47">
        <f>Output!Q56/Output!Q3</f>
        <v>2.20188679245283</v>
      </c>
      <c r="O20" s="47">
        <f>Output!S56/Output!S3</f>
        <v>1.9841269841269842</v>
      </c>
      <c r="P20" s="47">
        <f>Output!T56/Output!T3</f>
        <v>1.6031746031746033</v>
      </c>
      <c r="Q20" s="47">
        <f>Output!U56/Output!U3</f>
        <v>0.17460317460317459</v>
      </c>
    </row>
    <row r="21" spans="1:17" x14ac:dyDescent="0.45">
      <c r="A21" s="42" t="s">
        <v>304</v>
      </c>
      <c r="B21" s="50" t="s">
        <v>200</v>
      </c>
      <c r="C21" s="60">
        <f>(C16+C17+C18)/1000</f>
        <v>1.686078431372549</v>
      </c>
      <c r="D21" s="60">
        <f t="shared" ref="D21:Q21" si="7">(D16+D17+D18)/1000</f>
        <v>1.5655686274509806</v>
      </c>
      <c r="E21" s="60">
        <f t="shared" si="7"/>
        <v>3.4497647058823531</v>
      </c>
      <c r="F21" s="60">
        <f t="shared" si="7"/>
        <v>0.42378947368421049</v>
      </c>
      <c r="G21" s="60">
        <f t="shared" si="7"/>
        <v>0.56494736842105264</v>
      </c>
      <c r="H21" s="60">
        <f t="shared" si="7"/>
        <v>0.73322807017543856</v>
      </c>
      <c r="I21" s="60">
        <f t="shared" si="7"/>
        <v>1.0489000000000002</v>
      </c>
      <c r="J21" s="60">
        <f t="shared" si="7"/>
        <v>1.7587999999999999</v>
      </c>
      <c r="K21" s="60">
        <f t="shared" si="7"/>
        <v>1.7009000000000001</v>
      </c>
      <c r="L21" s="60">
        <f t="shared" si="7"/>
        <v>0.14767924528301887</v>
      </c>
      <c r="M21" s="60">
        <f t="shared" si="7"/>
        <v>0.86058490566037749</v>
      </c>
      <c r="N21" s="60">
        <f t="shared" si="7"/>
        <v>1.2308113207547169</v>
      </c>
      <c r="O21" s="60">
        <f t="shared" si="7"/>
        <v>0.15396825396825395</v>
      </c>
      <c r="P21" s="60">
        <f t="shared" si="7"/>
        <v>0.14539682539682539</v>
      </c>
      <c r="Q21" s="60">
        <f t="shared" si="7"/>
        <v>0.1273015873015873</v>
      </c>
    </row>
    <row r="23" spans="1:17" x14ac:dyDescent="0.45">
      <c r="A23" s="58" t="s">
        <v>184</v>
      </c>
      <c r="B23" s="50" t="s">
        <v>212</v>
      </c>
      <c r="C23" s="47">
        <f>Output!C42/Output!C3/1000</f>
        <v>15.980752941176469</v>
      </c>
      <c r="D23" s="47">
        <f>Output!D42/Output!D3/1000</f>
        <v>20.568266666666666</v>
      </c>
      <c r="E23" s="47">
        <f>Output!E42/Output!E3/1000</f>
        <v>25.604082352941177</v>
      </c>
      <c r="F23" s="47">
        <f>Output!G42/Output!G3/1000</f>
        <v>13.596947368421054</v>
      </c>
      <c r="G23" s="47">
        <f>Output!H42/Output!H3/1000</f>
        <v>15.605140350877193</v>
      </c>
      <c r="H23" s="47">
        <f>Output!I42/Output!I3/1000</f>
        <v>17.620873684210526</v>
      </c>
      <c r="I23" s="47">
        <f>Output!K42/Output!K3/1000</f>
        <v>6.8860700000000001</v>
      </c>
      <c r="J23" s="47">
        <f>Output!L42/Output!L3/1000</f>
        <v>8.00197</v>
      </c>
      <c r="K23" s="47">
        <f>Output!M42/Output!M3/1000</f>
        <v>9.9150400000000012</v>
      </c>
      <c r="L23" s="47">
        <f>Output!O42/Output!O3/1000</f>
        <v>6.1852</v>
      </c>
      <c r="M23" s="47">
        <f>Output!P42/Output!P3/1000</f>
        <v>9.6845905660377358</v>
      </c>
      <c r="N23" s="47">
        <f>Output!Q42/Output!Q3/1000</f>
        <v>9.4310226415094345</v>
      </c>
      <c r="O23" s="47">
        <f>Output!S42/Output!S3/1000</f>
        <v>12.376507936507936</v>
      </c>
      <c r="P23" s="47">
        <f>Output!T42/Output!T3/1000</f>
        <v>14.079349206349207</v>
      </c>
      <c r="Q23" s="47">
        <f>Output!U42/Output!U3/1000</f>
        <v>14.810873015873016</v>
      </c>
    </row>
    <row r="24" spans="1:17" x14ac:dyDescent="0.45">
      <c r="A24" s="58" t="s">
        <v>177</v>
      </c>
      <c r="B24" s="50" t="s">
        <v>213</v>
      </c>
      <c r="C24" s="47">
        <f>Output!C35/Output!C3/1000</f>
        <v>28.933011764705885</v>
      </c>
      <c r="D24" s="47">
        <f>Output!D35/Output!D3/1000</f>
        <v>44.550760784313724</v>
      </c>
      <c r="E24" s="47">
        <f>Output!E35/Output!E3/1000</f>
        <v>68.451364705882355</v>
      </c>
      <c r="F24" s="47">
        <f>Output!G35/Output!G3/1000</f>
        <v>28.133396491228073</v>
      </c>
      <c r="G24" s="47">
        <f>Output!H35/Output!H3/1000</f>
        <v>38.973326315789478</v>
      </c>
      <c r="H24" s="47">
        <f>Output!I35/Output!I3/1000</f>
        <v>46.944249122807015</v>
      </c>
      <c r="I24" s="47">
        <f>Output!K35/Output!K3/1000</f>
        <v>15.72317</v>
      </c>
      <c r="J24" s="47">
        <f>Output!L35/Output!L3/1000</f>
        <v>19.492900000000002</v>
      </c>
      <c r="K24" s="47">
        <f>Output!M35/Output!M3/1000</f>
        <v>24.020790000000002</v>
      </c>
      <c r="L24" s="47">
        <f>Output!O35/Output!O3/1000</f>
        <v>16.505871698113211</v>
      </c>
      <c r="M24" s="47">
        <f>Output!P35/Output!P3/1000</f>
        <v>20.81012075471698</v>
      </c>
      <c r="N24" s="47">
        <f>Output!Q35/Output!Q3/1000</f>
        <v>23.205460377358488</v>
      </c>
      <c r="O24" s="47">
        <f>Output!S35/Output!S3/1000</f>
        <v>27.291746031746033</v>
      </c>
      <c r="P24" s="47">
        <f>Output!T35/Output!T3/1000</f>
        <v>39.893333333333338</v>
      </c>
      <c r="Q24" s="47">
        <f>Output!U35/Output!U3/1000</f>
        <v>42.877317460317464</v>
      </c>
    </row>
    <row r="25" spans="1:17" x14ac:dyDescent="0.45">
      <c r="A25" s="58" t="s">
        <v>191</v>
      </c>
      <c r="B25" s="50" t="s">
        <v>214</v>
      </c>
      <c r="C25" s="60">
        <f>Output!C49/Output!C3/1000</f>
        <v>0.39712156862745096</v>
      </c>
      <c r="D25" s="60">
        <f>Output!D49/Output!D3/1000</f>
        <v>0.4612</v>
      </c>
      <c r="E25" s="60">
        <f>Output!E49/Output!E3/1000</f>
        <v>0.73710980392156866</v>
      </c>
      <c r="F25" s="60">
        <f>Output!G49/Output!G3/1000</f>
        <v>2.2317157894736841</v>
      </c>
      <c r="G25" s="60">
        <f>Output!H49/Output!H3/1000</f>
        <v>2.4112666666666667</v>
      </c>
      <c r="H25" s="60">
        <f>Output!I49/Output!I3/1000</f>
        <v>1.8202701754385964</v>
      </c>
      <c r="I25" s="60">
        <f>Output!K49/Output!K3/1000</f>
        <v>9.8470000000000002E-2</v>
      </c>
      <c r="J25" s="60">
        <f>Output!L49/Output!L3/1000</f>
        <v>0.13930999999999999</v>
      </c>
      <c r="K25" s="60">
        <f>Output!M49/Output!M3/1000</f>
        <v>0.17665</v>
      </c>
      <c r="L25" s="60">
        <f>Output!O49/Output!O3/1000</f>
        <v>0.19690943396226415</v>
      </c>
      <c r="M25" s="60">
        <f>Output!P49/Output!P3/1000</f>
        <v>0.24543962264150943</v>
      </c>
      <c r="N25" s="60">
        <f>Output!Q49/Output!Q3/1000</f>
        <v>0.26830000000000004</v>
      </c>
      <c r="O25" s="60">
        <f>Output!S49/Output!S3/1000</f>
        <v>0.42092063492063492</v>
      </c>
      <c r="P25" s="60">
        <f>Output!T49/Output!T3/1000</f>
        <v>0.38904761904761903</v>
      </c>
      <c r="Q25" s="60">
        <f>Output!U49/Output!U3/1000</f>
        <v>0.52531746031746041</v>
      </c>
    </row>
    <row r="27" spans="1:17" x14ac:dyDescent="0.45">
      <c r="A27" s="56" t="s">
        <v>204</v>
      </c>
    </row>
    <row r="28" spans="1:17" x14ac:dyDescent="0.45">
      <c r="A28" s="42" t="s">
        <v>167</v>
      </c>
      <c r="B28" s="50" t="s">
        <v>215</v>
      </c>
      <c r="C28" s="60">
        <f>1000*Output!C25/Output!C5/Output!C4</f>
        <v>4.6876956293996654</v>
      </c>
      <c r="D28" s="60">
        <f>1000*Output!D25/Output!D5/Output!D4</f>
        <v>7.9461538461538463</v>
      </c>
      <c r="E28" s="60">
        <f>1000*Output!E25/Output!E5/Output!E4</f>
        <v>8.4755555555555553</v>
      </c>
      <c r="F28" s="60">
        <f>1000*Output!G25/Output!G5/Output!G4</f>
        <v>6.8387508680750022</v>
      </c>
      <c r="G28" s="60">
        <f>1000*Output!H25/Output!H5/Output!H4</f>
        <v>7.5952380952380949</v>
      </c>
      <c r="H28" s="60">
        <f>1000*Output!I25/Output!I5/Output!I4</f>
        <v>7.9941860465116275</v>
      </c>
      <c r="I28" s="60">
        <f>1000*Output!K25/Output!K5/Output!K4</f>
        <v>10.963333333333333</v>
      </c>
      <c r="J28" s="60">
        <f>1000*Output!L25/Output!L5/Output!L4</f>
        <v>5.5229885057471266</v>
      </c>
      <c r="K28" s="60">
        <f>1000*Output!M25/Output!M5/Output!M4</f>
        <v>6.21</v>
      </c>
      <c r="L28" s="60">
        <f>1000*Output!O25/Output!O5/Output!O4</f>
        <v>8.0018421052631581</v>
      </c>
      <c r="M28" s="60">
        <f>1000*Output!P25/Output!P5/Output!P4</f>
        <v>7.1440000000000001</v>
      </c>
      <c r="N28" s="60">
        <f>1000*Output!Q25/Output!Q5/Output!Q4</f>
        <v>5.2301785714285716</v>
      </c>
      <c r="O28" s="60">
        <f>1000*Output!S25/Output!S5/Output!S4</f>
        <v>5.4358261748357757</v>
      </c>
      <c r="P28" s="60">
        <f>1000*Output!T25/Output!T5/Output!T4</f>
        <v>3.8288057406458229</v>
      </c>
      <c r="Q28" s="60">
        <f>1000*Output!U25/Output!U5/Output!U4</f>
        <v>4.6895807090156554</v>
      </c>
    </row>
    <row r="29" spans="1:17" x14ac:dyDescent="0.45">
      <c r="A29" s="42" t="s">
        <v>205</v>
      </c>
      <c r="B29" s="50" t="s">
        <v>215</v>
      </c>
      <c r="C29" s="60">
        <f>1000*Output!C30/Output!C5/Output!C4</f>
        <v>0.91602468284082639</v>
      </c>
      <c r="D29" s="60">
        <f>1000*Output!D30/Output!D5/Output!D4</f>
        <v>0.42657142857142855</v>
      </c>
      <c r="E29" s="60">
        <f>1000*Output!E30/Output!E5/Output!E4</f>
        <v>0.47582905982905982</v>
      </c>
      <c r="F29" s="60">
        <f>1000*Output!G30/Output!G5/Output!G4</f>
        <v>2.536431147651157</v>
      </c>
      <c r="G29" s="60">
        <f>1000*Output!H30/Output!H5/Output!H4</f>
        <v>1.7781666666666667</v>
      </c>
      <c r="H29" s="60">
        <f>1000*Output!I30/Output!I5/Output!I4</f>
        <v>0.69979235880398671</v>
      </c>
      <c r="I29" s="60">
        <f>1000*Output!K30/Output!K5/Output!K4</f>
        <v>5.9510000000000005</v>
      </c>
      <c r="J29" s="60">
        <f>1000*Output!L30/Output!L5/Output!L4</f>
        <v>4.6086206896551722</v>
      </c>
      <c r="K29" s="60">
        <f>1000*Output!M30/Output!M5/Output!M4</f>
        <v>4.4432</v>
      </c>
      <c r="L29" s="60">
        <f>1000*Output!O30/Output!O5/Output!O4</f>
        <v>4.8425526315789478</v>
      </c>
      <c r="M29" s="60">
        <f>1000*Output!P30/Output!P5/Output!P4</f>
        <v>3.8336631578947369</v>
      </c>
      <c r="N29" s="60">
        <f>1000*Output!Q30/Output!Q5/Output!Q4</f>
        <v>3.6710892857142858</v>
      </c>
      <c r="O29" s="60">
        <f>1000*Output!S30/Output!S5/Output!S4</f>
        <v>2.4321627084386055</v>
      </c>
      <c r="P29" s="60">
        <f>1000*Output!T30/Output!T5/Output!T4</f>
        <v>2.7584828293182984</v>
      </c>
      <c r="Q29" s="60">
        <f>1000*Output!U30/Output!U5/Output!U4</f>
        <v>1.5941155299622098</v>
      </c>
    </row>
    <row r="30" spans="1:17" x14ac:dyDescent="0.45">
      <c r="A30" s="42" t="s">
        <v>206</v>
      </c>
      <c r="B30" s="50" t="s">
        <v>215</v>
      </c>
      <c r="C30" s="60">
        <f>1000*Output!C26/Output!C5/Output!C4</f>
        <v>2.8790515247914352</v>
      </c>
      <c r="D30" s="60">
        <f>1000*Output!D26/Output!D5/Output!D4</f>
        <v>2.296791208791209</v>
      </c>
      <c r="E30" s="60">
        <f>1000*Output!E26/Output!E5/Output!E4</f>
        <v>1.1307179487179488</v>
      </c>
      <c r="F30" s="60">
        <f>1000*Output!G26/Output!G5/Output!G4</f>
        <v>3.8649219292546872</v>
      </c>
      <c r="G30" s="60">
        <f>1000*Output!H26/Output!H5/Output!H4</f>
        <v>2.3062619047619046</v>
      </c>
      <c r="H30" s="60">
        <f>1000*Output!I26/Output!I5/Output!I4</f>
        <v>0.86584302325581386</v>
      </c>
      <c r="I30" s="60">
        <f>1000*Output!K26/Output!K5/Output!K4</f>
        <v>1.2811666666666668</v>
      </c>
      <c r="J30" s="60">
        <f>1000*Output!L26/Output!L5/Output!L4</f>
        <v>1.1286206896551725</v>
      </c>
      <c r="K30" s="60">
        <f>1000*Output!M26/Output!M5/Output!M4</f>
        <v>0.97829999999999995</v>
      </c>
      <c r="L30" s="60">
        <f>1000*Output!O26/Output!O5/Output!O4</f>
        <v>1.1245000000000001</v>
      </c>
      <c r="M30" s="60">
        <f>1000*Output!P26/Output!P5/Output!P4</f>
        <v>1.6744842105263158</v>
      </c>
      <c r="N30" s="60">
        <f>1000*Output!Q26/Output!Q5/Output!Q4</f>
        <v>1.0411607142857142</v>
      </c>
      <c r="O30" s="60">
        <f>1000*Output!S26/Output!S5/Output!S4</f>
        <v>1.0972713491662456</v>
      </c>
      <c r="P30" s="60">
        <f>1000*Output!T26/Output!T5/Output!T4</f>
        <v>0.95335725269092775</v>
      </c>
      <c r="Q30" s="60">
        <f>1000*Output!U26/Output!U5/Output!U4</f>
        <v>0.61948893287745188</v>
      </c>
    </row>
    <row r="31" spans="1:17" x14ac:dyDescent="0.45">
      <c r="A31" s="42" t="s">
        <v>207</v>
      </c>
      <c r="B31" s="50" t="s">
        <v>215</v>
      </c>
      <c r="C31" s="61">
        <f>1000*Output!C29/Output!C5/Output!C4</f>
        <v>7.1851085304000112E-2</v>
      </c>
      <c r="D31" s="61">
        <f>1000*Output!D29/Output!D5/Output!D4</f>
        <v>4.221978021978022E-2</v>
      </c>
      <c r="E31" s="61">
        <f>1000*Output!E29/Output!E5/Output!E4</f>
        <v>6.4119658119658113E-2</v>
      </c>
      <c r="F31" s="61">
        <f>1000*Output!G29/Output!G5/Output!G4</f>
        <v>4.7436098478908582E-2</v>
      </c>
      <c r="G31" s="61">
        <f>1000*Output!H29/Output!H5/Output!H4</f>
        <v>3.1785714285714285E-2</v>
      </c>
      <c r="H31" s="61">
        <f>1000*Output!I29/Output!I5/Output!I4</f>
        <v>2.51453488372093E-2</v>
      </c>
      <c r="I31" s="61">
        <f>1000*Output!K29/Output!K5/Output!K4</f>
        <v>2.1333333333333333E-2</v>
      </c>
      <c r="J31" s="61">
        <f>1000*Output!L29/Output!L5/Output!L4</f>
        <v>0.11379310344827585</v>
      </c>
      <c r="K31" s="61">
        <f>1000*Output!M29/Output!M5/Output!M4</f>
        <v>0.1118</v>
      </c>
      <c r="L31" s="61">
        <f>1000*Output!O29/Output!O5/Output!O4</f>
        <v>3.9473684210526317E-3</v>
      </c>
      <c r="M31" s="61">
        <f>1000*Output!P29/Output!P5/Output!P4</f>
        <v>5.9894736842105258E-2</v>
      </c>
      <c r="N31" s="61">
        <f>1000*Output!Q29/Output!Q5/Output!Q4</f>
        <v>5.2517857142857144E-2</v>
      </c>
      <c r="O31" s="61">
        <f>1000*Output!S29/Output!S5/Output!S4</f>
        <v>6.8216270843860539E-3</v>
      </c>
      <c r="P31" s="61">
        <f>1000*Output!T29/Output!T5/Output!T4</f>
        <v>2.2552537160430548E-2</v>
      </c>
      <c r="Q31" s="61">
        <f>1000*Output!U29/Output!U5/Output!U4</f>
        <v>2.4113730430088177E-2</v>
      </c>
    </row>
    <row r="32" spans="1:17" x14ac:dyDescent="0.45">
      <c r="A32" s="42" t="s">
        <v>198</v>
      </c>
      <c r="B32" s="50" t="s">
        <v>215</v>
      </c>
      <c r="C32" s="60">
        <f>SUM(C28:C31)</f>
        <v>8.5546229223359287</v>
      </c>
      <c r="D32" s="60">
        <f t="shared" ref="D32:K32" si="8">SUM(D28:D31)</f>
        <v>10.711736263736263</v>
      </c>
      <c r="E32" s="60">
        <f t="shared" si="8"/>
        <v>10.146222222222223</v>
      </c>
      <c r="F32" s="60">
        <f>SUM(F28:F31)</f>
        <v>13.287540043459753</v>
      </c>
      <c r="G32" s="60">
        <f t="shared" ref="G32:H32" si="9">SUM(G28:G31)</f>
        <v>11.71145238095238</v>
      </c>
      <c r="H32" s="60">
        <f t="shared" si="9"/>
        <v>9.5849667774086367</v>
      </c>
      <c r="I32" s="60">
        <f t="shared" si="8"/>
        <v>18.216833333333334</v>
      </c>
      <c r="J32" s="60">
        <f t="shared" si="8"/>
        <v>11.374022988505745</v>
      </c>
      <c r="K32" s="60">
        <f t="shared" si="8"/>
        <v>11.7433</v>
      </c>
      <c r="L32" s="60">
        <f t="shared" ref="L32:N32" si="10">SUM(L28:L31)</f>
        <v>13.972842105263156</v>
      </c>
      <c r="M32" s="60">
        <f t="shared" si="10"/>
        <v>12.712042105263158</v>
      </c>
      <c r="N32" s="60">
        <f t="shared" si="10"/>
        <v>9.9949464285714296</v>
      </c>
      <c r="O32" s="60">
        <f t="shared" ref="O32:Q32" si="11">SUM(O28:O31)</f>
        <v>8.972081859525014</v>
      </c>
      <c r="P32" s="60">
        <f t="shared" si="11"/>
        <v>7.5631983598154804</v>
      </c>
      <c r="Q32" s="60">
        <f t="shared" si="11"/>
        <v>6.927298902285405</v>
      </c>
    </row>
    <row r="33" spans="1:17" x14ac:dyDescent="0.45">
      <c r="A33" s="42" t="s">
        <v>304</v>
      </c>
      <c r="B33" s="50" t="s">
        <v>305</v>
      </c>
      <c r="C33" s="47">
        <f>C29+C31</f>
        <v>0.98787576814482647</v>
      </c>
      <c r="D33" s="47">
        <f t="shared" ref="D33:Q33" si="12">D29+D31</f>
        <v>0.46879120879120878</v>
      </c>
      <c r="E33" s="47">
        <f t="shared" si="12"/>
        <v>0.5399487179487179</v>
      </c>
      <c r="F33" s="47">
        <f t="shared" si="12"/>
        <v>2.5838672461300654</v>
      </c>
      <c r="G33" s="47">
        <f t="shared" si="12"/>
        <v>1.809952380952381</v>
      </c>
      <c r="H33" s="47">
        <f t="shared" si="12"/>
        <v>0.72493770764119603</v>
      </c>
      <c r="I33" s="47">
        <f t="shared" si="12"/>
        <v>5.9723333333333342</v>
      </c>
      <c r="J33" s="47">
        <f t="shared" si="12"/>
        <v>4.7224137931034482</v>
      </c>
      <c r="K33" s="47">
        <f t="shared" si="12"/>
        <v>4.5549999999999997</v>
      </c>
      <c r="L33" s="47">
        <f t="shared" si="12"/>
        <v>4.8465000000000007</v>
      </c>
      <c r="M33" s="47">
        <f t="shared" si="12"/>
        <v>3.8935578947368423</v>
      </c>
      <c r="N33" s="47">
        <f t="shared" si="12"/>
        <v>3.7236071428571429</v>
      </c>
      <c r="O33" s="47">
        <f t="shared" si="12"/>
        <v>2.4389843355229917</v>
      </c>
      <c r="P33" s="47">
        <f t="shared" si="12"/>
        <v>2.7810353664787288</v>
      </c>
      <c r="Q33" s="47">
        <f t="shared" si="12"/>
        <v>1.6182292603922981</v>
      </c>
    </row>
    <row r="35" spans="1:17" x14ac:dyDescent="0.45">
      <c r="A35" s="58" t="s">
        <v>208</v>
      </c>
    </row>
    <row r="36" spans="1:17" x14ac:dyDescent="0.45">
      <c r="A36" s="59" t="s">
        <v>291</v>
      </c>
      <c r="B36" s="50" t="s">
        <v>216</v>
      </c>
      <c r="C36" s="60">
        <f>1000000*Output!C31/Output!C5/Output!C4</f>
        <v>3.8710666513357097</v>
      </c>
      <c r="D36" s="60">
        <f>1000000*Output!D31/Output!D5/Output!D4</f>
        <v>3.1230769230769231</v>
      </c>
      <c r="E36" s="60">
        <f>1000000*Output!E31/Output!E5/Output!E4</f>
        <v>2.5008547008547009</v>
      </c>
      <c r="F36" s="60">
        <f>1000000*Output!G31/Output!G5/Output!G4</f>
        <v>0.47324088801272435</v>
      </c>
      <c r="G36" s="60">
        <f>1000000*Output!H31/Output!H5/Output!H4</f>
        <v>0.4</v>
      </c>
      <c r="H36" s="60">
        <f>1000000*Output!I31/Output!I5/Output!I4</f>
        <v>0.433970099667774</v>
      </c>
      <c r="I36" s="60">
        <f>1000000*Output!K31/Output!K5/Output!K4</f>
        <v>61.6</v>
      </c>
      <c r="J36" s="60">
        <f>1000000*Output!L31/Output!L5/Output!L4</f>
        <v>39.758620689655174</v>
      </c>
      <c r="K36" s="60">
        <f>1000000*Output!M31/Output!M5/Output!M4</f>
        <v>35.49</v>
      </c>
      <c r="L36" s="60">
        <f>1000000*Output!O31/Output!O5/Output!O4</f>
        <v>7.0842105263157888</v>
      </c>
      <c r="M36" s="60">
        <f>1000000*Output!P31/Output!P5/Output!P4</f>
        <v>5.9010526315789473</v>
      </c>
      <c r="N36" s="60">
        <f>1000000*Output!Q31/Output!Q5/Output!Q4</f>
        <v>5.0035714285714281</v>
      </c>
      <c r="O36" s="60">
        <f>1000000*Output!S31/Output!S5/Output!S4</f>
        <v>4.9898938858009094</v>
      </c>
      <c r="P36" s="60">
        <f>1000000*Output!T31/Output!T5/Output!T4</f>
        <v>3.1163505894413124</v>
      </c>
      <c r="Q36" s="60">
        <f>1000000*Output!U31/Output!U5/Output!U4</f>
        <v>2.7442864855137663</v>
      </c>
    </row>
    <row r="37" spans="1:17" x14ac:dyDescent="0.45">
      <c r="A37" s="42" t="s">
        <v>209</v>
      </c>
      <c r="B37" s="50" t="s">
        <v>216</v>
      </c>
      <c r="C37" s="60">
        <f>1000000*Output!C32/Output!C5/Output!C4</f>
        <v>52.373104391041608</v>
      </c>
      <c r="D37" s="60">
        <f>1000000*Output!D32/Output!D5/Output!D4</f>
        <v>58.013186813186813</v>
      </c>
      <c r="E37" s="60">
        <f>1000000*Output!E32/Output!E5/Output!E4</f>
        <v>34.764102564102565</v>
      </c>
      <c r="F37" s="60">
        <f>1000000*Output!G32/Output!G5/Output!G4</f>
        <v>17.423105356302784</v>
      </c>
      <c r="G37" s="60">
        <f>1000000*Output!H32/Output!H5/Output!H4</f>
        <v>19.890476190476189</v>
      </c>
      <c r="H37" s="60">
        <f>1000000*Output!I32/Output!I5/Output!I4</f>
        <v>17.940199335548172</v>
      </c>
      <c r="I37" s="60">
        <f>1000000*Output!K32/Output!K5/Output!K4</f>
        <v>83.75</v>
      </c>
      <c r="J37" s="60">
        <f>1000000*Output!L32/Output!L5/Output!L4</f>
        <v>60.1264367816092</v>
      </c>
      <c r="K37" s="60">
        <f>1000000*Output!M32/Output!M5/Output!M4</f>
        <v>43.3</v>
      </c>
      <c r="L37" s="60">
        <f>1000000*Output!O32/Output!O5/Output!O4</f>
        <v>7.9973684210526317</v>
      </c>
      <c r="M37" s="60">
        <f>1000000*Output!P32/Output!P5/Output!P4</f>
        <v>10.448421052631579</v>
      </c>
      <c r="N37" s="60">
        <f>1000000*Output!Q32/Output!Q5/Output!Q4</f>
        <v>8.7285714285714295</v>
      </c>
      <c r="O37" s="60">
        <f>1000000*Output!S32/Output!S5/Output!S4</f>
        <v>6.5942395149065183</v>
      </c>
      <c r="P37" s="60">
        <f>1000000*Output!T32/Output!T5/Output!T4</f>
        <v>3.9671963095848279</v>
      </c>
      <c r="Q37" s="60">
        <f>1000000*Output!U32/Output!U5/Output!U4</f>
        <v>2.2854057944934318</v>
      </c>
    </row>
    <row r="38" spans="1:17" x14ac:dyDescent="0.45">
      <c r="A38" s="42" t="s">
        <v>210</v>
      </c>
      <c r="B38" s="50" t="s">
        <v>216</v>
      </c>
      <c r="C38" s="60">
        <f>1000000*Output!C33/Output!C5/Output!C4</f>
        <v>53.614911910876039</v>
      </c>
      <c r="D38" s="60">
        <f>1000000*Output!D33/Output!D5/Output!D4</f>
        <v>26.604395604395602</v>
      </c>
      <c r="E38" s="60">
        <f>1000000*Output!E33/Output!E5/Output!E4</f>
        <v>113.10940170940171</v>
      </c>
      <c r="F38" s="60">
        <f>1000000*Output!G33/Output!G5/Output!G4</f>
        <v>15.924975917919307</v>
      </c>
      <c r="G38" s="60">
        <f>1000000*Output!H33/Output!H5/Output!H4</f>
        <v>18.045238095238098</v>
      </c>
      <c r="H38" s="60">
        <f>1000000*Output!I33/Output!I5/Output!I4</f>
        <v>25.016611295681063</v>
      </c>
      <c r="I38" s="60">
        <f>1000000*Output!K33/Output!K5/Output!K4</f>
        <v>29.466666666666665</v>
      </c>
      <c r="J38" s="60">
        <f>1000000*Output!L33/Output!L5/Output!L4</f>
        <v>102.27586206896552</v>
      </c>
      <c r="K38" s="60">
        <f>1000000*Output!M33/Output!M5/Output!M4</f>
        <v>91.3</v>
      </c>
      <c r="L38" s="60">
        <f>1000000*Output!O33/Output!O5/Output!O4</f>
        <v>5.5157894736842108</v>
      </c>
      <c r="M38" s="60">
        <f>1000000*Output!P33/Output!P5/Output!P4</f>
        <v>79.673684210526318</v>
      </c>
      <c r="N38" s="60">
        <f>1000000*Output!Q33/Output!Q5/Output!Q4</f>
        <v>102.75535714285715</v>
      </c>
      <c r="O38" s="60">
        <f>1000000*Output!S33/Output!S5/Output!S4</f>
        <v>0.66953006568974227</v>
      </c>
      <c r="P38" s="60">
        <f>1000000*Output!T33/Output!T5/Output!T4</f>
        <v>2.3065094823167609</v>
      </c>
      <c r="Q38" s="60">
        <f>1000000*Output!U33/Output!U5/Output!U4</f>
        <v>2.1864315278027711</v>
      </c>
    </row>
    <row r="39" spans="1:17" x14ac:dyDescent="0.45">
      <c r="A39" s="42" t="s">
        <v>198</v>
      </c>
      <c r="B39" s="50" t="s">
        <v>216</v>
      </c>
      <c r="C39" s="60">
        <f>SUM(C36:C38)</f>
        <v>109.85908295325336</v>
      </c>
      <c r="D39" s="60">
        <f t="shared" ref="D39:Q39" si="13">SUM(D36:D38)</f>
        <v>87.740659340659334</v>
      </c>
      <c r="E39" s="60">
        <f t="shared" si="13"/>
        <v>150.37435897435898</v>
      </c>
      <c r="F39" s="60">
        <f t="shared" si="13"/>
        <v>33.821322162234814</v>
      </c>
      <c r="G39" s="60">
        <f t="shared" si="13"/>
        <v>38.335714285714289</v>
      </c>
      <c r="H39" s="60">
        <f t="shared" si="13"/>
        <v>43.390780730897006</v>
      </c>
      <c r="I39" s="60">
        <f t="shared" si="13"/>
        <v>174.81666666666666</v>
      </c>
      <c r="J39" s="60">
        <f t="shared" si="13"/>
        <v>202.16091954022988</v>
      </c>
      <c r="K39" s="60">
        <f t="shared" si="13"/>
        <v>170.08999999999997</v>
      </c>
      <c r="L39" s="60">
        <f t="shared" si="13"/>
        <v>20.597368421052632</v>
      </c>
      <c r="M39" s="60">
        <f t="shared" si="13"/>
        <v>96.02315789473684</v>
      </c>
      <c r="N39" s="60">
        <f t="shared" si="13"/>
        <v>116.48750000000001</v>
      </c>
      <c r="O39" s="60">
        <f t="shared" si="13"/>
        <v>12.253663466397169</v>
      </c>
      <c r="P39" s="60">
        <f t="shared" si="13"/>
        <v>9.3900563813429017</v>
      </c>
      <c r="Q39" s="60">
        <f t="shared" si="13"/>
        <v>7.2161238078099696</v>
      </c>
    </row>
    <row r="40" spans="1:17" x14ac:dyDescent="0.45">
      <c r="A40" s="42" t="s">
        <v>304</v>
      </c>
      <c r="B40" s="50" t="s">
        <v>306</v>
      </c>
      <c r="C40" s="61">
        <f>(C36+C37+C38)/1000</f>
        <v>0.10985908295325336</v>
      </c>
      <c r="D40" s="61">
        <f t="shared" ref="D40:Q40" si="14">(D36+D37+D38)/1000</f>
        <v>8.7740659340659333E-2</v>
      </c>
      <c r="E40" s="61">
        <f t="shared" si="14"/>
        <v>0.150374358974359</v>
      </c>
      <c r="F40" s="61">
        <f t="shared" si="14"/>
        <v>3.3821322162234817E-2</v>
      </c>
      <c r="G40" s="61">
        <f t="shared" si="14"/>
        <v>3.8335714285714292E-2</v>
      </c>
      <c r="H40" s="61">
        <f t="shared" si="14"/>
        <v>4.3390780730897006E-2</v>
      </c>
      <c r="I40" s="61">
        <f t="shared" si="14"/>
        <v>0.17481666666666668</v>
      </c>
      <c r="J40" s="61">
        <f t="shared" si="14"/>
        <v>0.20216091954022988</v>
      </c>
      <c r="K40" s="61">
        <f t="shared" si="14"/>
        <v>0.17008999999999996</v>
      </c>
      <c r="L40" s="61">
        <f t="shared" si="14"/>
        <v>2.0597368421052632E-2</v>
      </c>
      <c r="M40" s="61">
        <f t="shared" si="14"/>
        <v>9.6023157894736838E-2</v>
      </c>
      <c r="N40" s="61">
        <f t="shared" si="14"/>
        <v>0.11648750000000001</v>
      </c>
      <c r="O40" s="61">
        <f t="shared" si="14"/>
        <v>1.2253663466397169E-2</v>
      </c>
      <c r="P40" s="61">
        <f t="shared" si="14"/>
        <v>9.3900563813429025E-3</v>
      </c>
      <c r="Q40" s="61">
        <f t="shared" si="14"/>
        <v>7.2161238078099696E-3</v>
      </c>
    </row>
    <row r="41" spans="1:17" x14ac:dyDescent="0.45">
      <c r="A41" s="42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</row>
    <row r="42" spans="1:17" x14ac:dyDescent="0.45">
      <c r="A42" s="58" t="s">
        <v>296</v>
      </c>
    </row>
    <row r="43" spans="1:17" x14ac:dyDescent="0.45">
      <c r="A43" s="59">
        <v>0.15290000000000001</v>
      </c>
      <c r="B43" s="50" t="s">
        <v>217</v>
      </c>
      <c r="C43" s="60">
        <f>Output!C42/Output!C5/Output!C4</f>
        <v>1.0412510060940554</v>
      </c>
      <c r="D43" s="60">
        <f>Output!D42/Output!D5/Output!D4</f>
        <v>1.1527270329670329</v>
      </c>
      <c r="E43" s="60">
        <f>Output!E42/Output!E5/Output!E4</f>
        <v>1.1160753846153846</v>
      </c>
      <c r="F43" s="60">
        <f>Output!G42/Output!G5/Output!G4</f>
        <v>1.0851301552454131</v>
      </c>
      <c r="G43" s="60">
        <f>Output!H42/Output!H5/Output!H4</f>
        <v>1.0589202380952381</v>
      </c>
      <c r="H43" s="60">
        <f>Output!I42/Output!I5/Output!I4</f>
        <v>1.0427634966777408</v>
      </c>
      <c r="I43" s="60">
        <f>Output!K42/Output!K5/Output!K4</f>
        <v>1.1476783333333334</v>
      </c>
      <c r="J43" s="60">
        <f>Output!L42/Output!L5/Output!L4</f>
        <v>0.91976666666666673</v>
      </c>
      <c r="K43" s="60">
        <f>Output!M42/Output!M5/Output!M4</f>
        <v>0.99150400000000005</v>
      </c>
      <c r="L43" s="60">
        <f>Output!O42/Output!O5/Output!O4</f>
        <v>0.86267263157894736</v>
      </c>
      <c r="M43" s="60">
        <f>Output!P42/Output!P5/Output!P4</f>
        <v>1.0805964210526315</v>
      </c>
      <c r="N43" s="60">
        <f>Output!Q42/Output!Q5/Output!Q4</f>
        <v>0.89257892857142862</v>
      </c>
      <c r="O43" s="60">
        <f>Output!S42/Output!S5/Output!S4</f>
        <v>0.98499242041435064</v>
      </c>
      <c r="P43" s="60">
        <f>Output!T42/Output!T5/Output!T4</f>
        <v>0.90927626858021526</v>
      </c>
      <c r="Q43" s="60">
        <f>Output!U42/Output!U5/Output!U4</f>
        <v>0.83955821486413529</v>
      </c>
    </row>
    <row r="44" spans="1:17" x14ac:dyDescent="0.45">
      <c r="A44" s="59" t="s">
        <v>248</v>
      </c>
      <c r="B44" s="50" t="s">
        <v>218</v>
      </c>
      <c r="C44" s="60">
        <f>Output!C35/Output!C5/Output!C4</f>
        <v>1.8851757310950135</v>
      </c>
      <c r="D44" s="60">
        <f>Output!D35/Output!D5/Output!D4</f>
        <v>2.4968008791208791</v>
      </c>
      <c r="E44" s="60">
        <f>Output!E35/Output!E5/Output!E4</f>
        <v>2.9837774358974358</v>
      </c>
      <c r="F44" s="60">
        <f>Output!G35/Output!G5/Output!G4</f>
        <v>2.2452390286520756</v>
      </c>
      <c r="G44" s="60">
        <f>Output!H35/Output!H5/Output!H4</f>
        <v>2.6446185714285715</v>
      </c>
      <c r="H44" s="60">
        <f>Output!I35/Output!I5/Output!I4</f>
        <v>2.7780546096345513</v>
      </c>
      <c r="I44" s="60">
        <f>Output!K35/Output!K5/Output!K4</f>
        <v>2.6205283333333336</v>
      </c>
      <c r="J44" s="60">
        <f>Output!L35/Output!L5/Output!L4</f>
        <v>2.2405632183908044</v>
      </c>
      <c r="K44" s="60">
        <f>Output!M35/Output!M5/Output!M4</f>
        <v>2.4020790000000001</v>
      </c>
      <c r="L44" s="60">
        <f>Output!O35/Output!O5/Output!O4</f>
        <v>2.3021347368421052</v>
      </c>
      <c r="M44" s="60">
        <f>Output!P35/Output!P5/Output!P4</f>
        <v>2.3219713684210528</v>
      </c>
      <c r="N44" s="60">
        <f>Output!Q35/Output!Q5/Output!Q4</f>
        <v>2.1962310714285715</v>
      </c>
      <c r="O44" s="60">
        <f>Output!S35/Output!S5/Output!S4</f>
        <v>2.1720313289540174</v>
      </c>
      <c r="P44" s="60">
        <f>Output!T35/Output!T5/Output!T4</f>
        <v>2.5764018452075859</v>
      </c>
      <c r="Q44" s="60">
        <f>Output!U35/Output!U5/Output!U4</f>
        <v>2.4305119668886088</v>
      </c>
    </row>
    <row r="45" spans="1:17" x14ac:dyDescent="0.45">
      <c r="A45" s="62" t="s">
        <v>191</v>
      </c>
      <c r="B45" s="55" t="s">
        <v>219</v>
      </c>
      <c r="C45" s="63">
        <f>1000*Output!C49/Output!C5/Output!C4</f>
        <v>25.875078251759863</v>
      </c>
      <c r="D45" s="63">
        <f>1000*Output!D49/Output!D5/Output!D4</f>
        <v>25.847472527472526</v>
      </c>
      <c r="E45" s="63">
        <f>1000*Output!E49/Output!E5/Output!E4</f>
        <v>32.130427350427347</v>
      </c>
      <c r="F45" s="63">
        <f>1000*Output!G49/Output!G5/Output!G4</f>
        <v>178.10630838504449</v>
      </c>
      <c r="G45" s="63">
        <f>1000*Output!H49/Output!H5/Output!H4</f>
        <v>163.62166666666667</v>
      </c>
      <c r="H45" s="63">
        <f>1000*Output!I49/Output!I5/Output!I4</f>
        <v>107.71947674418604</v>
      </c>
      <c r="I45" s="63">
        <f>1000*Output!K49/Output!K5/Output!K4</f>
        <v>16.411666666666669</v>
      </c>
      <c r="J45" s="63">
        <f>1000*Output!L49/Output!L5/Output!L4</f>
        <v>16.01264367816092</v>
      </c>
      <c r="K45" s="63">
        <f>1000*Output!M49/Output!M5/Output!M4</f>
        <v>17.664999999999999</v>
      </c>
      <c r="L45" s="63">
        <f>1000*Output!O49/Output!O5/Output!O4</f>
        <v>27.463684210526317</v>
      </c>
      <c r="M45" s="63">
        <f>1000*Output!P49/Output!P5/Output!P4</f>
        <v>27.385894736842108</v>
      </c>
      <c r="N45" s="63">
        <f>1000*Output!Q49/Output!Q5/Output!Q4</f>
        <v>25.392678571428572</v>
      </c>
      <c r="O45" s="63">
        <f>1000*Output!S49/Output!S5/Output!S4</f>
        <v>33.499242041435068</v>
      </c>
      <c r="P45" s="63">
        <f>1000*Output!T49/Output!T5/Output!T4</f>
        <v>25.125576627370577</v>
      </c>
      <c r="Q45" s="63">
        <f>1000*Output!U49/Output!U5/Output!U4</f>
        <v>29.777757782976426</v>
      </c>
    </row>
  </sheetData>
  <mergeCells count="5">
    <mergeCell ref="C4:E4"/>
    <mergeCell ref="I4:K4"/>
    <mergeCell ref="F4:H4"/>
    <mergeCell ref="L4:N4"/>
    <mergeCell ref="O4:Q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Parameters</vt:lpstr>
      <vt:lpstr>Output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</dc:creator>
  <cp:lastModifiedBy>Richard McDowell</cp:lastModifiedBy>
  <dcterms:created xsi:type="dcterms:W3CDTF">2021-07-08T18:51:39Z</dcterms:created>
  <dcterms:modified xsi:type="dcterms:W3CDTF">2022-11-13T20:19:26Z</dcterms:modified>
</cp:coreProperties>
</file>