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\Dropbox\BIOMAS_25_Meses\Informes\informe 7\"/>
    </mc:Choice>
  </mc:AlternateContent>
  <xr:revisionPtr revIDLastSave="0" documentId="13_ncr:1_{58C659BD-6647-42EE-A0F4-1BBE7BD7F41E}" xr6:coauthVersionLast="47" xr6:coauthVersionMax="47" xr10:uidLastSave="{00000000-0000-0000-0000-000000000000}"/>
  <bookViews>
    <workbookView xWindow="-120" yWindow="-120" windowWidth="29040" windowHeight="15840" activeTab="2" xr2:uid="{249A1587-1337-43CD-AB62-56A03926DDB0}"/>
  </bookViews>
  <sheets>
    <sheet name="validaciones cruzadas" sheetId="1" r:id="rId1"/>
    <sheet name="Hoja1" sheetId="10" r:id="rId2"/>
    <sheet name="Biovariables" sheetId="11" r:id="rId3"/>
    <sheet name="Matriz de confusion" sheetId="2" r:id="rId4"/>
    <sheet name="Areas DPTO Presente" sheetId="3" r:id="rId5"/>
    <sheet name="Areas DPTO Futuro" sheetId="4" r:id="rId6"/>
    <sheet name="Diferencia Futur-presente" sheetId="6" r:id="rId7"/>
    <sheet name="Biomas distribucion" sheetId="8" r:id="rId8"/>
    <sheet name="Prone to change" sheetId="9" r:id="rId9"/>
    <sheet name="matrix de migracion %" sheetId="7" r:id="rId10"/>
  </sheets>
  <definedNames>
    <definedName name="_xlnm.Print_Area" localSheetId="6">'Diferencia Futur-presente'!$A$1:$V$31</definedName>
    <definedName name="_xlnm.Print_Area" localSheetId="1">Hoja1!$A$1:$E$14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0" l="1"/>
  <c r="D9" i="10" s="1"/>
  <c r="C8" i="10"/>
  <c r="C9" i="10" s="1"/>
  <c r="B8" i="10"/>
  <c r="B9" i="10" s="1"/>
  <c r="AV8" i="6"/>
  <c r="AV9" i="6"/>
  <c r="AV10" i="6"/>
  <c r="AV11" i="6"/>
  <c r="AV12" i="6"/>
  <c r="AV13" i="6"/>
  <c r="AV14" i="6"/>
  <c r="AV15" i="6"/>
  <c r="AV16" i="6"/>
  <c r="AV17" i="6"/>
  <c r="AV18" i="6"/>
  <c r="AV19" i="6"/>
  <c r="AV20" i="6"/>
  <c r="AV21" i="6"/>
  <c r="AV22" i="6"/>
  <c r="AV23" i="6"/>
  <c r="AV24" i="6"/>
  <c r="AV25" i="6"/>
  <c r="AV26" i="6"/>
  <c r="AV27" i="6"/>
  <c r="AV28" i="6"/>
  <c r="AV29" i="6"/>
  <c r="AV30" i="6"/>
  <c r="AV31" i="6"/>
  <c r="AV7" i="6"/>
  <c r="AU31" i="6"/>
  <c r="AS31" i="6"/>
  <c r="AQ31" i="6"/>
  <c r="AO31" i="6"/>
  <c r="AM31" i="6"/>
  <c r="AK31" i="6"/>
  <c r="AI31" i="6"/>
  <c r="AG31" i="6"/>
  <c r="AE31" i="6"/>
  <c r="AC31" i="6"/>
  <c r="AU30" i="6"/>
  <c r="AS30" i="6"/>
  <c r="AQ30" i="6"/>
  <c r="AO30" i="6"/>
  <c r="AM30" i="6"/>
  <c r="AK30" i="6"/>
  <c r="AI30" i="6"/>
  <c r="AG30" i="6"/>
  <c r="AE30" i="6"/>
  <c r="AC30" i="6"/>
  <c r="AU29" i="6"/>
  <c r="AS29" i="6"/>
  <c r="AQ29" i="6"/>
  <c r="AO29" i="6"/>
  <c r="AM29" i="6"/>
  <c r="AK29" i="6"/>
  <c r="AI29" i="6"/>
  <c r="AG29" i="6"/>
  <c r="AE29" i="6"/>
  <c r="AC29" i="6"/>
  <c r="AU28" i="6"/>
  <c r="AS28" i="6"/>
  <c r="AQ28" i="6"/>
  <c r="AO28" i="6"/>
  <c r="AM28" i="6"/>
  <c r="AK28" i="6"/>
  <c r="AI28" i="6"/>
  <c r="AG28" i="6"/>
  <c r="AE28" i="6"/>
  <c r="AC28" i="6"/>
  <c r="AU27" i="6"/>
  <c r="AS27" i="6"/>
  <c r="AQ27" i="6"/>
  <c r="AO27" i="6"/>
  <c r="AM27" i="6"/>
  <c r="AK27" i="6"/>
  <c r="AI27" i="6"/>
  <c r="AG27" i="6"/>
  <c r="AE27" i="6"/>
  <c r="AC27" i="6"/>
  <c r="AU26" i="6"/>
  <c r="AS26" i="6"/>
  <c r="AQ26" i="6"/>
  <c r="AO26" i="6"/>
  <c r="AM26" i="6"/>
  <c r="AK26" i="6"/>
  <c r="AI26" i="6"/>
  <c r="AG26" i="6"/>
  <c r="AE26" i="6"/>
  <c r="AC26" i="6"/>
  <c r="AU25" i="6"/>
  <c r="AS25" i="6"/>
  <c r="AQ25" i="6"/>
  <c r="AO25" i="6"/>
  <c r="AM25" i="6"/>
  <c r="AK25" i="6"/>
  <c r="AI25" i="6"/>
  <c r="AG25" i="6"/>
  <c r="AE25" i="6"/>
  <c r="AC25" i="6"/>
  <c r="AU24" i="6"/>
  <c r="AS24" i="6"/>
  <c r="AQ24" i="6"/>
  <c r="AO24" i="6"/>
  <c r="AM24" i="6"/>
  <c r="AK24" i="6"/>
  <c r="AI24" i="6"/>
  <c r="AG24" i="6"/>
  <c r="AE24" i="6"/>
  <c r="AC24" i="6"/>
  <c r="AU23" i="6"/>
  <c r="AS23" i="6"/>
  <c r="AQ23" i="6"/>
  <c r="AO23" i="6"/>
  <c r="AM23" i="6"/>
  <c r="AK23" i="6"/>
  <c r="AI23" i="6"/>
  <c r="AG23" i="6"/>
  <c r="AE23" i="6"/>
  <c r="AC23" i="6"/>
  <c r="AU22" i="6"/>
  <c r="AS22" i="6"/>
  <c r="AQ22" i="6"/>
  <c r="AO22" i="6"/>
  <c r="AM22" i="6"/>
  <c r="AK22" i="6"/>
  <c r="AI22" i="6"/>
  <c r="AG22" i="6"/>
  <c r="AE22" i="6"/>
  <c r="AC22" i="6"/>
  <c r="AU21" i="6"/>
  <c r="AS21" i="6"/>
  <c r="AQ21" i="6"/>
  <c r="AO21" i="6"/>
  <c r="AM21" i="6"/>
  <c r="AK21" i="6"/>
  <c r="AI21" i="6"/>
  <c r="AG21" i="6"/>
  <c r="AE21" i="6"/>
  <c r="AC21" i="6"/>
  <c r="AU20" i="6"/>
  <c r="AS20" i="6"/>
  <c r="AQ20" i="6"/>
  <c r="AO20" i="6"/>
  <c r="AM20" i="6"/>
  <c r="AK20" i="6"/>
  <c r="AI20" i="6"/>
  <c r="AG20" i="6"/>
  <c r="AE20" i="6"/>
  <c r="AC20" i="6"/>
  <c r="AU19" i="6"/>
  <c r="AS19" i="6"/>
  <c r="AQ19" i="6"/>
  <c r="AO19" i="6"/>
  <c r="AM19" i="6"/>
  <c r="AK19" i="6"/>
  <c r="AI19" i="6"/>
  <c r="AG19" i="6"/>
  <c r="AE19" i="6"/>
  <c r="AC19" i="6"/>
  <c r="AU18" i="6"/>
  <c r="AS18" i="6"/>
  <c r="AQ18" i="6"/>
  <c r="AO18" i="6"/>
  <c r="AM18" i="6"/>
  <c r="AK18" i="6"/>
  <c r="AI18" i="6"/>
  <c r="AG18" i="6"/>
  <c r="AE18" i="6"/>
  <c r="AC18" i="6"/>
  <c r="AU17" i="6"/>
  <c r="AS17" i="6"/>
  <c r="AQ17" i="6"/>
  <c r="AO17" i="6"/>
  <c r="AM17" i="6"/>
  <c r="AK17" i="6"/>
  <c r="AI17" i="6"/>
  <c r="AG17" i="6"/>
  <c r="AE17" i="6"/>
  <c r="AC17" i="6"/>
  <c r="AU16" i="6"/>
  <c r="AS16" i="6"/>
  <c r="AQ16" i="6"/>
  <c r="AO16" i="6"/>
  <c r="AM16" i="6"/>
  <c r="AK16" i="6"/>
  <c r="AI16" i="6"/>
  <c r="AG16" i="6"/>
  <c r="AE16" i="6"/>
  <c r="AC16" i="6"/>
  <c r="AU15" i="6"/>
  <c r="AS15" i="6"/>
  <c r="AQ15" i="6"/>
  <c r="AO15" i="6"/>
  <c r="AM15" i="6"/>
  <c r="AK15" i="6"/>
  <c r="AI15" i="6"/>
  <c r="AG15" i="6"/>
  <c r="AE15" i="6"/>
  <c r="AC15" i="6"/>
  <c r="AU14" i="6"/>
  <c r="AS14" i="6"/>
  <c r="AQ14" i="6"/>
  <c r="AO14" i="6"/>
  <c r="AM14" i="6"/>
  <c r="AK14" i="6"/>
  <c r="AI14" i="6"/>
  <c r="AG14" i="6"/>
  <c r="AE14" i="6"/>
  <c r="AC14" i="6"/>
  <c r="AU13" i="6"/>
  <c r="AS13" i="6"/>
  <c r="AQ13" i="6"/>
  <c r="AO13" i="6"/>
  <c r="AM13" i="6"/>
  <c r="AK13" i="6"/>
  <c r="AI13" i="6"/>
  <c r="AG13" i="6"/>
  <c r="AE13" i="6"/>
  <c r="AC13" i="6"/>
  <c r="AU12" i="6"/>
  <c r="AS12" i="6"/>
  <c r="AQ12" i="6"/>
  <c r="AO12" i="6"/>
  <c r="AM12" i="6"/>
  <c r="AK12" i="6"/>
  <c r="AI12" i="6"/>
  <c r="AG12" i="6"/>
  <c r="AE12" i="6"/>
  <c r="AC12" i="6"/>
  <c r="AU11" i="6"/>
  <c r="AS11" i="6"/>
  <c r="AQ11" i="6"/>
  <c r="AO11" i="6"/>
  <c r="AM11" i="6"/>
  <c r="AK11" i="6"/>
  <c r="AI11" i="6"/>
  <c r="AG11" i="6"/>
  <c r="AE11" i="6"/>
  <c r="AC11" i="6"/>
  <c r="AU10" i="6"/>
  <c r="AS10" i="6"/>
  <c r="AQ10" i="6"/>
  <c r="AO10" i="6"/>
  <c r="AM10" i="6"/>
  <c r="AK10" i="6"/>
  <c r="AI10" i="6"/>
  <c r="AG10" i="6"/>
  <c r="AE10" i="6"/>
  <c r="AC10" i="6"/>
  <c r="AU9" i="6"/>
  <c r="AS9" i="6"/>
  <c r="AQ9" i="6"/>
  <c r="AO9" i="6"/>
  <c r="AM9" i="6"/>
  <c r="AK9" i="6"/>
  <c r="AI9" i="6"/>
  <c r="AG9" i="6"/>
  <c r="AE9" i="6"/>
  <c r="AC9" i="6"/>
  <c r="AU8" i="6"/>
  <c r="AS8" i="6"/>
  <c r="AQ8" i="6"/>
  <c r="AO8" i="6"/>
  <c r="AM8" i="6"/>
  <c r="AK8" i="6"/>
  <c r="AI8" i="6"/>
  <c r="AG8" i="6"/>
  <c r="AE8" i="6"/>
  <c r="AC8" i="6"/>
  <c r="AU7" i="6"/>
  <c r="AS7" i="6"/>
  <c r="AQ7" i="6"/>
  <c r="AO7" i="6"/>
  <c r="AM7" i="6"/>
  <c r="AK7" i="6"/>
  <c r="AI7" i="6"/>
  <c r="AG7" i="6"/>
  <c r="AE7" i="6"/>
  <c r="AC7" i="6"/>
  <c r="D27" i="7"/>
  <c r="E27" i="7"/>
  <c r="F27" i="7"/>
  <c r="G27" i="7"/>
  <c r="G29" i="7" s="1"/>
  <c r="G30" i="7" s="1"/>
  <c r="H27" i="7"/>
  <c r="H29" i="7" s="1"/>
  <c r="H30" i="7" s="1"/>
  <c r="I27" i="7"/>
  <c r="I29" i="7" s="1"/>
  <c r="I30" i="7" s="1"/>
  <c r="J27" i="7"/>
  <c r="J29" i="7" s="1"/>
  <c r="J30" i="7" s="1"/>
  <c r="K27" i="7"/>
  <c r="K29" i="7" s="1"/>
  <c r="K30" i="7" s="1"/>
  <c r="L27" i="7"/>
  <c r="C27" i="7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4" i="3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V7" i="6"/>
  <c r="T7" i="6"/>
  <c r="R7" i="6"/>
  <c r="P7" i="6"/>
  <c r="P35" i="6" s="1"/>
  <c r="N7" i="6"/>
  <c r="L7" i="6"/>
  <c r="J7" i="6"/>
  <c r="H7" i="6"/>
  <c r="F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7" i="6"/>
  <c r="V62" i="6"/>
  <c r="T62" i="6"/>
  <c r="R62" i="6"/>
  <c r="P62" i="6"/>
  <c r="N62" i="6"/>
  <c r="L62" i="6"/>
  <c r="J62" i="6"/>
  <c r="H62" i="6"/>
  <c r="F62" i="6"/>
  <c r="D62" i="6"/>
  <c r="V61" i="6"/>
  <c r="T61" i="6"/>
  <c r="R61" i="6"/>
  <c r="P61" i="6"/>
  <c r="N61" i="6"/>
  <c r="L61" i="6"/>
  <c r="J61" i="6"/>
  <c r="H61" i="6"/>
  <c r="F61" i="6"/>
  <c r="D61" i="6"/>
  <c r="V60" i="6"/>
  <c r="T60" i="6"/>
  <c r="R60" i="6"/>
  <c r="P60" i="6"/>
  <c r="N60" i="6"/>
  <c r="L60" i="6"/>
  <c r="J60" i="6"/>
  <c r="H60" i="6"/>
  <c r="F60" i="6"/>
  <c r="D60" i="6"/>
  <c r="V59" i="6"/>
  <c r="T59" i="6"/>
  <c r="R59" i="6"/>
  <c r="P59" i="6"/>
  <c r="N59" i="6"/>
  <c r="L59" i="6"/>
  <c r="J59" i="6"/>
  <c r="H59" i="6"/>
  <c r="F59" i="6"/>
  <c r="D59" i="6"/>
  <c r="V58" i="6"/>
  <c r="T58" i="6"/>
  <c r="R58" i="6"/>
  <c r="P58" i="6"/>
  <c r="N58" i="6"/>
  <c r="L58" i="6"/>
  <c r="J58" i="6"/>
  <c r="H58" i="6"/>
  <c r="F58" i="6"/>
  <c r="D58" i="6"/>
  <c r="V57" i="6"/>
  <c r="T57" i="6"/>
  <c r="R57" i="6"/>
  <c r="P57" i="6"/>
  <c r="N57" i="6"/>
  <c r="L57" i="6"/>
  <c r="J57" i="6"/>
  <c r="H57" i="6"/>
  <c r="F57" i="6"/>
  <c r="D57" i="6"/>
  <c r="V56" i="6"/>
  <c r="T56" i="6"/>
  <c r="R56" i="6"/>
  <c r="P56" i="6"/>
  <c r="N56" i="6"/>
  <c r="L56" i="6"/>
  <c r="J56" i="6"/>
  <c r="H56" i="6"/>
  <c r="F56" i="6"/>
  <c r="D56" i="6"/>
  <c r="V55" i="6"/>
  <c r="T55" i="6"/>
  <c r="R55" i="6"/>
  <c r="P55" i="6"/>
  <c r="N55" i="6"/>
  <c r="L55" i="6"/>
  <c r="J55" i="6"/>
  <c r="H55" i="6"/>
  <c r="F55" i="6"/>
  <c r="D55" i="6"/>
  <c r="V54" i="6"/>
  <c r="T54" i="6"/>
  <c r="R54" i="6"/>
  <c r="P54" i="6"/>
  <c r="N54" i="6"/>
  <c r="L54" i="6"/>
  <c r="J54" i="6"/>
  <c r="H54" i="6"/>
  <c r="F54" i="6"/>
  <c r="D54" i="6"/>
  <c r="V53" i="6"/>
  <c r="T53" i="6"/>
  <c r="R53" i="6"/>
  <c r="P53" i="6"/>
  <c r="N53" i="6"/>
  <c r="L53" i="6"/>
  <c r="J53" i="6"/>
  <c r="H53" i="6"/>
  <c r="F53" i="6"/>
  <c r="D53" i="6"/>
  <c r="V52" i="6"/>
  <c r="T52" i="6"/>
  <c r="R52" i="6"/>
  <c r="P52" i="6"/>
  <c r="N52" i="6"/>
  <c r="L52" i="6"/>
  <c r="J52" i="6"/>
  <c r="H52" i="6"/>
  <c r="F52" i="6"/>
  <c r="D52" i="6"/>
  <c r="V51" i="6"/>
  <c r="T51" i="6"/>
  <c r="R51" i="6"/>
  <c r="P51" i="6"/>
  <c r="N51" i="6"/>
  <c r="L51" i="6"/>
  <c r="J51" i="6"/>
  <c r="H51" i="6"/>
  <c r="F51" i="6"/>
  <c r="D51" i="6"/>
  <c r="V50" i="6"/>
  <c r="T50" i="6"/>
  <c r="R50" i="6"/>
  <c r="P50" i="6"/>
  <c r="N50" i="6"/>
  <c r="L50" i="6"/>
  <c r="J50" i="6"/>
  <c r="H50" i="6"/>
  <c r="F50" i="6"/>
  <c r="D50" i="6"/>
  <c r="V49" i="6"/>
  <c r="T49" i="6"/>
  <c r="R49" i="6"/>
  <c r="P49" i="6"/>
  <c r="N49" i="6"/>
  <c r="L49" i="6"/>
  <c r="J49" i="6"/>
  <c r="H49" i="6"/>
  <c r="F49" i="6"/>
  <c r="D49" i="6"/>
  <c r="V48" i="6"/>
  <c r="T48" i="6"/>
  <c r="R48" i="6"/>
  <c r="P48" i="6"/>
  <c r="N48" i="6"/>
  <c r="L48" i="6"/>
  <c r="J48" i="6"/>
  <c r="H48" i="6"/>
  <c r="F48" i="6"/>
  <c r="D48" i="6"/>
  <c r="V47" i="6"/>
  <c r="T47" i="6"/>
  <c r="R47" i="6"/>
  <c r="P47" i="6"/>
  <c r="N47" i="6"/>
  <c r="L47" i="6"/>
  <c r="J47" i="6"/>
  <c r="H47" i="6"/>
  <c r="F47" i="6"/>
  <c r="D47" i="6"/>
  <c r="V46" i="6"/>
  <c r="T46" i="6"/>
  <c r="R46" i="6"/>
  <c r="P46" i="6"/>
  <c r="N46" i="6"/>
  <c r="L46" i="6"/>
  <c r="J46" i="6"/>
  <c r="H46" i="6"/>
  <c r="F46" i="6"/>
  <c r="D46" i="6"/>
  <c r="V45" i="6"/>
  <c r="T45" i="6"/>
  <c r="R45" i="6"/>
  <c r="P45" i="6"/>
  <c r="N45" i="6"/>
  <c r="L45" i="6"/>
  <c r="J45" i="6"/>
  <c r="H45" i="6"/>
  <c r="F45" i="6"/>
  <c r="D45" i="6"/>
  <c r="V44" i="6"/>
  <c r="T44" i="6"/>
  <c r="R44" i="6"/>
  <c r="P44" i="6"/>
  <c r="N44" i="6"/>
  <c r="L44" i="6"/>
  <c r="J44" i="6"/>
  <c r="H44" i="6"/>
  <c r="F44" i="6"/>
  <c r="D44" i="6"/>
  <c r="V43" i="6"/>
  <c r="T43" i="6"/>
  <c r="R43" i="6"/>
  <c r="P43" i="6"/>
  <c r="N43" i="6"/>
  <c r="L43" i="6"/>
  <c r="J43" i="6"/>
  <c r="H43" i="6"/>
  <c r="F43" i="6"/>
  <c r="D43" i="6"/>
  <c r="V42" i="6"/>
  <c r="T42" i="6"/>
  <c r="R42" i="6"/>
  <c r="P42" i="6"/>
  <c r="N42" i="6"/>
  <c r="L42" i="6"/>
  <c r="J42" i="6"/>
  <c r="H42" i="6"/>
  <c r="F42" i="6"/>
  <c r="D42" i="6"/>
  <c r="V41" i="6"/>
  <c r="T41" i="6"/>
  <c r="R41" i="6"/>
  <c r="P41" i="6"/>
  <c r="N41" i="6"/>
  <c r="L41" i="6"/>
  <c r="J41" i="6"/>
  <c r="H41" i="6"/>
  <c r="F41" i="6"/>
  <c r="D41" i="6"/>
  <c r="V40" i="6"/>
  <c r="T40" i="6"/>
  <c r="R40" i="6"/>
  <c r="P40" i="6"/>
  <c r="N40" i="6"/>
  <c r="L40" i="6"/>
  <c r="J40" i="6"/>
  <c r="H40" i="6"/>
  <c r="F40" i="6"/>
  <c r="D40" i="6"/>
  <c r="V39" i="6"/>
  <c r="T39" i="6"/>
  <c r="R39" i="6"/>
  <c r="P39" i="6"/>
  <c r="N39" i="6"/>
  <c r="L39" i="6"/>
  <c r="J39" i="6"/>
  <c r="H39" i="6"/>
  <c r="F39" i="6"/>
  <c r="D39" i="6"/>
  <c r="V38" i="6"/>
  <c r="T38" i="6"/>
  <c r="R38" i="6"/>
  <c r="P38" i="6"/>
  <c r="N38" i="6"/>
  <c r="L38" i="6"/>
  <c r="J38" i="6"/>
  <c r="H38" i="6"/>
  <c r="F38" i="6"/>
  <c r="D38" i="6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O28" i="7"/>
  <c r="N16" i="7"/>
  <c r="N17" i="7"/>
  <c r="D29" i="7" s="1"/>
  <c r="N18" i="7"/>
  <c r="E29" i="7" s="1"/>
  <c r="E30" i="7" s="1"/>
  <c r="N19" i="7"/>
  <c r="F29" i="7" s="1"/>
  <c r="N20" i="7"/>
  <c r="N21" i="7"/>
  <c r="N22" i="7"/>
  <c r="N23" i="7"/>
  <c r="N24" i="7"/>
  <c r="N25" i="7"/>
  <c r="L29" i="7" s="1"/>
  <c r="L30" i="7" s="1"/>
  <c r="N4" i="7"/>
  <c r="N5" i="7"/>
  <c r="N6" i="7"/>
  <c r="N7" i="7"/>
  <c r="N8" i="7"/>
  <c r="N9" i="7"/>
  <c r="N10" i="7"/>
  <c r="N11" i="7"/>
  <c r="N12" i="7"/>
  <c r="N3" i="7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4" i="3"/>
  <c r="L14" i="2"/>
  <c r="K14" i="2"/>
  <c r="J14" i="2"/>
  <c r="I14" i="2"/>
  <c r="H14" i="2"/>
  <c r="G14" i="2"/>
  <c r="F14" i="2"/>
  <c r="E14" i="2"/>
  <c r="D14" i="2"/>
  <c r="M13" i="2"/>
  <c r="M12" i="2"/>
  <c r="M11" i="2"/>
  <c r="M10" i="2"/>
  <c r="M9" i="2"/>
  <c r="M8" i="2"/>
  <c r="M7" i="2"/>
  <c r="M6" i="2"/>
  <c r="M5" i="2"/>
  <c r="M4" i="2"/>
  <c r="C14" i="2"/>
  <c r="C12" i="1"/>
  <c r="F12" i="1"/>
  <c r="H12" i="1"/>
  <c r="I12" i="1"/>
  <c r="K12" i="1"/>
  <c r="B12" i="1"/>
  <c r="C11" i="1"/>
  <c r="D11" i="1"/>
  <c r="D12" i="1" s="1"/>
  <c r="E11" i="1"/>
  <c r="E12" i="1" s="1"/>
  <c r="F11" i="1"/>
  <c r="G11" i="1"/>
  <c r="G12" i="1" s="1"/>
  <c r="H11" i="1"/>
  <c r="I11" i="1"/>
  <c r="J11" i="1"/>
  <c r="J12" i="1" s="1"/>
  <c r="K11" i="1"/>
  <c r="L11" i="1"/>
  <c r="L12" i="1" s="1"/>
  <c r="M11" i="1"/>
  <c r="M12" i="1" s="1"/>
  <c r="B11" i="1"/>
  <c r="R35" i="6" l="1"/>
  <c r="T35" i="6"/>
  <c r="F35" i="6"/>
  <c r="V35" i="6"/>
  <c r="N35" i="6"/>
  <c r="D35" i="6"/>
  <c r="N26" i="7"/>
  <c r="O29" i="7" s="1"/>
  <c r="L35" i="6"/>
  <c r="H35" i="6"/>
  <c r="J35" i="6"/>
  <c r="L34" i="6"/>
  <c r="C29" i="7"/>
  <c r="C30" i="7" s="1"/>
  <c r="D34" i="6"/>
  <c r="V34" i="6"/>
  <c r="T34" i="6"/>
  <c r="R34" i="6"/>
  <c r="P34" i="6"/>
  <c r="N34" i="6"/>
  <c r="J34" i="6"/>
  <c r="H34" i="6"/>
  <c r="F34" i="6"/>
  <c r="Y30" i="4"/>
</calcChain>
</file>

<file path=xl/sharedStrings.xml><?xml version="1.0" encoding="utf-8"?>
<sst xmlns="http://schemas.openxmlformats.org/spreadsheetml/2006/main" count="439" uniqueCount="97">
  <si>
    <t>Precisión</t>
  </si>
  <si>
    <t>Exhaustividad</t>
  </si>
  <si>
    <t>Valor F</t>
  </si>
  <si>
    <t>RF</t>
  </si>
  <si>
    <t>LR</t>
  </si>
  <si>
    <t>KNN</t>
  </si>
  <si>
    <t>NN</t>
  </si>
  <si>
    <t>K-fold</t>
  </si>
  <si>
    <t>Promedio</t>
  </si>
  <si>
    <t>Desviación Estándar</t>
  </si>
  <si>
    <t>BMHP</t>
  </si>
  <si>
    <t>BSTS</t>
  </si>
  <si>
    <t>PHUM</t>
  </si>
  <si>
    <t>PARM</t>
  </si>
  <si>
    <t>MATM</t>
  </si>
  <si>
    <t>XPPU</t>
  </si>
  <si>
    <t>GLAC</t>
  </si>
  <si>
    <t>XPUN</t>
  </si>
  <si>
    <t>BYUN</t>
  </si>
  <si>
    <t>PANT</t>
  </si>
  <si>
    <t>AMAZONAS</t>
  </si>
  <si>
    <t>ANCASH</t>
  </si>
  <si>
    <t>APURIMAC</t>
  </si>
  <si>
    <t>AREQUIPA</t>
  </si>
  <si>
    <t>AYACUCHO</t>
  </si>
  <si>
    <t>CAJAMARCA</t>
  </si>
  <si>
    <t>CALLAO</t>
  </si>
  <si>
    <t>CUSCO</t>
  </si>
  <si>
    <t>HUANCAVELICA</t>
  </si>
  <si>
    <t>HUANUCO</t>
  </si>
  <si>
    <t>ICA</t>
  </si>
  <si>
    <t>JUNIN</t>
  </si>
  <si>
    <t>LA LIBERTAD</t>
  </si>
  <si>
    <t>LAMBAYEQUE</t>
  </si>
  <si>
    <t>LIMA</t>
  </si>
  <si>
    <t>LORETO</t>
  </si>
  <si>
    <t>MADRE DE DIOS</t>
  </si>
  <si>
    <t>MOQUEGUA</t>
  </si>
  <si>
    <t>PASCO</t>
  </si>
  <si>
    <t>PIURA</t>
  </si>
  <si>
    <t>PUNO</t>
  </si>
  <si>
    <t>SAN MARTIN</t>
  </si>
  <si>
    <t>TACNA</t>
  </si>
  <si>
    <t>TUMBES</t>
  </si>
  <si>
    <t>UCAYALI</t>
  </si>
  <si>
    <t>km</t>
  </si>
  <si>
    <t>%</t>
  </si>
  <si>
    <t>Area total</t>
  </si>
  <si>
    <t>Suma</t>
  </si>
  <si>
    <t xml:space="preserve">Columnas </t>
  </si>
  <si>
    <t>son las migraciones</t>
  </si>
  <si>
    <t>filas</t>
  </si>
  <si>
    <t>Las ganancias</t>
  </si>
  <si>
    <r>
      <t>km</t>
    </r>
    <r>
      <rPr>
        <b/>
        <vertAlign val="superscript"/>
        <sz val="11"/>
        <color rgb="FF000000"/>
        <rFont val="Calibri"/>
        <family val="2"/>
        <scheme val="minor"/>
      </rPr>
      <t>2</t>
    </r>
  </si>
  <si>
    <t>Diagona</t>
  </si>
  <si>
    <t>Biomas Peruanos</t>
  </si>
  <si>
    <t>Area%</t>
  </si>
  <si>
    <t>Forma de vida vegetal</t>
  </si>
  <si>
    <t>Nivel de humedad</t>
  </si>
  <si>
    <t>bosque</t>
  </si>
  <si>
    <t>pradera</t>
  </si>
  <si>
    <t>matorral</t>
  </si>
  <si>
    <t>desierto</t>
  </si>
  <si>
    <t>No hay cambio</t>
  </si>
  <si>
    <t>Incremento de humedad y fisonomia de plata estable</t>
  </si>
  <si>
    <t>Decremento de humedad y fisonomia estable</t>
  </si>
  <si>
    <t>Incremento de estructura vertical y de humedad</t>
  </si>
  <si>
    <t>Decremento de estructura vertical y de humedad</t>
  </si>
  <si>
    <t>Divergencia</t>
  </si>
  <si>
    <t>Decremento de estructura vetical</t>
  </si>
  <si>
    <t>Incremento de estructura vertical</t>
  </si>
  <si>
    <t>Rcp 8.5</t>
  </si>
  <si>
    <t>Diferencias</t>
  </si>
  <si>
    <t>Pierde</t>
  </si>
  <si>
    <t>Gana</t>
  </si>
  <si>
    <t>deplazo +</t>
  </si>
  <si>
    <t>95.7-96.4-</t>
  </si>
  <si>
    <t>BIO1 = Annual Mean Temperature</t>
  </si>
  <si>
    <t>BIO2 = Mean Diurnal Range (Mean of monthly (max temp - min temp))</t>
  </si>
  <si>
    <t>BIO3 = Isothermality (BIO2/BIO7) (×100)</t>
  </si>
  <si>
    <t>BIO4 = Temperature Seasonality (standard deviation ×100)</t>
  </si>
  <si>
    <t>BIO5 = Max Temperature of Warmest Month</t>
  </si>
  <si>
    <t>BIO6 = Min Temperature of Coldest Month</t>
  </si>
  <si>
    <t>BIO7 = Temperature Annual Range (BIO5-BIO6)</t>
  </si>
  <si>
    <t>BIO8 = Mean Temperature of Wettest Quarter</t>
  </si>
  <si>
    <t>BIO9 = Mean Temperature of Driest Quarter</t>
  </si>
  <si>
    <t>BIO10 = Mean Temperature of Warmest Quarter</t>
  </si>
  <si>
    <t>BIO11 = Mean Temperature of Coldest Quarter</t>
  </si>
  <si>
    <t>BIO12 = Annual Precipitation</t>
  </si>
  <si>
    <t>BIO13 = Precipitation of Wettest Month</t>
  </si>
  <si>
    <t>BIO14 = Precipitation of Driest Month</t>
  </si>
  <si>
    <t>BIO15 = Precipitation Seasonality (Coefficient of Variation)</t>
  </si>
  <si>
    <t>BIO16 = Precipitation of Wettest Quarter</t>
  </si>
  <si>
    <t>BIO17 = Precipitation of Driest Quarter</t>
  </si>
  <si>
    <t>BIO18 = Precipitation of Warmest Quarter</t>
  </si>
  <si>
    <t>BIO19 = Precipitation of Coldest Quarter</t>
  </si>
  <si>
    <t>Bioclimatic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</si>
</sst>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2"/>
      <color rgb="FF6A737D"/>
      <name val="Microsoft YaHe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165" fontId="0" fillId="0" borderId="1" xfId="0" applyNumberFormat="1" applyBorder="1" applyAlignment="1">
      <alignment horizontal="center"/>
    </xf>
    <xf numFmtId="165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1" xfId="0" applyFont="1" applyBorder="1"/>
    <xf numFmtId="165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D7283-6F37-417E-91E7-C5A4222B7833}">
  <dimension ref="A4:M12"/>
  <sheetViews>
    <sheetView zoomScaleNormal="100" workbookViewId="0">
      <selection activeCell="A18" sqref="A18"/>
    </sheetView>
  </sheetViews>
  <sheetFormatPr baseColWidth="10" defaultRowHeight="15" x14ac:dyDescent="0.25"/>
  <cols>
    <col min="1" max="1" width="10.5703125" bestFit="1" customWidth="1"/>
    <col min="2" max="3" width="6.85546875" bestFit="1" customWidth="1"/>
    <col min="4" max="4" width="7.5703125" bestFit="1" customWidth="1"/>
    <col min="5" max="7" width="6.85546875" bestFit="1" customWidth="1"/>
    <col min="8" max="8" width="7.5703125" bestFit="1" customWidth="1"/>
    <col min="9" max="11" width="6.85546875" bestFit="1" customWidth="1"/>
    <col min="12" max="12" width="7.5703125" bestFit="1" customWidth="1"/>
    <col min="13" max="13" width="6.85546875" bestFit="1" customWidth="1"/>
  </cols>
  <sheetData>
    <row r="4" spans="1:13" x14ac:dyDescent="0.25">
      <c r="A4" s="31" t="s">
        <v>7</v>
      </c>
      <c r="B4" s="30" t="s">
        <v>0</v>
      </c>
      <c r="C4" s="30"/>
      <c r="D4" s="30"/>
      <c r="E4" s="30"/>
      <c r="F4" s="30" t="s">
        <v>1</v>
      </c>
      <c r="G4" s="30"/>
      <c r="H4" s="30"/>
      <c r="I4" s="30"/>
      <c r="J4" s="30" t="s">
        <v>2</v>
      </c>
      <c r="K4" s="30"/>
      <c r="L4" s="30"/>
      <c r="M4" s="30"/>
    </row>
    <row r="5" spans="1:13" x14ac:dyDescent="0.25">
      <c r="A5" s="31"/>
      <c r="B5" s="4" t="s">
        <v>3</v>
      </c>
      <c r="C5" s="4" t="s">
        <v>4</v>
      </c>
      <c r="D5" s="4" t="s">
        <v>5</v>
      </c>
      <c r="E5" s="4" t="s">
        <v>6</v>
      </c>
      <c r="F5" s="4" t="s">
        <v>3</v>
      </c>
      <c r="G5" s="4" t="s">
        <v>4</v>
      </c>
      <c r="H5" s="4" t="s">
        <v>5</v>
      </c>
      <c r="I5" s="4" t="s">
        <v>6</v>
      </c>
      <c r="J5" s="4" t="s">
        <v>3</v>
      </c>
      <c r="K5" s="4" t="s">
        <v>4</v>
      </c>
      <c r="L5" s="4" t="s">
        <v>5</v>
      </c>
      <c r="M5" s="4" t="s">
        <v>6</v>
      </c>
    </row>
    <row r="6" spans="1:13" x14ac:dyDescent="0.25">
      <c r="A6" s="1">
        <v>1</v>
      </c>
      <c r="B6" s="2">
        <v>0.80487149794507695</v>
      </c>
      <c r="C6" s="2">
        <v>0.52306752504610798</v>
      </c>
      <c r="D6" s="2">
        <v>0.78257948028359203</v>
      </c>
      <c r="E6" s="2">
        <v>0.75306532898629996</v>
      </c>
      <c r="F6" s="2">
        <v>0.896649477887422</v>
      </c>
      <c r="G6" s="2">
        <v>0.66940038136732505</v>
      </c>
      <c r="H6" s="2">
        <v>0.76295284586871603</v>
      </c>
      <c r="I6" s="2">
        <v>0.70919191339999299</v>
      </c>
      <c r="J6" s="2">
        <v>0.842309107139396</v>
      </c>
      <c r="K6" s="2">
        <v>0.51320247003527297</v>
      </c>
      <c r="L6" s="2">
        <v>0.77192953385626795</v>
      </c>
      <c r="M6" s="2">
        <v>0.70526990352151797</v>
      </c>
    </row>
    <row r="7" spans="1:13" x14ac:dyDescent="0.25">
      <c r="A7" s="1">
        <v>2</v>
      </c>
      <c r="B7" s="2">
        <v>0.80166806946564395</v>
      </c>
      <c r="C7" s="2">
        <v>0.52748108600003996</v>
      </c>
      <c r="D7" s="2">
        <v>0.77611156167215101</v>
      </c>
      <c r="E7" s="2">
        <v>0.75890653599592695</v>
      </c>
      <c r="F7" s="2">
        <v>0.89388483644504702</v>
      </c>
      <c r="G7" s="2">
        <v>0.67239947801397404</v>
      </c>
      <c r="H7" s="2">
        <v>0.75763581123008295</v>
      </c>
      <c r="I7" s="2">
        <v>0.70377146073679497</v>
      </c>
      <c r="J7" s="2">
        <v>0.83936872881957403</v>
      </c>
      <c r="K7" s="2">
        <v>0.51151769577448702</v>
      </c>
      <c r="L7" s="2">
        <v>0.76607359558843202</v>
      </c>
      <c r="M7" s="2">
        <v>0.68120771499485799</v>
      </c>
    </row>
    <row r="8" spans="1:13" x14ac:dyDescent="0.25">
      <c r="A8" s="1">
        <v>3</v>
      </c>
      <c r="B8" s="2">
        <v>0.803049580458567</v>
      </c>
      <c r="C8" s="2">
        <v>0.52583703868193199</v>
      </c>
      <c r="D8" s="2">
        <v>0.78130502367134702</v>
      </c>
      <c r="E8" s="2">
        <v>0.75889231628556097</v>
      </c>
      <c r="F8" s="2">
        <v>0.89381122609693198</v>
      </c>
      <c r="G8" s="2">
        <v>0.66504719363497999</v>
      </c>
      <c r="H8" s="2">
        <v>0.75881095576883695</v>
      </c>
      <c r="I8" s="2">
        <v>0.72991613521793197</v>
      </c>
      <c r="J8" s="2">
        <v>0.84014308991412801</v>
      </c>
      <c r="K8" s="2">
        <v>0.51228582447677695</v>
      </c>
      <c r="L8" s="2">
        <v>0.76905734535424097</v>
      </c>
      <c r="M8" s="2">
        <v>0.73361932752972003</v>
      </c>
    </row>
    <row r="9" spans="1:13" x14ac:dyDescent="0.25">
      <c r="A9" s="1">
        <v>4</v>
      </c>
      <c r="B9" s="2">
        <v>0.803820149512813</v>
      </c>
      <c r="C9" s="2">
        <v>0.53086290312343898</v>
      </c>
      <c r="D9" s="2">
        <v>0.77786631129759998</v>
      </c>
      <c r="E9" s="2">
        <v>0.761460588834736</v>
      </c>
      <c r="F9" s="2">
        <v>0.89844274289318204</v>
      </c>
      <c r="G9" s="2">
        <v>0.67470725533918696</v>
      </c>
      <c r="H9" s="2">
        <v>0.75772278171346596</v>
      </c>
      <c r="I9" s="2">
        <v>0.69607060507495699</v>
      </c>
      <c r="J9" s="2">
        <v>0.84214936243730398</v>
      </c>
      <c r="K9" s="2">
        <v>0.51942756197905204</v>
      </c>
      <c r="L9" s="2">
        <v>0.76700427381016101</v>
      </c>
      <c r="M9" s="2">
        <v>0.69225564294233599</v>
      </c>
    </row>
    <row r="10" spans="1:13" x14ac:dyDescent="0.25">
      <c r="A10" s="1">
        <v>5</v>
      </c>
      <c r="B10" s="2">
        <v>0.80169690884451605</v>
      </c>
      <c r="C10" s="2">
        <v>0.53151955031309905</v>
      </c>
      <c r="D10" s="2">
        <v>0.77830015742993497</v>
      </c>
      <c r="E10" s="2">
        <v>0.75774815309237198</v>
      </c>
      <c r="F10" s="2">
        <v>0.89503670947805603</v>
      </c>
      <c r="G10" s="2">
        <v>0.67757893982080497</v>
      </c>
      <c r="H10" s="2">
        <v>0.75934541663382404</v>
      </c>
      <c r="I10" s="2">
        <v>0.68192437093465996</v>
      </c>
      <c r="J10" s="2">
        <v>0.83938049812291005</v>
      </c>
      <c r="K10" s="2">
        <v>0.51320638535964003</v>
      </c>
      <c r="L10" s="2">
        <v>0.76797591133001597</v>
      </c>
      <c r="M10" s="2">
        <v>0.66151973982404799</v>
      </c>
    </row>
    <row r="11" spans="1:13" x14ac:dyDescent="0.25">
      <c r="A11" s="5" t="s">
        <v>8</v>
      </c>
      <c r="B11" s="2">
        <f>AVERAGE(B6:B10)</f>
        <v>0.80302124124532326</v>
      </c>
      <c r="C11" s="2">
        <f t="shared" ref="C11:M11" si="0">AVERAGE(C6:C10)</f>
        <v>0.52775362063292364</v>
      </c>
      <c r="D11" s="2">
        <f t="shared" si="0"/>
        <v>0.77923250687092493</v>
      </c>
      <c r="E11" s="2">
        <f t="shared" si="0"/>
        <v>0.75801458463897919</v>
      </c>
      <c r="F11" s="2">
        <f t="shared" si="0"/>
        <v>0.89556499856012783</v>
      </c>
      <c r="G11" s="2">
        <f t="shared" si="0"/>
        <v>0.67182664963525407</v>
      </c>
      <c r="H11" s="2">
        <f t="shared" si="0"/>
        <v>0.75929356224298528</v>
      </c>
      <c r="I11" s="2">
        <f t="shared" si="0"/>
        <v>0.7041748970728674</v>
      </c>
      <c r="J11" s="2">
        <f t="shared" si="0"/>
        <v>0.8406701572866625</v>
      </c>
      <c r="K11" s="2">
        <f t="shared" si="0"/>
        <v>0.51392798752504576</v>
      </c>
      <c r="L11" s="2">
        <f t="shared" si="0"/>
        <v>0.76840813198782354</v>
      </c>
      <c r="M11" s="2">
        <f t="shared" si="0"/>
        <v>0.69477446576249602</v>
      </c>
    </row>
    <row r="12" spans="1:13" ht="30" x14ac:dyDescent="0.25">
      <c r="A12" s="6" t="s">
        <v>9</v>
      </c>
      <c r="B12" s="3">
        <f>_xlfn.STDEV.S(B6:B11)</f>
        <v>1.2367245092584202E-3</v>
      </c>
      <c r="C12" s="3">
        <f t="shared" ref="C12:M12" si="1">_xlfn.STDEV.S(C6:C11)</f>
        <v>3.1482349757161561E-3</v>
      </c>
      <c r="D12" s="3">
        <f t="shared" si="1"/>
        <v>2.3653169627586611E-3</v>
      </c>
      <c r="E12" s="3">
        <f t="shared" si="1"/>
        <v>2.7570655512102141E-3</v>
      </c>
      <c r="F12" s="3">
        <f t="shared" si="1"/>
        <v>1.7683472395209725E-3</v>
      </c>
      <c r="G12" s="3">
        <f t="shared" si="1"/>
        <v>4.3257985463817971E-3</v>
      </c>
      <c r="H12" s="3">
        <f t="shared" si="1"/>
        <v>1.9412080997655073E-3</v>
      </c>
      <c r="I12" s="3">
        <f t="shared" si="1"/>
        <v>1.5803227627034185E-2</v>
      </c>
      <c r="J12" s="3">
        <f t="shared" si="1"/>
        <v>1.3045260692104842E-3</v>
      </c>
      <c r="K12" s="3">
        <f t="shared" si="1"/>
        <v>2.821297938472786E-3</v>
      </c>
      <c r="L12" s="3">
        <f t="shared" si="1"/>
        <v>2.0213580481611023E-3</v>
      </c>
      <c r="M12" s="3">
        <f t="shared" si="1"/>
        <v>2.4146865185775562E-2</v>
      </c>
    </row>
  </sheetData>
  <mergeCells count="4">
    <mergeCell ref="B4:E4"/>
    <mergeCell ref="F4:I4"/>
    <mergeCell ref="J4:M4"/>
    <mergeCell ref="A4:A5"/>
  </mergeCells>
  <pageMargins left="0.7" right="0.7" top="0.75" bottom="0.75" header="0.3" footer="0.3"/>
  <pageSetup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03219-378E-439D-BEAE-5443AC5405F4}">
  <dimension ref="B2:Q32"/>
  <sheetViews>
    <sheetView zoomScaleNormal="100" workbookViewId="0">
      <selection activeCell="C3" sqref="C3"/>
    </sheetView>
  </sheetViews>
  <sheetFormatPr baseColWidth="10" defaultRowHeight="15" x14ac:dyDescent="0.25"/>
  <cols>
    <col min="3" max="3" width="10.140625" customWidth="1"/>
    <col min="4" max="4" width="9" bestFit="1" customWidth="1"/>
    <col min="5" max="5" width="9.85546875" bestFit="1" customWidth="1"/>
    <col min="6" max="6" width="10.140625" bestFit="1" customWidth="1"/>
    <col min="7" max="7" width="10.42578125" bestFit="1" customWidth="1"/>
    <col min="8" max="11" width="9.140625" bestFit="1" customWidth="1"/>
    <col min="12" max="12" width="9.42578125" bestFit="1" customWidth="1"/>
  </cols>
  <sheetData>
    <row r="2" spans="2:17" x14ac:dyDescent="0.25">
      <c r="B2" s="20"/>
      <c r="C2" s="14" t="s">
        <v>10</v>
      </c>
      <c r="D2" s="14" t="s">
        <v>11</v>
      </c>
      <c r="E2" s="14" t="s">
        <v>12</v>
      </c>
      <c r="F2" s="14" t="s">
        <v>13</v>
      </c>
      <c r="G2" s="14" t="s">
        <v>14</v>
      </c>
      <c r="H2" s="14" t="s">
        <v>15</v>
      </c>
      <c r="I2" s="14" t="s">
        <v>16</v>
      </c>
      <c r="J2" s="14" t="s">
        <v>17</v>
      </c>
      <c r="K2" s="14" t="s">
        <v>18</v>
      </c>
      <c r="L2" s="14" t="s">
        <v>19</v>
      </c>
    </row>
    <row r="3" spans="2:17" x14ac:dyDescent="0.25">
      <c r="B3" s="14" t="s">
        <v>10</v>
      </c>
      <c r="C3" s="1" t="s">
        <v>76</v>
      </c>
      <c r="D3" s="1">
        <v>0.11</v>
      </c>
      <c r="E3" s="1">
        <v>0.24</v>
      </c>
      <c r="F3" s="1">
        <v>0</v>
      </c>
      <c r="G3" s="1">
        <v>0.18</v>
      </c>
      <c r="H3" s="1">
        <v>0.05</v>
      </c>
      <c r="I3" s="1">
        <v>0</v>
      </c>
      <c r="J3" s="1">
        <v>0.01</v>
      </c>
      <c r="K3" s="1">
        <v>0.24</v>
      </c>
      <c r="L3" s="1">
        <v>2.83</v>
      </c>
      <c r="N3">
        <f>SUM(C3:L3)</f>
        <v>3.66</v>
      </c>
    </row>
    <row r="4" spans="2:17" x14ac:dyDescent="0.25">
      <c r="B4" s="14" t="s">
        <v>11</v>
      </c>
      <c r="C4" s="1">
        <v>28.85</v>
      </c>
      <c r="D4" s="1">
        <v>66.55</v>
      </c>
      <c r="E4" s="1">
        <v>0</v>
      </c>
      <c r="F4" s="1">
        <v>0</v>
      </c>
      <c r="G4" s="1">
        <v>2.86</v>
      </c>
      <c r="H4" s="1">
        <v>1.4</v>
      </c>
      <c r="I4" s="1">
        <v>0</v>
      </c>
      <c r="J4" s="1">
        <v>0</v>
      </c>
      <c r="K4" s="1">
        <v>0.39</v>
      </c>
      <c r="L4" s="1">
        <v>0</v>
      </c>
      <c r="N4">
        <f t="shared" ref="N4:N12" si="0">SUM(C4:L4)</f>
        <v>100.05000000000001</v>
      </c>
    </row>
    <row r="5" spans="2:17" x14ac:dyDescent="0.25">
      <c r="B5" s="14" t="s">
        <v>12</v>
      </c>
      <c r="C5" s="1">
        <v>0.04</v>
      </c>
      <c r="D5" s="1">
        <v>0</v>
      </c>
      <c r="E5" s="1">
        <v>78.349999999999994</v>
      </c>
      <c r="F5" s="1">
        <v>1.94</v>
      </c>
      <c r="G5" s="1">
        <v>12.48</v>
      </c>
      <c r="H5" s="1">
        <v>0</v>
      </c>
      <c r="I5" s="1">
        <v>0.74</v>
      </c>
      <c r="J5" s="1">
        <v>1.19</v>
      </c>
      <c r="K5" s="1">
        <v>1.69</v>
      </c>
      <c r="L5" s="1">
        <v>0</v>
      </c>
      <c r="N5">
        <f t="shared" si="0"/>
        <v>96.429999999999993</v>
      </c>
    </row>
    <row r="6" spans="2:17" x14ac:dyDescent="0.25">
      <c r="B6" s="14" t="s">
        <v>13</v>
      </c>
      <c r="C6" s="1">
        <v>0</v>
      </c>
      <c r="D6" s="1">
        <v>0</v>
      </c>
      <c r="E6" s="1">
        <v>7.82</v>
      </c>
      <c r="F6" s="1">
        <v>60.01</v>
      </c>
      <c r="G6" s="1">
        <v>20.36</v>
      </c>
      <c r="H6" s="1">
        <v>0</v>
      </c>
      <c r="I6" s="1">
        <v>0.03</v>
      </c>
      <c r="J6" s="1">
        <v>0</v>
      </c>
      <c r="K6" s="1">
        <v>9.65</v>
      </c>
      <c r="L6" s="1">
        <v>0</v>
      </c>
      <c r="N6">
        <f t="shared" si="0"/>
        <v>97.87</v>
      </c>
    </row>
    <row r="7" spans="2:17" x14ac:dyDescent="0.25">
      <c r="B7" s="14" t="s">
        <v>14</v>
      </c>
      <c r="C7" s="1">
        <v>0.05</v>
      </c>
      <c r="D7" s="1">
        <v>4.5599999999999996</v>
      </c>
      <c r="E7" s="1">
        <v>0.82</v>
      </c>
      <c r="F7" s="1">
        <v>0.51</v>
      </c>
      <c r="G7" s="1">
        <v>89.82</v>
      </c>
      <c r="H7" s="1">
        <v>1.58</v>
      </c>
      <c r="I7" s="1">
        <v>0</v>
      </c>
      <c r="J7" s="1">
        <v>0.05</v>
      </c>
      <c r="K7" s="1">
        <v>2.5499999999999998</v>
      </c>
      <c r="L7" s="1">
        <v>0</v>
      </c>
      <c r="N7">
        <f t="shared" si="0"/>
        <v>99.939999999999984</v>
      </c>
    </row>
    <row r="8" spans="2:17" x14ac:dyDescent="0.25">
      <c r="B8" s="14" t="s">
        <v>15</v>
      </c>
      <c r="C8" s="1">
        <v>0.81</v>
      </c>
      <c r="D8" s="1">
        <v>7.62</v>
      </c>
      <c r="E8" s="1">
        <v>0</v>
      </c>
      <c r="F8" s="1">
        <v>0</v>
      </c>
      <c r="G8" s="1">
        <v>9.7799999999999994</v>
      </c>
      <c r="H8" s="1">
        <v>81.790000000000006</v>
      </c>
      <c r="I8" s="1">
        <v>0</v>
      </c>
      <c r="J8" s="1">
        <v>0</v>
      </c>
      <c r="K8" s="1">
        <v>0</v>
      </c>
      <c r="L8" s="1">
        <v>0</v>
      </c>
      <c r="N8">
        <f t="shared" si="0"/>
        <v>100</v>
      </c>
    </row>
    <row r="9" spans="2:17" x14ac:dyDescent="0.25">
      <c r="B9" s="14" t="s">
        <v>16</v>
      </c>
      <c r="C9" s="1">
        <v>0</v>
      </c>
      <c r="D9" s="1">
        <v>0</v>
      </c>
      <c r="E9" s="1">
        <v>41.99</v>
      </c>
      <c r="F9" s="1">
        <v>0.34</v>
      </c>
      <c r="G9" s="1">
        <v>0.09</v>
      </c>
      <c r="H9" s="1">
        <v>0</v>
      </c>
      <c r="I9" s="1">
        <v>44.95</v>
      </c>
      <c r="J9" s="1">
        <v>12.58</v>
      </c>
      <c r="K9" s="1">
        <v>0</v>
      </c>
      <c r="L9" s="1">
        <v>0</v>
      </c>
      <c r="N9">
        <f t="shared" si="0"/>
        <v>99.95</v>
      </c>
    </row>
    <row r="10" spans="2:17" x14ac:dyDescent="0.25">
      <c r="B10" s="14" t="s">
        <v>17</v>
      </c>
      <c r="C10" s="1">
        <v>0</v>
      </c>
      <c r="D10" s="1">
        <v>0</v>
      </c>
      <c r="E10" s="1">
        <v>11.65</v>
      </c>
      <c r="F10" s="1">
        <v>0</v>
      </c>
      <c r="G10" s="1">
        <v>16.41</v>
      </c>
      <c r="H10" s="1">
        <v>0.06</v>
      </c>
      <c r="I10" s="1">
        <v>0.59</v>
      </c>
      <c r="J10" s="1">
        <v>66.34</v>
      </c>
      <c r="K10" s="1">
        <v>0</v>
      </c>
      <c r="L10" s="1">
        <v>0</v>
      </c>
      <c r="N10">
        <f t="shared" si="0"/>
        <v>95.050000000000011</v>
      </c>
    </row>
    <row r="11" spans="2:17" x14ac:dyDescent="0.25">
      <c r="B11" s="14" t="s">
        <v>18</v>
      </c>
      <c r="C11" s="1">
        <v>16.38</v>
      </c>
      <c r="D11" s="1">
        <v>0.79</v>
      </c>
      <c r="E11" s="1">
        <v>0.04</v>
      </c>
      <c r="F11" s="1">
        <v>0.09</v>
      </c>
      <c r="G11" s="1">
        <v>0.85</v>
      </c>
      <c r="H11" s="1">
        <v>0</v>
      </c>
      <c r="I11" s="1">
        <v>0</v>
      </c>
      <c r="J11" s="1">
        <v>0</v>
      </c>
      <c r="K11" s="1">
        <v>81.849999999999994</v>
      </c>
      <c r="L11" s="1">
        <v>0</v>
      </c>
      <c r="N11">
        <f t="shared" si="0"/>
        <v>100</v>
      </c>
    </row>
    <row r="12" spans="2:17" x14ac:dyDescent="0.25">
      <c r="B12" s="14" t="s">
        <v>19</v>
      </c>
      <c r="C12" s="1">
        <v>69.19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30.81</v>
      </c>
      <c r="N12">
        <f t="shared" si="0"/>
        <v>100</v>
      </c>
    </row>
    <row r="13" spans="2:17" x14ac:dyDescent="0.2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2:17" x14ac:dyDescent="0.25">
      <c r="B14" s="20"/>
      <c r="C14" s="20" t="s">
        <v>74</v>
      </c>
      <c r="D14" s="20"/>
      <c r="E14" s="20" t="s">
        <v>73</v>
      </c>
      <c r="F14" s="20" t="s">
        <v>73</v>
      </c>
      <c r="G14" s="20" t="s">
        <v>74</v>
      </c>
      <c r="H14" s="20" t="s">
        <v>73</v>
      </c>
      <c r="I14" s="20" t="s">
        <v>73</v>
      </c>
      <c r="J14" s="20" t="s">
        <v>74</v>
      </c>
      <c r="K14" s="20" t="s">
        <v>73</v>
      </c>
      <c r="L14" s="20" t="s">
        <v>73</v>
      </c>
    </row>
    <row r="15" spans="2:17" x14ac:dyDescent="0.25">
      <c r="B15" s="20"/>
      <c r="C15" s="14" t="s">
        <v>10</v>
      </c>
      <c r="D15" s="14" t="s">
        <v>11</v>
      </c>
      <c r="E15" s="14" t="s">
        <v>12</v>
      </c>
      <c r="F15" s="14" t="s">
        <v>13</v>
      </c>
      <c r="G15" s="14" t="s">
        <v>14</v>
      </c>
      <c r="H15" s="14" t="s">
        <v>15</v>
      </c>
      <c r="I15" s="14" t="s">
        <v>16</v>
      </c>
      <c r="J15" s="14" t="s">
        <v>17</v>
      </c>
      <c r="K15" s="14" t="s">
        <v>18</v>
      </c>
      <c r="L15" s="14" t="s">
        <v>19</v>
      </c>
      <c r="N15" t="s">
        <v>48</v>
      </c>
    </row>
    <row r="16" spans="2:17" x14ac:dyDescent="0.25">
      <c r="B16" s="14" t="s">
        <v>10</v>
      </c>
      <c r="C16" s="1">
        <v>506.69</v>
      </c>
      <c r="D16" s="1">
        <v>0.59</v>
      </c>
      <c r="E16" s="1">
        <v>1.27</v>
      </c>
      <c r="F16" s="1">
        <v>0.02</v>
      </c>
      <c r="G16" s="1">
        <v>0.93</v>
      </c>
      <c r="H16" s="1">
        <v>0.25</v>
      </c>
      <c r="I16" s="1">
        <v>0</v>
      </c>
      <c r="J16" s="1">
        <v>0.04</v>
      </c>
      <c r="K16" s="1">
        <v>1.26</v>
      </c>
      <c r="L16" s="1">
        <v>14.85</v>
      </c>
      <c r="N16">
        <f>SUM(C16:L16)</f>
        <v>525.9</v>
      </c>
      <c r="P16" t="s">
        <v>49</v>
      </c>
      <c r="Q16" t="s">
        <v>50</v>
      </c>
    </row>
    <row r="17" spans="2:17" x14ac:dyDescent="0.25">
      <c r="B17" s="14" t="s">
        <v>11</v>
      </c>
      <c r="C17" s="1">
        <v>13.44</v>
      </c>
      <c r="D17" s="1">
        <v>31</v>
      </c>
      <c r="E17" s="1">
        <v>0</v>
      </c>
      <c r="F17" s="1">
        <v>0</v>
      </c>
      <c r="G17" s="1">
        <v>1.33</v>
      </c>
      <c r="H17" s="1">
        <v>0.65</v>
      </c>
      <c r="I17" s="1">
        <v>0</v>
      </c>
      <c r="J17" s="1">
        <v>0</v>
      </c>
      <c r="K17" s="1">
        <v>0.18</v>
      </c>
      <c r="L17" s="1">
        <v>0</v>
      </c>
      <c r="N17">
        <f t="shared" ref="N17:N25" si="1">SUM(C17:L17)</f>
        <v>46.599999999999994</v>
      </c>
      <c r="P17" t="s">
        <v>51</v>
      </c>
      <c r="Q17" t="s">
        <v>52</v>
      </c>
    </row>
    <row r="18" spans="2:17" x14ac:dyDescent="0.25">
      <c r="B18" s="14" t="s">
        <v>12</v>
      </c>
      <c r="C18" s="1">
        <v>7.0000000000000007E-2</v>
      </c>
      <c r="D18" s="1">
        <v>0</v>
      </c>
      <c r="E18" s="1">
        <v>133.66999999999999</v>
      </c>
      <c r="F18" s="1">
        <v>3.31</v>
      </c>
      <c r="G18" s="1">
        <v>21.29</v>
      </c>
      <c r="H18" s="1">
        <v>0</v>
      </c>
      <c r="I18" s="1">
        <v>1.26</v>
      </c>
      <c r="J18" s="1">
        <v>2.0299999999999998</v>
      </c>
      <c r="K18" s="1">
        <v>2.89</v>
      </c>
      <c r="L18" s="1">
        <v>0</v>
      </c>
      <c r="N18">
        <f t="shared" si="1"/>
        <v>164.51999999999995</v>
      </c>
    </row>
    <row r="19" spans="2:17" x14ac:dyDescent="0.25">
      <c r="B19" s="14" t="s">
        <v>13</v>
      </c>
      <c r="C19" s="1">
        <v>0</v>
      </c>
      <c r="D19" s="1">
        <v>0</v>
      </c>
      <c r="E19" s="1">
        <v>2.0499999999999998</v>
      </c>
      <c r="F19" s="1">
        <v>15.74</v>
      </c>
      <c r="G19" s="1">
        <v>5.34</v>
      </c>
      <c r="H19" s="1">
        <v>0</v>
      </c>
      <c r="I19" s="1">
        <v>0.01</v>
      </c>
      <c r="J19" s="1">
        <v>0</v>
      </c>
      <c r="K19" s="1">
        <v>2.5299999999999998</v>
      </c>
      <c r="L19" s="1">
        <v>0</v>
      </c>
      <c r="N19">
        <f t="shared" si="1"/>
        <v>25.67</v>
      </c>
    </row>
    <row r="20" spans="2:17" x14ac:dyDescent="0.25">
      <c r="B20" s="14" t="s">
        <v>14</v>
      </c>
      <c r="C20" s="1">
        <v>7.0000000000000007E-2</v>
      </c>
      <c r="D20" s="1">
        <v>5.91</v>
      </c>
      <c r="E20" s="1">
        <v>1.07</v>
      </c>
      <c r="F20" s="1">
        <v>0.66</v>
      </c>
      <c r="G20" s="1">
        <v>116.55</v>
      </c>
      <c r="H20" s="1">
        <v>2.0499999999999998</v>
      </c>
      <c r="I20" s="1">
        <v>0</v>
      </c>
      <c r="J20" s="1">
        <v>0.06</v>
      </c>
      <c r="K20" s="1">
        <v>3.31</v>
      </c>
      <c r="L20" s="1">
        <v>0</v>
      </c>
      <c r="N20">
        <f t="shared" si="1"/>
        <v>129.67999999999998</v>
      </c>
    </row>
    <row r="21" spans="2:17" x14ac:dyDescent="0.25">
      <c r="B21" s="14" t="s">
        <v>15</v>
      </c>
      <c r="C21" s="1">
        <v>0.74</v>
      </c>
      <c r="D21" s="1">
        <v>6.95</v>
      </c>
      <c r="E21" s="1">
        <v>0</v>
      </c>
      <c r="F21" s="1">
        <v>0</v>
      </c>
      <c r="G21" s="1">
        <v>8.91</v>
      </c>
      <c r="H21" s="1">
        <v>74.5</v>
      </c>
      <c r="I21" s="1">
        <v>0</v>
      </c>
      <c r="J21" s="1">
        <v>0</v>
      </c>
      <c r="K21" s="1">
        <v>0</v>
      </c>
      <c r="L21" s="1">
        <v>0</v>
      </c>
      <c r="N21">
        <f t="shared" si="1"/>
        <v>91.1</v>
      </c>
    </row>
    <row r="22" spans="2:17" x14ac:dyDescent="0.25">
      <c r="B22" s="14" t="s">
        <v>16</v>
      </c>
      <c r="C22" s="1">
        <v>0</v>
      </c>
      <c r="D22" s="1">
        <v>0</v>
      </c>
      <c r="E22" s="1">
        <v>15.24</v>
      </c>
      <c r="F22" s="1">
        <v>0.12</v>
      </c>
      <c r="G22" s="1">
        <v>0.03</v>
      </c>
      <c r="H22" s="1">
        <v>0</v>
      </c>
      <c r="I22" s="1">
        <v>16.309999999999999</v>
      </c>
      <c r="J22" s="1">
        <v>4.57</v>
      </c>
      <c r="K22" s="1">
        <v>0</v>
      </c>
      <c r="L22" s="1">
        <v>0</v>
      </c>
      <c r="N22">
        <f t="shared" si="1"/>
        <v>36.269999999999996</v>
      </c>
    </row>
    <row r="23" spans="2:17" x14ac:dyDescent="0.25">
      <c r="B23" s="14" t="s">
        <v>17</v>
      </c>
      <c r="C23" s="1">
        <v>0</v>
      </c>
      <c r="D23" s="1">
        <v>0</v>
      </c>
      <c r="E23" s="1">
        <v>1.77</v>
      </c>
      <c r="F23" s="1">
        <v>0</v>
      </c>
      <c r="G23" s="1">
        <v>2.4900000000000002</v>
      </c>
      <c r="H23" s="1">
        <v>0.01</v>
      </c>
      <c r="I23" s="1">
        <v>0.09</v>
      </c>
      <c r="J23" s="1">
        <v>10.07</v>
      </c>
      <c r="K23" s="1">
        <v>0</v>
      </c>
      <c r="L23" s="1">
        <v>0</v>
      </c>
      <c r="N23">
        <f t="shared" si="1"/>
        <v>14.43</v>
      </c>
    </row>
    <row r="24" spans="2:17" x14ac:dyDescent="0.25">
      <c r="B24" s="14" t="s">
        <v>18</v>
      </c>
      <c r="C24" s="1">
        <v>30.35</v>
      </c>
      <c r="D24" s="1">
        <v>1.46</v>
      </c>
      <c r="E24" s="1">
        <v>0.08</v>
      </c>
      <c r="F24" s="1">
        <v>0.16</v>
      </c>
      <c r="G24" s="1">
        <v>1.58</v>
      </c>
      <c r="H24" s="1">
        <v>0</v>
      </c>
      <c r="I24" s="1">
        <v>0</v>
      </c>
      <c r="J24" s="1">
        <v>0</v>
      </c>
      <c r="K24" s="1">
        <v>151.61000000000001</v>
      </c>
      <c r="L24" s="1">
        <v>0</v>
      </c>
      <c r="N24">
        <f t="shared" si="1"/>
        <v>185.24</v>
      </c>
    </row>
    <row r="25" spans="2:17" x14ac:dyDescent="0.25">
      <c r="B25" s="14" t="s">
        <v>19</v>
      </c>
      <c r="C25" s="1">
        <v>68.73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30.61</v>
      </c>
      <c r="N25">
        <f t="shared" si="1"/>
        <v>99.34</v>
      </c>
    </row>
    <row r="26" spans="2:17" x14ac:dyDescent="0.25">
      <c r="N26" s="19">
        <f>SUM(N16:N25)</f>
        <v>1318.7499999999998</v>
      </c>
    </row>
    <row r="27" spans="2:17" x14ac:dyDescent="0.25">
      <c r="C27">
        <f>SUM(C16:C25)</f>
        <v>620.09000000000015</v>
      </c>
      <c r="D27">
        <f t="shared" ref="D27:L27" si="2">SUM(D16:D25)</f>
        <v>45.910000000000004</v>
      </c>
      <c r="E27">
        <f t="shared" si="2"/>
        <v>155.15000000000003</v>
      </c>
      <c r="F27">
        <f t="shared" si="2"/>
        <v>20.010000000000002</v>
      </c>
      <c r="G27">
        <f t="shared" si="2"/>
        <v>158.45000000000002</v>
      </c>
      <c r="H27">
        <f t="shared" si="2"/>
        <v>77.460000000000008</v>
      </c>
      <c r="I27">
        <f t="shared" si="2"/>
        <v>17.669999999999998</v>
      </c>
      <c r="J27">
        <f t="shared" si="2"/>
        <v>16.77</v>
      </c>
      <c r="K27">
        <f t="shared" si="2"/>
        <v>161.78</v>
      </c>
      <c r="L27">
        <f t="shared" si="2"/>
        <v>45.46</v>
      </c>
    </row>
    <row r="28" spans="2:17" x14ac:dyDescent="0.25">
      <c r="N28" t="s">
        <v>54</v>
      </c>
      <c r="O28">
        <f>C16+D17+E18+F19+G20+H21+I22+J23+K24+L25</f>
        <v>1086.7499999999998</v>
      </c>
    </row>
    <row r="29" spans="2:17" x14ac:dyDescent="0.25">
      <c r="B29" t="s">
        <v>72</v>
      </c>
      <c r="C29">
        <f>C27-$N16</f>
        <v>94.190000000000168</v>
      </c>
      <c r="D29">
        <f>D27-N17</f>
        <v>-0.68999999999999062</v>
      </c>
      <c r="E29">
        <f>E27-N18</f>
        <v>-9.3699999999999193</v>
      </c>
      <c r="F29">
        <f>F27-N19</f>
        <v>-5.66</v>
      </c>
      <c r="G29">
        <f>G27-N20</f>
        <v>28.770000000000039</v>
      </c>
      <c r="H29">
        <f>H27-N21</f>
        <v>-13.639999999999986</v>
      </c>
      <c r="I29">
        <f>I27-N22</f>
        <v>-18.599999999999998</v>
      </c>
      <c r="J29">
        <f>J27-N23</f>
        <v>2.34</v>
      </c>
      <c r="K29">
        <f>K27-N24</f>
        <v>-23.460000000000008</v>
      </c>
      <c r="L29">
        <f>L27-N25</f>
        <v>-53.88</v>
      </c>
      <c r="O29">
        <f>O28/N26</f>
        <v>0.82407582938388624</v>
      </c>
    </row>
    <row r="30" spans="2:17" x14ac:dyDescent="0.25">
      <c r="C30">
        <f>C29/N16*100</f>
        <v>17.910249096786494</v>
      </c>
      <c r="E30">
        <f>E29*100/N18</f>
        <v>-5.695356187697497</v>
      </c>
      <c r="G30">
        <f>G29*100/N20</f>
        <v>22.18537939543495</v>
      </c>
      <c r="H30">
        <f>H29/N21*100</f>
        <v>-14.97255762897913</v>
      </c>
      <c r="I30">
        <f>I29*100/N22</f>
        <v>-51.282051282051285</v>
      </c>
      <c r="J30">
        <f>J29/N23*100</f>
        <v>16.216216216216214</v>
      </c>
      <c r="K30">
        <f>K29/N24*100</f>
        <v>-12.664651263226091</v>
      </c>
      <c r="L30">
        <f>L29/N25*100</f>
        <v>-54.2379706059996</v>
      </c>
    </row>
    <row r="32" spans="2:17" x14ac:dyDescent="0.25">
      <c r="G32" t="s">
        <v>75</v>
      </c>
      <c r="J32" t="s">
        <v>75</v>
      </c>
    </row>
  </sheetData>
  <pageMargins left="0.7" right="0.7" top="0.75" bottom="0.75" header="0.3" footer="0.3"/>
  <pageSetup scale="66" orientation="portrait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95251-B197-4594-BC99-561F36E6C4C9}">
  <dimension ref="A1:D9"/>
  <sheetViews>
    <sheetView view="pageBreakPreview" zoomScale="60" zoomScaleNormal="100" workbookViewId="0">
      <selection sqref="A1:D9"/>
    </sheetView>
  </sheetViews>
  <sheetFormatPr baseColWidth="10" defaultRowHeight="15" x14ac:dyDescent="0.25"/>
  <cols>
    <col min="2" max="2" width="13.42578125" bestFit="1" customWidth="1"/>
    <col min="3" max="3" width="18.7109375" bestFit="1" customWidth="1"/>
  </cols>
  <sheetData>
    <row r="1" spans="1:4" x14ac:dyDescent="0.25">
      <c r="A1" s="31" t="s">
        <v>7</v>
      </c>
      <c r="B1" s="28" t="s">
        <v>0</v>
      </c>
      <c r="C1" s="28" t="s">
        <v>1</v>
      </c>
      <c r="D1" s="28" t="s">
        <v>2</v>
      </c>
    </row>
    <row r="2" spans="1:4" x14ac:dyDescent="0.25">
      <c r="A2" s="31"/>
      <c r="B2" s="28" t="s">
        <v>3</v>
      </c>
      <c r="C2" s="28" t="s">
        <v>3</v>
      </c>
      <c r="D2" s="28" t="s">
        <v>3</v>
      </c>
    </row>
    <row r="3" spans="1:4" x14ac:dyDescent="0.25">
      <c r="A3" s="1">
        <v>1</v>
      </c>
      <c r="B3" s="2">
        <v>0.80487149794507695</v>
      </c>
      <c r="C3" s="2">
        <v>0.896649477887422</v>
      </c>
      <c r="D3" s="2">
        <v>0.842309107139396</v>
      </c>
    </row>
    <row r="4" spans="1:4" x14ac:dyDescent="0.25">
      <c r="A4" s="1">
        <v>2</v>
      </c>
      <c r="B4" s="2">
        <v>0.80166806946564395</v>
      </c>
      <c r="C4" s="2">
        <v>0.89388483644504702</v>
      </c>
      <c r="D4" s="2">
        <v>0.83936872881957403</v>
      </c>
    </row>
    <row r="5" spans="1:4" x14ac:dyDescent="0.25">
      <c r="A5" s="1">
        <v>3</v>
      </c>
      <c r="B5" s="2">
        <v>0.803049580458567</v>
      </c>
      <c r="C5" s="2">
        <v>0.89381122609693198</v>
      </c>
      <c r="D5" s="2">
        <v>0.84014308991412801</v>
      </c>
    </row>
    <row r="6" spans="1:4" x14ac:dyDescent="0.25">
      <c r="A6" s="1">
        <v>4</v>
      </c>
      <c r="B6" s="2">
        <v>0.803820149512813</v>
      </c>
      <c r="C6" s="2">
        <v>0.89844274289318204</v>
      </c>
      <c r="D6" s="2">
        <v>0.84214936243730398</v>
      </c>
    </row>
    <row r="7" spans="1:4" x14ac:dyDescent="0.25">
      <c r="A7" s="1">
        <v>5</v>
      </c>
      <c r="B7" s="2">
        <v>0.80169690884451605</v>
      </c>
      <c r="C7" s="2">
        <v>0.89503670947805603</v>
      </c>
      <c r="D7" s="2">
        <v>0.83938049812291005</v>
      </c>
    </row>
    <row r="8" spans="1:4" x14ac:dyDescent="0.25">
      <c r="A8" s="5" t="s">
        <v>8</v>
      </c>
      <c r="B8" s="2">
        <f>AVERAGE(B3:B7)</f>
        <v>0.80302124124532326</v>
      </c>
      <c r="C8" s="2">
        <f t="shared" ref="C8:D8" si="0">AVERAGE(C3:C7)</f>
        <v>0.89556499856012783</v>
      </c>
      <c r="D8" s="2">
        <f t="shared" si="0"/>
        <v>0.8406701572866625</v>
      </c>
    </row>
    <row r="9" spans="1:4" ht="30" x14ac:dyDescent="0.25">
      <c r="A9" s="6" t="s">
        <v>9</v>
      </c>
      <c r="B9" s="3">
        <f>_xlfn.STDEV.S(B3:B8)</f>
        <v>1.2367245092584202E-3</v>
      </c>
      <c r="C9" s="3">
        <f t="shared" ref="C9:D9" si="1">_xlfn.STDEV.S(C3:C8)</f>
        <v>1.7683472395209725E-3</v>
      </c>
      <c r="D9" s="3">
        <f t="shared" si="1"/>
        <v>1.3045260692104842E-3</v>
      </c>
    </row>
  </sheetData>
  <mergeCells count="1">
    <mergeCell ref="A1:A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0ED56-8A63-4DC4-AB3A-01585A5C373A}">
  <dimension ref="A1:A20"/>
  <sheetViews>
    <sheetView tabSelected="1" view="pageBreakPreview" zoomScale="60" zoomScaleNormal="100" workbookViewId="0">
      <selection sqref="A1:A20"/>
    </sheetView>
  </sheetViews>
  <sheetFormatPr baseColWidth="10" defaultRowHeight="15" x14ac:dyDescent="0.25"/>
  <cols>
    <col min="1" max="1" width="66.42578125" customWidth="1"/>
  </cols>
  <sheetData>
    <row r="1" spans="1:1" x14ac:dyDescent="0.25">
      <c r="A1" s="29" t="s">
        <v>96</v>
      </c>
    </row>
    <row r="2" spans="1:1" ht="17.25" x14ac:dyDescent="0.25">
      <c r="A2" s="32" t="s">
        <v>77</v>
      </c>
    </row>
    <row r="3" spans="1:1" ht="34.5" x14ac:dyDescent="0.25">
      <c r="A3" s="32" t="s">
        <v>78</v>
      </c>
    </row>
    <row r="4" spans="1:1" ht="17.25" x14ac:dyDescent="0.25">
      <c r="A4" s="32" t="s">
        <v>79</v>
      </c>
    </row>
    <row r="5" spans="1:1" ht="34.5" x14ac:dyDescent="0.25">
      <c r="A5" s="32" t="s">
        <v>80</v>
      </c>
    </row>
    <row r="6" spans="1:1" ht="17.25" x14ac:dyDescent="0.25">
      <c r="A6" s="32" t="s">
        <v>81</v>
      </c>
    </row>
    <row r="7" spans="1:1" ht="17.25" x14ac:dyDescent="0.25">
      <c r="A7" s="32" t="s">
        <v>82</v>
      </c>
    </row>
    <row r="8" spans="1:1" ht="17.25" x14ac:dyDescent="0.25">
      <c r="A8" s="32" t="s">
        <v>83</v>
      </c>
    </row>
    <row r="9" spans="1:1" ht="17.25" x14ac:dyDescent="0.25">
      <c r="A9" s="32" t="s">
        <v>84</v>
      </c>
    </row>
    <row r="10" spans="1:1" ht="17.25" x14ac:dyDescent="0.25">
      <c r="A10" s="32" t="s">
        <v>85</v>
      </c>
    </row>
    <row r="11" spans="1:1" ht="17.25" x14ac:dyDescent="0.25">
      <c r="A11" s="32" t="s">
        <v>86</v>
      </c>
    </row>
    <row r="12" spans="1:1" ht="17.25" x14ac:dyDescent="0.25">
      <c r="A12" s="32" t="s">
        <v>87</v>
      </c>
    </row>
    <row r="13" spans="1:1" ht="17.25" x14ac:dyDescent="0.25">
      <c r="A13" s="32" t="s">
        <v>88</v>
      </c>
    </row>
    <row r="14" spans="1:1" ht="17.25" x14ac:dyDescent="0.25">
      <c r="A14" s="32" t="s">
        <v>89</v>
      </c>
    </row>
    <row r="15" spans="1:1" ht="17.25" x14ac:dyDescent="0.25">
      <c r="A15" s="32" t="s">
        <v>90</v>
      </c>
    </row>
    <row r="16" spans="1:1" ht="34.5" x14ac:dyDescent="0.25">
      <c r="A16" s="32" t="s">
        <v>91</v>
      </c>
    </row>
    <row r="17" spans="1:1" ht="17.25" x14ac:dyDescent="0.25">
      <c r="A17" s="32" t="s">
        <v>92</v>
      </c>
    </row>
    <row r="18" spans="1:1" ht="17.25" x14ac:dyDescent="0.25">
      <c r="A18" s="32" t="s">
        <v>93</v>
      </c>
    </row>
    <row r="19" spans="1:1" ht="17.25" x14ac:dyDescent="0.25">
      <c r="A19" s="32" t="s">
        <v>94</v>
      </c>
    </row>
    <row r="20" spans="1:1" ht="17.25" x14ac:dyDescent="0.25">
      <c r="A20" s="32" t="s">
        <v>95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EC71A-F641-4837-BFD1-2CD4972E4279}">
  <dimension ref="B3:M14"/>
  <sheetViews>
    <sheetView view="pageBreakPreview" zoomScale="60" zoomScaleNormal="100" workbookViewId="0">
      <selection activeCell="B3" sqref="B3:M14"/>
    </sheetView>
  </sheetViews>
  <sheetFormatPr baseColWidth="10" defaultRowHeight="15" x14ac:dyDescent="0.25"/>
  <cols>
    <col min="2" max="2" width="9.140625" customWidth="1"/>
    <col min="3" max="3" width="7" bestFit="1" customWidth="1"/>
    <col min="4" max="4" width="6" bestFit="1" customWidth="1"/>
    <col min="5" max="5" width="7" bestFit="1" customWidth="1"/>
    <col min="6" max="6" width="5.7109375" bestFit="1" customWidth="1"/>
    <col min="7" max="7" width="6.140625" bestFit="1" customWidth="1"/>
    <col min="8" max="9" width="6" bestFit="1" customWidth="1"/>
    <col min="10" max="10" width="5.42578125" bestFit="1" customWidth="1"/>
    <col min="11" max="11" width="7" bestFit="1" customWidth="1"/>
    <col min="12" max="12" width="6" bestFit="1" customWidth="1"/>
    <col min="13" max="13" width="15.28515625" customWidth="1"/>
  </cols>
  <sheetData>
    <row r="3" spans="2:13" x14ac:dyDescent="0.25">
      <c r="C3" s="8" t="s">
        <v>10</v>
      </c>
      <c r="D3" s="9" t="s">
        <v>11</v>
      </c>
      <c r="E3" s="9" t="s">
        <v>12</v>
      </c>
      <c r="F3" s="9" t="s">
        <v>13</v>
      </c>
      <c r="G3" s="8" t="s">
        <v>14</v>
      </c>
      <c r="H3" s="10" t="s">
        <v>15</v>
      </c>
      <c r="I3" s="9" t="s">
        <v>16</v>
      </c>
      <c r="J3" s="10" t="s">
        <v>17</v>
      </c>
      <c r="K3" s="8" t="s">
        <v>18</v>
      </c>
      <c r="L3" s="8" t="s">
        <v>19</v>
      </c>
      <c r="M3" s="8" t="s">
        <v>1</v>
      </c>
    </row>
    <row r="4" spans="2:13" x14ac:dyDescent="0.25">
      <c r="B4" s="8" t="s">
        <v>10</v>
      </c>
      <c r="C4" s="1">
        <v>98432</v>
      </c>
      <c r="D4" s="1">
        <v>700</v>
      </c>
      <c r="E4" s="1">
        <v>287</v>
      </c>
      <c r="F4" s="1">
        <v>96</v>
      </c>
      <c r="G4" s="1">
        <v>269</v>
      </c>
      <c r="H4" s="1">
        <v>98</v>
      </c>
      <c r="I4" s="1">
        <v>71</v>
      </c>
      <c r="J4" s="1">
        <v>26</v>
      </c>
      <c r="K4" s="1">
        <v>2155</v>
      </c>
      <c r="L4" s="1">
        <v>7568</v>
      </c>
      <c r="M4" s="12">
        <f>C4/SUM(C4:L4)</f>
        <v>0.89726714189349333</v>
      </c>
    </row>
    <row r="5" spans="2:13" x14ac:dyDescent="0.25">
      <c r="B5" s="9" t="s">
        <v>11</v>
      </c>
      <c r="C5" s="1">
        <v>16</v>
      </c>
      <c r="D5" s="1">
        <v>5819</v>
      </c>
      <c r="E5" s="1">
        <v>0</v>
      </c>
      <c r="F5" s="1">
        <v>0</v>
      </c>
      <c r="G5" s="1">
        <v>319</v>
      </c>
      <c r="H5" s="1">
        <v>80</v>
      </c>
      <c r="I5" s="1">
        <v>0</v>
      </c>
      <c r="J5" s="1">
        <v>0</v>
      </c>
      <c r="K5" s="1">
        <v>44</v>
      </c>
      <c r="L5" s="1">
        <v>0</v>
      </c>
      <c r="M5" s="12">
        <f>D5/SUM(C5:L5)</f>
        <v>0.92688754380375915</v>
      </c>
    </row>
    <row r="6" spans="2:13" x14ac:dyDescent="0.25">
      <c r="B6" s="9" t="s">
        <v>12</v>
      </c>
      <c r="C6" s="1">
        <v>13</v>
      </c>
      <c r="D6" s="1">
        <v>1</v>
      </c>
      <c r="E6" s="1">
        <v>28851</v>
      </c>
      <c r="F6" s="1">
        <v>725</v>
      </c>
      <c r="G6" s="1">
        <v>1217</v>
      </c>
      <c r="H6" s="1">
        <v>0</v>
      </c>
      <c r="I6" s="1">
        <v>2017</v>
      </c>
      <c r="J6" s="1">
        <v>226</v>
      </c>
      <c r="K6" s="1">
        <v>351</v>
      </c>
      <c r="L6" s="1">
        <v>0</v>
      </c>
      <c r="M6" s="12">
        <f>E6/SUM(C6:L6)</f>
        <v>0.86377653363671747</v>
      </c>
    </row>
    <row r="7" spans="2:13" x14ac:dyDescent="0.25">
      <c r="B7" s="9" t="s">
        <v>13</v>
      </c>
      <c r="C7" s="1">
        <v>0</v>
      </c>
      <c r="D7" s="1">
        <v>0</v>
      </c>
      <c r="E7" s="1">
        <v>29</v>
      </c>
      <c r="F7" s="1">
        <v>2521</v>
      </c>
      <c r="G7" s="1">
        <v>69</v>
      </c>
      <c r="H7" s="1">
        <v>0</v>
      </c>
      <c r="I7" s="1">
        <v>5</v>
      </c>
      <c r="J7" s="1">
        <v>0</v>
      </c>
      <c r="K7" s="1">
        <v>105</v>
      </c>
      <c r="L7" s="1">
        <v>0</v>
      </c>
      <c r="M7" s="12">
        <f>F7/SUM(C7:L7)</f>
        <v>0.92378160498351047</v>
      </c>
    </row>
    <row r="8" spans="2:13" x14ac:dyDescent="0.25">
      <c r="B8" s="8" t="s">
        <v>14</v>
      </c>
      <c r="C8" s="1">
        <v>1</v>
      </c>
      <c r="D8" s="1">
        <v>556</v>
      </c>
      <c r="E8" s="1">
        <v>1127</v>
      </c>
      <c r="F8" s="1">
        <v>450</v>
      </c>
      <c r="G8" s="1">
        <v>17792</v>
      </c>
      <c r="H8" s="1">
        <v>545</v>
      </c>
      <c r="I8" s="1">
        <v>15</v>
      </c>
      <c r="J8" s="1">
        <v>244</v>
      </c>
      <c r="K8" s="1">
        <v>230</v>
      </c>
      <c r="L8" s="1">
        <v>0</v>
      </c>
      <c r="M8" s="12">
        <f>G8/SUM(C8:L8)</f>
        <v>0.84885496183206111</v>
      </c>
    </row>
    <row r="9" spans="2:13" x14ac:dyDescent="0.25">
      <c r="B9" s="10" t="s">
        <v>15</v>
      </c>
      <c r="C9" s="1">
        <v>7</v>
      </c>
      <c r="D9" s="1">
        <v>113</v>
      </c>
      <c r="E9" s="1">
        <v>0</v>
      </c>
      <c r="F9" s="1">
        <v>0</v>
      </c>
      <c r="G9" s="1">
        <v>389</v>
      </c>
      <c r="H9" s="1">
        <v>14776</v>
      </c>
      <c r="I9" s="1">
        <v>0</v>
      </c>
      <c r="J9" s="1">
        <v>0</v>
      </c>
      <c r="K9" s="1">
        <v>0</v>
      </c>
      <c r="L9" s="1">
        <v>0</v>
      </c>
      <c r="M9" s="12">
        <f>H9/SUM(C9:L9)</f>
        <v>0.9666993784756297</v>
      </c>
    </row>
    <row r="10" spans="2:13" x14ac:dyDescent="0.25">
      <c r="B10" s="9" t="s">
        <v>16</v>
      </c>
      <c r="C10" s="1">
        <v>0</v>
      </c>
      <c r="D10" s="1">
        <v>0</v>
      </c>
      <c r="E10" s="1">
        <v>879</v>
      </c>
      <c r="F10" s="1">
        <v>23</v>
      </c>
      <c r="G10" s="1">
        <v>6</v>
      </c>
      <c r="H10" s="1">
        <v>0</v>
      </c>
      <c r="I10" s="1">
        <v>4744</v>
      </c>
      <c r="J10" s="1">
        <v>231</v>
      </c>
      <c r="K10" s="1">
        <v>0</v>
      </c>
      <c r="L10" s="1">
        <v>0</v>
      </c>
      <c r="M10" s="12">
        <f>I10/SUM(C10:L10)</f>
        <v>0.80639129695733469</v>
      </c>
    </row>
    <row r="11" spans="2:13" x14ac:dyDescent="0.25">
      <c r="B11" s="10" t="s">
        <v>17</v>
      </c>
      <c r="C11" s="1">
        <v>0</v>
      </c>
      <c r="D11" s="1">
        <v>0</v>
      </c>
      <c r="E11" s="1">
        <v>34</v>
      </c>
      <c r="F11" s="1">
        <v>0</v>
      </c>
      <c r="G11" s="1">
        <v>69</v>
      </c>
      <c r="H11" s="1">
        <v>0</v>
      </c>
      <c r="I11" s="1">
        <v>116</v>
      </c>
      <c r="J11" s="1">
        <v>2275</v>
      </c>
      <c r="K11" s="1">
        <v>0</v>
      </c>
      <c r="L11" s="1">
        <v>0</v>
      </c>
      <c r="M11" s="12">
        <f>J11/SUM(C11:L11)</f>
        <v>0.91218925421010422</v>
      </c>
    </row>
    <row r="12" spans="2:13" x14ac:dyDescent="0.25">
      <c r="B12" s="8" t="s">
        <v>18</v>
      </c>
      <c r="C12" s="1">
        <v>526</v>
      </c>
      <c r="D12" s="1">
        <v>181</v>
      </c>
      <c r="E12" s="1">
        <v>349</v>
      </c>
      <c r="F12" s="1">
        <v>505</v>
      </c>
      <c r="G12" s="1">
        <v>275</v>
      </c>
      <c r="H12" s="1">
        <v>0</v>
      </c>
      <c r="I12" s="1">
        <v>0</v>
      </c>
      <c r="J12" s="1">
        <v>0</v>
      </c>
      <c r="K12" s="1">
        <v>33226</v>
      </c>
      <c r="L12" s="1">
        <v>2</v>
      </c>
      <c r="M12" s="12">
        <f>K12/SUM(C12:L12)</f>
        <v>0.94758156513803327</v>
      </c>
    </row>
    <row r="13" spans="2:13" x14ac:dyDescent="0.25">
      <c r="B13" s="8" t="s">
        <v>19</v>
      </c>
      <c r="C13" s="1">
        <v>980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2</v>
      </c>
      <c r="L13" s="1">
        <v>11591</v>
      </c>
      <c r="M13" s="12">
        <f>L13/SUM(C13:L13)</f>
        <v>0.9218961266205361</v>
      </c>
    </row>
    <row r="14" spans="2:13" x14ac:dyDescent="0.25">
      <c r="B14" s="5" t="s">
        <v>0</v>
      </c>
      <c r="C14" s="12">
        <f>C4/SUM(C4:C13)</f>
        <v>0.9845661415353838</v>
      </c>
      <c r="D14" s="12">
        <f>D5/SUM(D4:D13)</f>
        <v>0.78955223880597014</v>
      </c>
      <c r="E14" s="12">
        <f>E6/SUM(E4:E13)</f>
        <v>0.914279376346812</v>
      </c>
      <c r="F14" s="12">
        <f>F7/SUM(F4:F13)</f>
        <v>0.58356481481481481</v>
      </c>
      <c r="G14" s="12">
        <f>G8/SUM(G4:G13)</f>
        <v>0.87194315118843424</v>
      </c>
      <c r="H14" s="12">
        <f>H9/SUM(H4:H13)</f>
        <v>0.95335182915026773</v>
      </c>
      <c r="I14" s="12">
        <f>I10/SUM(I4:I13)</f>
        <v>0.68082663605051663</v>
      </c>
      <c r="J14" s="12">
        <f>J11/SUM(J4:J13)</f>
        <v>0.75782811459027311</v>
      </c>
      <c r="K14" s="12">
        <f>K12/SUM(K4:K13)</f>
        <v>0.92005648935286466</v>
      </c>
      <c r="L14" s="12">
        <f>L13/SUM(L4:L13)</f>
        <v>0.60492667397317468</v>
      </c>
      <c r="M14" s="13"/>
    </row>
  </sheetData>
  <pageMargins left="0.7" right="0.7" top="0.75" bottom="0.75" header="0.3" footer="0.3"/>
  <pageSetup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D58F3-5E48-4FE6-9E50-F06B69EF8EE2}">
  <dimension ref="B2:X28"/>
  <sheetViews>
    <sheetView zoomScaleNormal="100" workbookViewId="0">
      <selection activeCell="V19" sqref="V19"/>
    </sheetView>
  </sheetViews>
  <sheetFormatPr baseColWidth="10" defaultRowHeight="15" x14ac:dyDescent="0.25"/>
  <cols>
    <col min="2" max="2" width="15" bestFit="1" customWidth="1"/>
    <col min="3" max="3" width="6.42578125" bestFit="1" customWidth="1"/>
    <col min="4" max="4" width="5" bestFit="1" customWidth="1"/>
    <col min="5" max="6" width="4.85546875" bestFit="1" customWidth="1"/>
    <col min="7" max="7" width="5.42578125" bestFit="1" customWidth="1"/>
    <col min="8" max="8" width="4.5703125" bestFit="1" customWidth="1"/>
    <col min="9" max="9" width="4.42578125" bestFit="1" customWidth="1"/>
    <col min="10" max="10" width="4.5703125" bestFit="1" customWidth="1"/>
    <col min="11" max="11" width="5.42578125" bestFit="1" customWidth="1"/>
    <col min="12" max="12" width="4.5703125" bestFit="1" customWidth="1"/>
    <col min="13" max="13" width="5.42578125" bestFit="1" customWidth="1"/>
    <col min="14" max="14" width="5.5703125" bestFit="1" customWidth="1"/>
    <col min="15" max="15" width="4.42578125" bestFit="1" customWidth="1"/>
    <col min="16" max="16" width="4.5703125" bestFit="1" customWidth="1"/>
    <col min="17" max="17" width="4.42578125" bestFit="1" customWidth="1"/>
    <col min="18" max="18" width="4.5703125" bestFit="1" customWidth="1"/>
    <col min="19" max="19" width="5.42578125" bestFit="1" customWidth="1"/>
    <col min="20" max="20" width="4.85546875" bestFit="1" customWidth="1"/>
    <col min="21" max="21" width="5.42578125" bestFit="1" customWidth="1"/>
    <col min="22" max="22" width="4.5703125" bestFit="1" customWidth="1"/>
  </cols>
  <sheetData>
    <row r="2" spans="2:24" x14ac:dyDescent="0.25">
      <c r="C2" s="31" t="s">
        <v>10</v>
      </c>
      <c r="D2" s="31"/>
      <c r="E2" s="31" t="s">
        <v>11</v>
      </c>
      <c r="F2" s="31"/>
      <c r="G2" s="31" t="s">
        <v>12</v>
      </c>
      <c r="H2" s="31"/>
      <c r="I2" s="31" t="s">
        <v>13</v>
      </c>
      <c r="J2" s="31"/>
      <c r="K2" s="31" t="s">
        <v>14</v>
      </c>
      <c r="L2" s="31"/>
      <c r="M2" s="31" t="s">
        <v>15</v>
      </c>
      <c r="N2" s="31"/>
      <c r="O2" s="31" t="s">
        <v>16</v>
      </c>
      <c r="P2" s="31"/>
      <c r="Q2" s="31" t="s">
        <v>17</v>
      </c>
      <c r="R2" s="31"/>
      <c r="S2" s="31" t="s">
        <v>18</v>
      </c>
      <c r="T2" s="31"/>
      <c r="U2" s="31" t="s">
        <v>19</v>
      </c>
      <c r="V2" s="31"/>
    </row>
    <row r="3" spans="2:24" x14ac:dyDescent="0.25">
      <c r="C3" s="7" t="s">
        <v>45</v>
      </c>
      <c r="D3" s="7" t="s">
        <v>46</v>
      </c>
      <c r="E3" s="7" t="s">
        <v>45</v>
      </c>
      <c r="F3" s="7" t="s">
        <v>46</v>
      </c>
      <c r="G3" s="7" t="s">
        <v>45</v>
      </c>
      <c r="H3" s="7" t="s">
        <v>46</v>
      </c>
      <c r="I3" s="7" t="s">
        <v>45</v>
      </c>
      <c r="J3" s="7" t="s">
        <v>46</v>
      </c>
      <c r="K3" s="7" t="s">
        <v>45</v>
      </c>
      <c r="L3" s="7" t="s">
        <v>46</v>
      </c>
      <c r="M3" s="7" t="s">
        <v>45</v>
      </c>
      <c r="N3" s="7" t="s">
        <v>46</v>
      </c>
      <c r="O3" s="7" t="s">
        <v>45</v>
      </c>
      <c r="P3" s="7" t="s">
        <v>46</v>
      </c>
      <c r="Q3" s="7" t="s">
        <v>45</v>
      </c>
      <c r="R3" s="7" t="s">
        <v>46</v>
      </c>
      <c r="S3" s="7" t="s">
        <v>45</v>
      </c>
      <c r="T3" s="7" t="s">
        <v>46</v>
      </c>
      <c r="U3" s="7" t="s">
        <v>45</v>
      </c>
      <c r="V3" s="7" t="s">
        <v>46</v>
      </c>
      <c r="X3" t="s">
        <v>47</v>
      </c>
    </row>
    <row r="4" spans="2:24" x14ac:dyDescent="0.25">
      <c r="B4" s="15" t="s">
        <v>20</v>
      </c>
      <c r="C4" s="16">
        <v>5.3</v>
      </c>
      <c r="D4" s="16">
        <f>C4*100/X4</f>
        <v>13.350125944584383</v>
      </c>
      <c r="E4" s="16">
        <v>1.8</v>
      </c>
      <c r="F4" s="16">
        <f>E4*100/X4</f>
        <v>4.5340050377833752</v>
      </c>
      <c r="G4" s="16">
        <v>0</v>
      </c>
      <c r="H4" s="16">
        <f>G4*100/X4</f>
        <v>0</v>
      </c>
      <c r="I4" s="16">
        <v>2</v>
      </c>
      <c r="J4" s="16">
        <f>I4*100/X4</f>
        <v>5.0377833753148611</v>
      </c>
      <c r="K4" s="16">
        <v>0.3</v>
      </c>
      <c r="L4" s="16">
        <f>K4*100/X4</f>
        <v>0.75566750629722912</v>
      </c>
      <c r="M4" s="16">
        <v>0</v>
      </c>
      <c r="N4" s="16">
        <f>M4*100/X4</f>
        <v>0</v>
      </c>
      <c r="O4" s="16">
        <v>0</v>
      </c>
      <c r="P4" s="16">
        <f>O4*100/X4</f>
        <v>0</v>
      </c>
      <c r="Q4" s="16">
        <v>0</v>
      </c>
      <c r="R4" s="16">
        <f>Q4*100/X4</f>
        <v>0</v>
      </c>
      <c r="S4" s="16">
        <v>29.7</v>
      </c>
      <c r="T4" s="16">
        <f>S4*100/X4</f>
        <v>74.811083123425689</v>
      </c>
      <c r="U4" s="16">
        <v>0.6</v>
      </c>
      <c r="V4" s="16">
        <f>U4*100/X4</f>
        <v>1.5113350125944582</v>
      </c>
      <c r="X4">
        <v>39.700000000000003</v>
      </c>
    </row>
    <row r="5" spans="2:24" x14ac:dyDescent="0.25">
      <c r="B5" s="15" t="s">
        <v>21</v>
      </c>
      <c r="C5" s="16">
        <v>0</v>
      </c>
      <c r="D5" s="16">
        <f t="shared" ref="D5:D28" si="0">C5*100/X5</f>
        <v>0</v>
      </c>
      <c r="E5" s="16">
        <v>0.1</v>
      </c>
      <c r="F5" s="16">
        <f t="shared" ref="F5:F28" si="1">E5*100/X5</f>
        <v>0.27397260273972601</v>
      </c>
      <c r="G5" s="16">
        <v>9.5</v>
      </c>
      <c r="H5" s="16">
        <f t="shared" ref="H5:H28" si="2">G5*100/X5</f>
        <v>26.027397260273972</v>
      </c>
      <c r="I5" s="16">
        <v>2.4</v>
      </c>
      <c r="J5" s="16">
        <f t="shared" ref="J5:J28" si="3">I5*100/X5</f>
        <v>6.5753424657534243</v>
      </c>
      <c r="K5" s="16">
        <v>15.5</v>
      </c>
      <c r="L5" s="16">
        <f t="shared" ref="L5:L28" si="4">K5*100/X5</f>
        <v>42.465753424657535</v>
      </c>
      <c r="M5" s="16">
        <v>6.3</v>
      </c>
      <c r="N5" s="16">
        <f t="shared" ref="N5:N28" si="5">M5*100/X5</f>
        <v>17.260273972602739</v>
      </c>
      <c r="O5" s="16">
        <v>2.7</v>
      </c>
      <c r="P5" s="16">
        <f t="shared" ref="P5:P28" si="6">O5*100/X5</f>
        <v>7.397260273972603</v>
      </c>
      <c r="Q5" s="16">
        <v>0</v>
      </c>
      <c r="R5" s="16">
        <f t="shared" ref="R5:R28" si="7">Q5*100/X5</f>
        <v>0</v>
      </c>
      <c r="S5" s="16">
        <v>0</v>
      </c>
      <c r="T5" s="16">
        <f t="shared" ref="T5:T28" si="8">S5*100/X5</f>
        <v>0</v>
      </c>
      <c r="U5" s="16">
        <v>0</v>
      </c>
      <c r="V5" s="16">
        <f t="shared" ref="V5:V28" si="9">U5*100/X5</f>
        <v>0</v>
      </c>
      <c r="X5">
        <v>36.5</v>
      </c>
    </row>
    <row r="6" spans="2:24" x14ac:dyDescent="0.25">
      <c r="B6" s="15" t="s">
        <v>22</v>
      </c>
      <c r="C6" s="16">
        <v>0</v>
      </c>
      <c r="D6" s="16">
        <f t="shared" si="0"/>
        <v>0</v>
      </c>
      <c r="E6" s="16">
        <v>1.3</v>
      </c>
      <c r="F6" s="16">
        <f t="shared" si="1"/>
        <v>5.9360730593607309</v>
      </c>
      <c r="G6" s="16">
        <v>12.3</v>
      </c>
      <c r="H6" s="16">
        <f t="shared" si="2"/>
        <v>56.164383561643838</v>
      </c>
      <c r="I6" s="16">
        <v>0</v>
      </c>
      <c r="J6" s="16">
        <f t="shared" si="3"/>
        <v>0</v>
      </c>
      <c r="K6" s="16">
        <v>7.4</v>
      </c>
      <c r="L6" s="16">
        <f t="shared" si="4"/>
        <v>33.789954337899545</v>
      </c>
      <c r="M6" s="16">
        <v>0</v>
      </c>
      <c r="N6" s="16">
        <f t="shared" si="5"/>
        <v>0</v>
      </c>
      <c r="O6" s="16">
        <v>0.9</v>
      </c>
      <c r="P6" s="16">
        <f t="shared" si="6"/>
        <v>4.1095890410958908</v>
      </c>
      <c r="Q6" s="16">
        <v>0</v>
      </c>
      <c r="R6" s="16">
        <f t="shared" si="7"/>
        <v>0</v>
      </c>
      <c r="S6" s="16">
        <v>0</v>
      </c>
      <c r="T6" s="16">
        <f t="shared" si="8"/>
        <v>0</v>
      </c>
      <c r="U6" s="16">
        <v>0</v>
      </c>
      <c r="V6" s="16">
        <f t="shared" si="9"/>
        <v>0</v>
      </c>
      <c r="X6">
        <v>21.9</v>
      </c>
    </row>
    <row r="7" spans="2:24" x14ac:dyDescent="0.25">
      <c r="B7" s="15" t="s">
        <v>23</v>
      </c>
      <c r="C7" s="16">
        <v>0</v>
      </c>
      <c r="D7" s="16">
        <f t="shared" si="0"/>
        <v>0</v>
      </c>
      <c r="E7" s="16">
        <v>0</v>
      </c>
      <c r="F7" s="16">
        <f t="shared" si="1"/>
        <v>0</v>
      </c>
      <c r="G7" s="16">
        <v>11.6</v>
      </c>
      <c r="H7" s="16">
        <f t="shared" si="2"/>
        <v>17.575757575757574</v>
      </c>
      <c r="I7" s="16">
        <v>0</v>
      </c>
      <c r="J7" s="16">
        <f t="shared" si="3"/>
        <v>0</v>
      </c>
      <c r="K7" s="16">
        <v>16</v>
      </c>
      <c r="L7" s="16">
        <f t="shared" si="4"/>
        <v>24.242424242424242</v>
      </c>
      <c r="M7" s="16">
        <v>23.7</v>
      </c>
      <c r="N7" s="16">
        <f t="shared" si="5"/>
        <v>35.909090909090907</v>
      </c>
      <c r="O7" s="16">
        <v>8.4</v>
      </c>
      <c r="P7" s="16">
        <f t="shared" si="6"/>
        <v>12.727272727272727</v>
      </c>
      <c r="Q7" s="16">
        <v>6.3</v>
      </c>
      <c r="R7" s="16">
        <f t="shared" si="7"/>
        <v>9.545454545454545</v>
      </c>
      <c r="S7" s="16">
        <v>0</v>
      </c>
      <c r="T7" s="16">
        <f t="shared" si="8"/>
        <v>0</v>
      </c>
      <c r="U7" s="16">
        <v>0</v>
      </c>
      <c r="V7" s="16">
        <f t="shared" si="9"/>
        <v>0</v>
      </c>
      <c r="X7">
        <v>66</v>
      </c>
    </row>
    <row r="8" spans="2:24" x14ac:dyDescent="0.25">
      <c r="B8" s="15" t="s">
        <v>24</v>
      </c>
      <c r="C8" s="16">
        <v>0.1</v>
      </c>
      <c r="D8" s="16">
        <f t="shared" si="0"/>
        <v>0.22172949002217299</v>
      </c>
      <c r="E8" s="16">
        <v>0.8</v>
      </c>
      <c r="F8" s="16">
        <f t="shared" si="1"/>
        <v>1.7738359201773839</v>
      </c>
      <c r="G8" s="16">
        <v>21.5</v>
      </c>
      <c r="H8" s="16">
        <f t="shared" si="2"/>
        <v>47.671840354767191</v>
      </c>
      <c r="I8" s="16">
        <v>0</v>
      </c>
      <c r="J8" s="16">
        <f t="shared" si="3"/>
        <v>0</v>
      </c>
      <c r="K8" s="16">
        <v>17.399999999999999</v>
      </c>
      <c r="L8" s="16">
        <f t="shared" si="4"/>
        <v>38.580931263858091</v>
      </c>
      <c r="M8" s="16">
        <v>0.9</v>
      </c>
      <c r="N8" s="16">
        <f t="shared" si="5"/>
        <v>1.9955654101995568</v>
      </c>
      <c r="O8" s="16">
        <v>0.5</v>
      </c>
      <c r="P8" s="16">
        <f t="shared" si="6"/>
        <v>1.108647450110865</v>
      </c>
      <c r="Q8" s="16">
        <v>0.4</v>
      </c>
      <c r="R8" s="16">
        <f t="shared" si="7"/>
        <v>0.88691796008869195</v>
      </c>
      <c r="S8" s="16">
        <v>3.5</v>
      </c>
      <c r="T8" s="16">
        <f t="shared" si="8"/>
        <v>7.7605321507760543</v>
      </c>
      <c r="U8" s="16">
        <v>0</v>
      </c>
      <c r="V8" s="16">
        <f t="shared" si="9"/>
        <v>0</v>
      </c>
      <c r="X8">
        <v>45.099999999999994</v>
      </c>
    </row>
    <row r="9" spans="2:24" x14ac:dyDescent="0.25">
      <c r="B9" s="15" t="s">
        <v>25</v>
      </c>
      <c r="C9" s="16">
        <v>0.1</v>
      </c>
      <c r="D9" s="16">
        <f t="shared" si="0"/>
        <v>0.3003003003003003</v>
      </c>
      <c r="E9" s="16">
        <v>4.8</v>
      </c>
      <c r="F9" s="16">
        <f t="shared" si="1"/>
        <v>14.414414414414416</v>
      </c>
      <c r="G9" s="16">
        <v>0</v>
      </c>
      <c r="H9" s="16">
        <f t="shared" si="2"/>
        <v>0</v>
      </c>
      <c r="I9" s="16">
        <v>5.0999999999999996</v>
      </c>
      <c r="J9" s="16">
        <f t="shared" si="3"/>
        <v>15.315315315315315</v>
      </c>
      <c r="K9" s="16">
        <v>14.3</v>
      </c>
      <c r="L9" s="16">
        <f t="shared" si="4"/>
        <v>42.942942942942949</v>
      </c>
      <c r="M9" s="16">
        <v>0</v>
      </c>
      <c r="N9" s="16">
        <f t="shared" si="5"/>
        <v>0</v>
      </c>
      <c r="O9" s="16">
        <v>0</v>
      </c>
      <c r="P9" s="16">
        <f t="shared" si="6"/>
        <v>0</v>
      </c>
      <c r="Q9" s="16">
        <v>0</v>
      </c>
      <c r="R9" s="16">
        <f t="shared" si="7"/>
        <v>0</v>
      </c>
      <c r="S9" s="16">
        <v>9</v>
      </c>
      <c r="T9" s="16">
        <f t="shared" si="8"/>
        <v>27.027027027027028</v>
      </c>
      <c r="U9" s="16">
        <v>0</v>
      </c>
      <c r="V9" s="16">
        <f t="shared" si="9"/>
        <v>0</v>
      </c>
      <c r="X9">
        <v>33.299999999999997</v>
      </c>
    </row>
    <row r="10" spans="2:24" x14ac:dyDescent="0.25">
      <c r="B10" s="15" t="s">
        <v>26</v>
      </c>
      <c r="C10" s="16">
        <v>0</v>
      </c>
      <c r="D10" s="16">
        <f t="shared" si="0"/>
        <v>0</v>
      </c>
      <c r="E10" s="16">
        <v>0</v>
      </c>
      <c r="F10" s="16">
        <f t="shared" si="1"/>
        <v>0</v>
      </c>
      <c r="G10" s="16">
        <v>0</v>
      </c>
      <c r="H10" s="16">
        <f t="shared" si="2"/>
        <v>0</v>
      </c>
      <c r="I10" s="16">
        <v>0</v>
      </c>
      <c r="J10" s="16">
        <f t="shared" si="3"/>
        <v>0</v>
      </c>
      <c r="K10" s="16">
        <v>0</v>
      </c>
      <c r="L10" s="16">
        <f t="shared" si="4"/>
        <v>0</v>
      </c>
      <c r="M10" s="16">
        <v>0.1</v>
      </c>
      <c r="N10" s="16">
        <f t="shared" si="5"/>
        <v>100</v>
      </c>
      <c r="O10" s="16">
        <v>0</v>
      </c>
      <c r="P10" s="16">
        <f t="shared" si="6"/>
        <v>0</v>
      </c>
      <c r="Q10" s="16">
        <v>0</v>
      </c>
      <c r="R10" s="16">
        <f t="shared" si="7"/>
        <v>0</v>
      </c>
      <c r="S10" s="16">
        <v>0</v>
      </c>
      <c r="T10" s="16">
        <f t="shared" si="8"/>
        <v>0</v>
      </c>
      <c r="U10" s="16">
        <v>0</v>
      </c>
      <c r="V10" s="16">
        <f t="shared" si="9"/>
        <v>0</v>
      </c>
      <c r="X10">
        <v>0.1</v>
      </c>
    </row>
    <row r="11" spans="2:24" x14ac:dyDescent="0.25">
      <c r="B11" s="15" t="s">
        <v>27</v>
      </c>
      <c r="C11" s="16">
        <v>10.4</v>
      </c>
      <c r="D11" s="16">
        <f t="shared" si="0"/>
        <v>13.978494623655912</v>
      </c>
      <c r="E11" s="16">
        <v>0.4</v>
      </c>
      <c r="F11" s="16">
        <f t="shared" si="1"/>
        <v>0.5376344086021505</v>
      </c>
      <c r="G11" s="16">
        <v>23.8</v>
      </c>
      <c r="H11" s="16">
        <f t="shared" si="2"/>
        <v>31.989247311827956</v>
      </c>
      <c r="I11" s="16">
        <v>0</v>
      </c>
      <c r="J11" s="16">
        <f t="shared" si="3"/>
        <v>0</v>
      </c>
      <c r="K11" s="16">
        <v>7.6</v>
      </c>
      <c r="L11" s="16">
        <f t="shared" si="4"/>
        <v>10.21505376344086</v>
      </c>
      <c r="M11" s="16">
        <v>0</v>
      </c>
      <c r="N11" s="16">
        <f t="shared" si="5"/>
        <v>0</v>
      </c>
      <c r="O11" s="16">
        <v>4.0999999999999996</v>
      </c>
      <c r="P11" s="16">
        <f t="shared" si="6"/>
        <v>5.5107526881720421</v>
      </c>
      <c r="Q11" s="16">
        <v>0</v>
      </c>
      <c r="R11" s="16">
        <f t="shared" si="7"/>
        <v>0</v>
      </c>
      <c r="S11" s="16">
        <v>28.1</v>
      </c>
      <c r="T11" s="16">
        <f t="shared" si="8"/>
        <v>37.768817204301072</v>
      </c>
      <c r="U11" s="16">
        <v>0</v>
      </c>
      <c r="V11" s="16">
        <f t="shared" si="9"/>
        <v>0</v>
      </c>
      <c r="X11">
        <v>74.400000000000006</v>
      </c>
    </row>
    <row r="12" spans="2:24" x14ac:dyDescent="0.25">
      <c r="B12" s="15" t="s">
        <v>28</v>
      </c>
      <c r="C12" s="16">
        <v>0</v>
      </c>
      <c r="D12" s="16">
        <f t="shared" si="0"/>
        <v>0</v>
      </c>
      <c r="E12" s="16">
        <v>0</v>
      </c>
      <c r="F12" s="16">
        <f t="shared" si="1"/>
        <v>0</v>
      </c>
      <c r="G12" s="16">
        <v>13.4</v>
      </c>
      <c r="H12" s="16">
        <f t="shared" si="2"/>
        <v>59.030837004405278</v>
      </c>
      <c r="I12" s="16">
        <v>0</v>
      </c>
      <c r="J12" s="16">
        <f t="shared" si="3"/>
        <v>0</v>
      </c>
      <c r="K12" s="16">
        <v>7.4</v>
      </c>
      <c r="L12" s="16">
        <f t="shared" si="4"/>
        <v>32.599118942731273</v>
      </c>
      <c r="M12" s="16">
        <v>0.1</v>
      </c>
      <c r="N12" s="16">
        <f t="shared" si="5"/>
        <v>0.44052863436123341</v>
      </c>
      <c r="O12" s="16">
        <v>1.1000000000000001</v>
      </c>
      <c r="P12" s="16">
        <f t="shared" si="6"/>
        <v>4.8458149779735686</v>
      </c>
      <c r="Q12" s="16">
        <v>0</v>
      </c>
      <c r="R12" s="16">
        <f t="shared" si="7"/>
        <v>0</v>
      </c>
      <c r="S12" s="16">
        <v>0.7</v>
      </c>
      <c r="T12" s="16">
        <f t="shared" si="8"/>
        <v>3.0837004405286339</v>
      </c>
      <c r="U12" s="16">
        <v>0</v>
      </c>
      <c r="V12" s="16">
        <f t="shared" si="9"/>
        <v>0</v>
      </c>
      <c r="X12">
        <v>22.700000000000003</v>
      </c>
    </row>
    <row r="13" spans="2:24" x14ac:dyDescent="0.25">
      <c r="B13" s="15" t="s">
        <v>29</v>
      </c>
      <c r="C13" s="16">
        <v>9.9</v>
      </c>
      <c r="D13" s="16">
        <f t="shared" si="0"/>
        <v>25.916230366492144</v>
      </c>
      <c r="E13" s="16">
        <v>0</v>
      </c>
      <c r="F13" s="16">
        <f t="shared" si="1"/>
        <v>0</v>
      </c>
      <c r="G13" s="16">
        <v>5.0999999999999996</v>
      </c>
      <c r="H13" s="16">
        <f t="shared" si="2"/>
        <v>13.350785340314134</v>
      </c>
      <c r="I13" s="16">
        <v>5.7</v>
      </c>
      <c r="J13" s="16">
        <f t="shared" si="3"/>
        <v>14.921465968586386</v>
      </c>
      <c r="K13" s="16">
        <v>3.3</v>
      </c>
      <c r="L13" s="16">
        <f t="shared" si="4"/>
        <v>8.6387434554973819</v>
      </c>
      <c r="M13" s="16">
        <v>0</v>
      </c>
      <c r="N13" s="16">
        <f t="shared" si="5"/>
        <v>0</v>
      </c>
      <c r="O13" s="16">
        <v>0.2</v>
      </c>
      <c r="P13" s="16">
        <f t="shared" si="6"/>
        <v>0.52356020942408377</v>
      </c>
      <c r="Q13" s="16">
        <v>0</v>
      </c>
      <c r="R13" s="16">
        <f t="shared" si="7"/>
        <v>0</v>
      </c>
      <c r="S13" s="16">
        <v>13.8</v>
      </c>
      <c r="T13" s="16">
        <f t="shared" si="8"/>
        <v>36.125654450261777</v>
      </c>
      <c r="U13" s="16">
        <v>0.2</v>
      </c>
      <c r="V13" s="16">
        <f t="shared" si="9"/>
        <v>0.52356020942408377</v>
      </c>
      <c r="X13">
        <v>38.200000000000003</v>
      </c>
    </row>
    <row r="14" spans="2:24" x14ac:dyDescent="0.25">
      <c r="B14" s="15" t="s">
        <v>30</v>
      </c>
      <c r="C14" s="16">
        <v>0</v>
      </c>
      <c r="D14" s="16">
        <f t="shared" si="0"/>
        <v>0</v>
      </c>
      <c r="E14" s="16">
        <v>0</v>
      </c>
      <c r="F14" s="16">
        <f t="shared" si="1"/>
        <v>0</v>
      </c>
      <c r="G14" s="16">
        <v>0.3</v>
      </c>
      <c r="H14" s="16">
        <f t="shared" si="2"/>
        <v>1.3698630136986303</v>
      </c>
      <c r="I14" s="16">
        <v>0</v>
      </c>
      <c r="J14" s="16">
        <f t="shared" si="3"/>
        <v>0</v>
      </c>
      <c r="K14" s="16">
        <v>3.3</v>
      </c>
      <c r="L14" s="16">
        <f t="shared" si="4"/>
        <v>15.068493150684933</v>
      </c>
      <c r="M14" s="16">
        <v>18.3</v>
      </c>
      <c r="N14" s="16">
        <f t="shared" si="5"/>
        <v>83.561643835616451</v>
      </c>
      <c r="O14" s="16">
        <v>0</v>
      </c>
      <c r="P14" s="16">
        <f t="shared" si="6"/>
        <v>0</v>
      </c>
      <c r="Q14" s="16">
        <v>0</v>
      </c>
      <c r="R14" s="16">
        <f t="shared" si="7"/>
        <v>0</v>
      </c>
      <c r="S14" s="16">
        <v>0</v>
      </c>
      <c r="T14" s="16">
        <f t="shared" si="8"/>
        <v>0</v>
      </c>
      <c r="U14" s="16">
        <v>0</v>
      </c>
      <c r="V14" s="16">
        <f t="shared" si="9"/>
        <v>0</v>
      </c>
      <c r="X14">
        <v>21.9</v>
      </c>
    </row>
    <row r="15" spans="2:24" x14ac:dyDescent="0.25">
      <c r="B15" s="15" t="s">
        <v>31</v>
      </c>
      <c r="C15" s="16">
        <v>5.5</v>
      </c>
      <c r="D15" s="16">
        <f t="shared" si="0"/>
        <v>12.114537444933921</v>
      </c>
      <c r="E15" s="16">
        <v>0</v>
      </c>
      <c r="F15" s="16">
        <f t="shared" si="1"/>
        <v>0</v>
      </c>
      <c r="G15" s="16">
        <v>16.3</v>
      </c>
      <c r="H15" s="16">
        <f t="shared" si="2"/>
        <v>35.903083700440533</v>
      </c>
      <c r="I15" s="16">
        <v>0</v>
      </c>
      <c r="J15" s="16">
        <f t="shared" si="3"/>
        <v>0</v>
      </c>
      <c r="K15" s="16">
        <v>1.7</v>
      </c>
      <c r="L15" s="16">
        <f t="shared" si="4"/>
        <v>3.7444933920704848</v>
      </c>
      <c r="M15" s="16">
        <v>0</v>
      </c>
      <c r="N15" s="16">
        <f t="shared" si="5"/>
        <v>0</v>
      </c>
      <c r="O15" s="16">
        <v>1.4</v>
      </c>
      <c r="P15" s="16">
        <f t="shared" si="6"/>
        <v>3.0837004405286343</v>
      </c>
      <c r="Q15" s="16">
        <v>0</v>
      </c>
      <c r="R15" s="16">
        <f t="shared" si="7"/>
        <v>0</v>
      </c>
      <c r="S15" s="16">
        <v>20.5</v>
      </c>
      <c r="T15" s="16">
        <f t="shared" si="8"/>
        <v>45.154185022026432</v>
      </c>
      <c r="U15" s="16">
        <v>0</v>
      </c>
      <c r="V15" s="16">
        <f t="shared" si="9"/>
        <v>0</v>
      </c>
      <c r="X15">
        <v>45.4</v>
      </c>
    </row>
    <row r="16" spans="2:24" x14ac:dyDescent="0.25">
      <c r="B16" s="15" t="s">
        <v>32</v>
      </c>
      <c r="C16" s="16">
        <v>0</v>
      </c>
      <c r="D16" s="16">
        <f t="shared" si="0"/>
        <v>0</v>
      </c>
      <c r="E16" s="16">
        <v>1.2</v>
      </c>
      <c r="F16" s="16">
        <f t="shared" si="1"/>
        <v>4.6875</v>
      </c>
      <c r="G16" s="16">
        <v>0</v>
      </c>
      <c r="H16" s="16">
        <f t="shared" si="2"/>
        <v>0</v>
      </c>
      <c r="I16" s="16">
        <v>6.6</v>
      </c>
      <c r="J16" s="16">
        <f t="shared" si="3"/>
        <v>25.78125</v>
      </c>
      <c r="K16" s="16">
        <v>11.3</v>
      </c>
      <c r="L16" s="16">
        <f t="shared" si="4"/>
        <v>44.140625</v>
      </c>
      <c r="M16" s="16">
        <v>5.8</v>
      </c>
      <c r="N16" s="16">
        <f t="shared" si="5"/>
        <v>22.65625</v>
      </c>
      <c r="O16" s="16">
        <v>0</v>
      </c>
      <c r="P16" s="16">
        <f t="shared" si="6"/>
        <v>0</v>
      </c>
      <c r="Q16" s="16">
        <v>0</v>
      </c>
      <c r="R16" s="16">
        <f t="shared" si="7"/>
        <v>0</v>
      </c>
      <c r="S16" s="16">
        <v>0.7</v>
      </c>
      <c r="T16" s="16">
        <f t="shared" si="8"/>
        <v>2.734375</v>
      </c>
      <c r="U16" s="16">
        <v>0</v>
      </c>
      <c r="V16" s="16">
        <f t="shared" si="9"/>
        <v>0</v>
      </c>
      <c r="X16">
        <v>25.6</v>
      </c>
    </row>
    <row r="17" spans="2:24" x14ac:dyDescent="0.25">
      <c r="B17" s="15" t="s">
        <v>33</v>
      </c>
      <c r="C17" s="16">
        <v>0.2</v>
      </c>
      <c r="D17" s="16">
        <f t="shared" si="0"/>
        <v>1.3605442176870748</v>
      </c>
      <c r="E17" s="16">
        <v>9.4</v>
      </c>
      <c r="F17" s="16">
        <f t="shared" si="1"/>
        <v>63.945578231292515</v>
      </c>
      <c r="G17" s="16">
        <v>0</v>
      </c>
      <c r="H17" s="16">
        <f t="shared" si="2"/>
        <v>0</v>
      </c>
      <c r="I17" s="16">
        <v>0.3</v>
      </c>
      <c r="J17" s="16">
        <f t="shared" si="3"/>
        <v>2.0408163265306123</v>
      </c>
      <c r="K17" s="16">
        <v>0.9</v>
      </c>
      <c r="L17" s="16">
        <f t="shared" si="4"/>
        <v>6.1224489795918364</v>
      </c>
      <c r="M17" s="16">
        <v>3.8</v>
      </c>
      <c r="N17" s="16">
        <f t="shared" si="5"/>
        <v>25.85034013605442</v>
      </c>
      <c r="O17" s="16">
        <v>0</v>
      </c>
      <c r="P17" s="16">
        <f t="shared" si="6"/>
        <v>0</v>
      </c>
      <c r="Q17" s="16">
        <v>0</v>
      </c>
      <c r="R17" s="16">
        <f t="shared" si="7"/>
        <v>0</v>
      </c>
      <c r="S17" s="16">
        <v>0.1</v>
      </c>
      <c r="T17" s="16">
        <f t="shared" si="8"/>
        <v>0.68027210884353739</v>
      </c>
      <c r="U17" s="16">
        <v>0</v>
      </c>
      <c r="V17" s="16">
        <f t="shared" si="9"/>
        <v>0</v>
      </c>
      <c r="X17">
        <v>14.700000000000001</v>
      </c>
    </row>
    <row r="18" spans="2:24" x14ac:dyDescent="0.25">
      <c r="B18" s="15" t="s">
        <v>34</v>
      </c>
      <c r="C18" s="16">
        <v>0</v>
      </c>
      <c r="D18" s="16">
        <f t="shared" si="0"/>
        <v>0</v>
      </c>
      <c r="E18" s="16">
        <v>0</v>
      </c>
      <c r="F18" s="16">
        <f t="shared" si="1"/>
        <v>0</v>
      </c>
      <c r="G18" s="16">
        <v>8.1</v>
      </c>
      <c r="H18" s="16">
        <f t="shared" si="2"/>
        <v>22.5</v>
      </c>
      <c r="I18" s="16">
        <v>0</v>
      </c>
      <c r="J18" s="16">
        <f t="shared" si="3"/>
        <v>0</v>
      </c>
      <c r="K18" s="16">
        <v>11.6</v>
      </c>
      <c r="L18" s="16">
        <f t="shared" si="4"/>
        <v>32.222222222222221</v>
      </c>
      <c r="M18" s="16">
        <v>12.4</v>
      </c>
      <c r="N18" s="16">
        <f t="shared" si="5"/>
        <v>34.444444444444443</v>
      </c>
      <c r="O18" s="16">
        <v>3.9</v>
      </c>
      <c r="P18" s="16">
        <f t="shared" si="6"/>
        <v>10.833333333333334</v>
      </c>
      <c r="Q18" s="16">
        <v>0</v>
      </c>
      <c r="R18" s="16">
        <f t="shared" si="7"/>
        <v>0</v>
      </c>
      <c r="S18" s="16">
        <v>0</v>
      </c>
      <c r="T18" s="16">
        <f t="shared" si="8"/>
        <v>0</v>
      </c>
      <c r="U18" s="16">
        <v>0</v>
      </c>
      <c r="V18" s="16">
        <f t="shared" si="9"/>
        <v>0</v>
      </c>
      <c r="X18">
        <v>36</v>
      </c>
    </row>
    <row r="19" spans="2:24" x14ac:dyDescent="0.25">
      <c r="B19" s="15" t="s">
        <v>35</v>
      </c>
      <c r="C19" s="16">
        <v>273.7</v>
      </c>
      <c r="D19" s="16">
        <f t="shared" si="0"/>
        <v>72.292657157950345</v>
      </c>
      <c r="E19" s="16">
        <v>0</v>
      </c>
      <c r="F19" s="16">
        <f t="shared" si="1"/>
        <v>0</v>
      </c>
      <c r="G19" s="16">
        <v>0</v>
      </c>
      <c r="H19" s="16">
        <f t="shared" si="2"/>
        <v>0</v>
      </c>
      <c r="I19" s="16">
        <v>0</v>
      </c>
      <c r="J19" s="16">
        <f t="shared" si="3"/>
        <v>0</v>
      </c>
      <c r="K19" s="16">
        <v>0</v>
      </c>
      <c r="L19" s="16">
        <f t="shared" si="4"/>
        <v>0</v>
      </c>
      <c r="M19" s="16">
        <v>0</v>
      </c>
      <c r="N19" s="16">
        <f t="shared" si="5"/>
        <v>0</v>
      </c>
      <c r="O19" s="16">
        <v>0</v>
      </c>
      <c r="P19" s="16">
        <f t="shared" si="6"/>
        <v>0</v>
      </c>
      <c r="Q19" s="16">
        <v>0</v>
      </c>
      <c r="R19" s="16">
        <f t="shared" si="7"/>
        <v>0</v>
      </c>
      <c r="S19" s="16">
        <v>11.8</v>
      </c>
      <c r="T19" s="16">
        <f t="shared" si="8"/>
        <v>3.1167459059693607</v>
      </c>
      <c r="U19" s="16">
        <v>93.1</v>
      </c>
      <c r="V19" s="16">
        <f t="shared" si="9"/>
        <v>24.590596936080296</v>
      </c>
      <c r="X19">
        <v>378.6</v>
      </c>
    </row>
    <row r="20" spans="2:24" x14ac:dyDescent="0.25">
      <c r="B20" s="15" t="s">
        <v>36</v>
      </c>
      <c r="C20" s="16">
        <v>79.099999999999994</v>
      </c>
      <c r="D20" s="16">
        <f t="shared" si="0"/>
        <v>90.919540229885044</v>
      </c>
      <c r="E20" s="16">
        <v>0</v>
      </c>
      <c r="F20" s="16">
        <f t="shared" si="1"/>
        <v>0</v>
      </c>
      <c r="G20" s="16">
        <v>0</v>
      </c>
      <c r="H20" s="16">
        <f t="shared" si="2"/>
        <v>0</v>
      </c>
      <c r="I20" s="16">
        <v>0</v>
      </c>
      <c r="J20" s="16">
        <f t="shared" si="3"/>
        <v>0</v>
      </c>
      <c r="K20" s="16">
        <v>0</v>
      </c>
      <c r="L20" s="16">
        <f t="shared" si="4"/>
        <v>0</v>
      </c>
      <c r="M20" s="16">
        <v>0</v>
      </c>
      <c r="N20" s="16">
        <f t="shared" si="5"/>
        <v>0</v>
      </c>
      <c r="O20" s="16">
        <v>0</v>
      </c>
      <c r="P20" s="16">
        <f t="shared" si="6"/>
        <v>0</v>
      </c>
      <c r="Q20" s="16">
        <v>0</v>
      </c>
      <c r="R20" s="16">
        <f t="shared" si="7"/>
        <v>0</v>
      </c>
      <c r="S20" s="16">
        <v>6.4</v>
      </c>
      <c r="T20" s="16">
        <f t="shared" si="8"/>
        <v>7.3563218390804597</v>
      </c>
      <c r="U20" s="16">
        <v>1.5</v>
      </c>
      <c r="V20" s="16">
        <f t="shared" si="9"/>
        <v>1.7241379310344827</v>
      </c>
      <c r="X20">
        <v>87</v>
      </c>
    </row>
    <row r="21" spans="2:24" x14ac:dyDescent="0.25">
      <c r="B21" s="15" t="s">
        <v>37</v>
      </c>
      <c r="C21" s="16">
        <v>0</v>
      </c>
      <c r="D21" s="16">
        <f t="shared" si="0"/>
        <v>0</v>
      </c>
      <c r="E21" s="16">
        <v>0</v>
      </c>
      <c r="F21" s="16">
        <f t="shared" si="1"/>
        <v>0</v>
      </c>
      <c r="G21" s="16">
        <v>0.1</v>
      </c>
      <c r="H21" s="16">
        <f t="shared" si="2"/>
        <v>0.60240963855421681</v>
      </c>
      <c r="I21" s="16">
        <v>0</v>
      </c>
      <c r="J21" s="16">
        <f t="shared" si="3"/>
        <v>0</v>
      </c>
      <c r="K21" s="16">
        <v>4.2</v>
      </c>
      <c r="L21" s="16">
        <f t="shared" si="4"/>
        <v>25.301204819277107</v>
      </c>
      <c r="M21" s="16">
        <v>5.0999999999999996</v>
      </c>
      <c r="N21" s="16">
        <f t="shared" si="5"/>
        <v>30.722891566265055</v>
      </c>
      <c r="O21" s="16">
        <v>2.2999999999999998</v>
      </c>
      <c r="P21" s="16">
        <f t="shared" si="6"/>
        <v>13.855421686746984</v>
      </c>
      <c r="Q21" s="16">
        <v>4.9000000000000004</v>
      </c>
      <c r="R21" s="16">
        <f t="shared" si="7"/>
        <v>29.518072289156628</v>
      </c>
      <c r="S21" s="16">
        <v>0</v>
      </c>
      <c r="T21" s="16">
        <f t="shared" si="8"/>
        <v>0</v>
      </c>
      <c r="U21" s="16">
        <v>0</v>
      </c>
      <c r="V21" s="16">
        <f t="shared" si="9"/>
        <v>0</v>
      </c>
      <c r="X21">
        <v>16.600000000000001</v>
      </c>
    </row>
    <row r="22" spans="2:24" x14ac:dyDescent="0.25">
      <c r="B22" s="15" t="s">
        <v>38</v>
      </c>
      <c r="C22" s="16">
        <v>5.3</v>
      </c>
      <c r="D22" s="16">
        <f t="shared" si="0"/>
        <v>21.810699588477366</v>
      </c>
      <c r="E22" s="16">
        <v>0</v>
      </c>
      <c r="F22" s="16">
        <f t="shared" si="1"/>
        <v>0</v>
      </c>
      <c r="G22" s="16">
        <v>5.5</v>
      </c>
      <c r="H22" s="16">
        <f t="shared" si="2"/>
        <v>22.633744855967077</v>
      </c>
      <c r="I22" s="16">
        <v>0.2</v>
      </c>
      <c r="J22" s="16">
        <f t="shared" si="3"/>
        <v>0.82304526748971196</v>
      </c>
      <c r="K22" s="16">
        <v>0.4</v>
      </c>
      <c r="L22" s="16">
        <f t="shared" si="4"/>
        <v>1.6460905349794239</v>
      </c>
      <c r="M22" s="16">
        <v>0</v>
      </c>
      <c r="N22" s="16">
        <f t="shared" si="5"/>
        <v>0</v>
      </c>
      <c r="O22" s="16">
        <v>0.4</v>
      </c>
      <c r="P22" s="16">
        <f t="shared" si="6"/>
        <v>1.6460905349794239</v>
      </c>
      <c r="Q22" s="16">
        <v>0</v>
      </c>
      <c r="R22" s="16">
        <f t="shared" si="7"/>
        <v>0</v>
      </c>
      <c r="S22" s="16">
        <v>12.5</v>
      </c>
      <c r="T22" s="16">
        <f t="shared" si="8"/>
        <v>51.440329218106996</v>
      </c>
      <c r="U22" s="16">
        <v>0</v>
      </c>
      <c r="V22" s="16">
        <f t="shared" si="9"/>
        <v>0</v>
      </c>
      <c r="X22">
        <v>24.3</v>
      </c>
    </row>
    <row r="23" spans="2:24" x14ac:dyDescent="0.25">
      <c r="B23" s="15" t="s">
        <v>39</v>
      </c>
      <c r="C23" s="16">
        <v>2.7</v>
      </c>
      <c r="D23" s="16">
        <f t="shared" si="0"/>
        <v>7.5208913649025071</v>
      </c>
      <c r="E23" s="16">
        <v>24</v>
      </c>
      <c r="F23" s="16">
        <f t="shared" si="1"/>
        <v>66.852367688022284</v>
      </c>
      <c r="G23" s="16">
        <v>0</v>
      </c>
      <c r="H23" s="16">
        <f t="shared" si="2"/>
        <v>0</v>
      </c>
      <c r="I23" s="16">
        <v>1</v>
      </c>
      <c r="J23" s="16">
        <f t="shared" si="3"/>
        <v>2.785515320334262</v>
      </c>
      <c r="K23" s="16">
        <v>4</v>
      </c>
      <c r="L23" s="16">
        <f t="shared" si="4"/>
        <v>11.142061281337048</v>
      </c>
      <c r="M23" s="16">
        <v>3.4</v>
      </c>
      <c r="N23" s="16">
        <f t="shared" si="5"/>
        <v>9.4707520891364911</v>
      </c>
      <c r="O23" s="16">
        <v>0</v>
      </c>
      <c r="P23" s="16">
        <f t="shared" si="6"/>
        <v>0</v>
      </c>
      <c r="Q23" s="16">
        <v>0</v>
      </c>
      <c r="R23" s="16">
        <f t="shared" si="7"/>
        <v>0</v>
      </c>
      <c r="S23" s="16">
        <v>0.8</v>
      </c>
      <c r="T23" s="16">
        <f t="shared" si="8"/>
        <v>2.2284122562674096</v>
      </c>
      <c r="U23" s="16">
        <v>0</v>
      </c>
      <c r="V23" s="16">
        <f t="shared" si="9"/>
        <v>0</v>
      </c>
      <c r="X23">
        <v>35.9</v>
      </c>
    </row>
    <row r="24" spans="2:24" x14ac:dyDescent="0.25">
      <c r="B24" s="15" t="s">
        <v>40</v>
      </c>
      <c r="C24" s="16">
        <v>4.9000000000000004</v>
      </c>
      <c r="D24" s="16">
        <f t="shared" si="0"/>
        <v>6.970128022759603</v>
      </c>
      <c r="E24" s="16">
        <v>0</v>
      </c>
      <c r="F24" s="16">
        <f t="shared" si="1"/>
        <v>0</v>
      </c>
      <c r="G24" s="16">
        <v>43.4</v>
      </c>
      <c r="H24" s="16">
        <f t="shared" si="2"/>
        <v>61.735419630156471</v>
      </c>
      <c r="I24" s="16">
        <v>0.1</v>
      </c>
      <c r="J24" s="16">
        <f t="shared" si="3"/>
        <v>0.14224751066856331</v>
      </c>
      <c r="K24" s="16">
        <v>0</v>
      </c>
      <c r="L24" s="16">
        <f t="shared" si="4"/>
        <v>0</v>
      </c>
      <c r="M24" s="16">
        <v>0</v>
      </c>
      <c r="N24" s="16">
        <f t="shared" si="5"/>
        <v>0</v>
      </c>
      <c r="O24" s="16">
        <v>8.1999999999999993</v>
      </c>
      <c r="P24" s="16">
        <f t="shared" si="6"/>
        <v>11.664295874822189</v>
      </c>
      <c r="Q24" s="16">
        <v>0.6</v>
      </c>
      <c r="R24" s="16">
        <f t="shared" si="7"/>
        <v>0.8534850640113798</v>
      </c>
      <c r="S24" s="16">
        <v>12.9</v>
      </c>
      <c r="T24" s="16">
        <f t="shared" si="8"/>
        <v>18.349928876244668</v>
      </c>
      <c r="U24" s="16">
        <v>0.2</v>
      </c>
      <c r="V24" s="16">
        <f t="shared" si="9"/>
        <v>0.28449502133712662</v>
      </c>
      <c r="X24">
        <v>70.3</v>
      </c>
    </row>
    <row r="25" spans="2:24" x14ac:dyDescent="0.25">
      <c r="B25" s="15" t="s">
        <v>41</v>
      </c>
      <c r="C25" s="16">
        <v>19.2</v>
      </c>
      <c r="D25" s="16">
        <f t="shared" si="0"/>
        <v>37.137330754352035</v>
      </c>
      <c r="E25" s="16">
        <v>0</v>
      </c>
      <c r="F25" s="16">
        <f t="shared" si="1"/>
        <v>0</v>
      </c>
      <c r="G25" s="16">
        <v>0</v>
      </c>
      <c r="H25" s="16">
        <f t="shared" si="2"/>
        <v>0</v>
      </c>
      <c r="I25" s="16">
        <v>3.1</v>
      </c>
      <c r="J25" s="16">
        <f t="shared" si="3"/>
        <v>5.9961315280464218</v>
      </c>
      <c r="K25" s="16">
        <v>0</v>
      </c>
      <c r="L25" s="16">
        <f t="shared" si="4"/>
        <v>0</v>
      </c>
      <c r="M25" s="16">
        <v>0</v>
      </c>
      <c r="N25" s="16">
        <f t="shared" si="5"/>
        <v>0</v>
      </c>
      <c r="O25" s="16">
        <v>0</v>
      </c>
      <c r="P25" s="16">
        <f t="shared" si="6"/>
        <v>0</v>
      </c>
      <c r="Q25" s="16">
        <v>0</v>
      </c>
      <c r="R25" s="16">
        <f t="shared" si="7"/>
        <v>0</v>
      </c>
      <c r="S25" s="16">
        <v>29</v>
      </c>
      <c r="T25" s="16">
        <f t="shared" si="8"/>
        <v>56.092843326885884</v>
      </c>
      <c r="U25" s="16">
        <v>0.4</v>
      </c>
      <c r="V25" s="16">
        <f t="shared" si="9"/>
        <v>0.77369439071566737</v>
      </c>
      <c r="X25">
        <v>51.699999999999996</v>
      </c>
    </row>
    <row r="26" spans="2:24" x14ac:dyDescent="0.25">
      <c r="B26" s="15" t="s">
        <v>42</v>
      </c>
      <c r="C26" s="16">
        <v>0</v>
      </c>
      <c r="D26" s="16">
        <f t="shared" si="0"/>
        <v>0</v>
      </c>
      <c r="E26" s="16">
        <v>0</v>
      </c>
      <c r="F26" s="16">
        <f t="shared" si="1"/>
        <v>0</v>
      </c>
      <c r="G26" s="16">
        <v>0</v>
      </c>
      <c r="H26" s="16">
        <f t="shared" si="2"/>
        <v>0</v>
      </c>
      <c r="I26" s="16">
        <v>0</v>
      </c>
      <c r="J26" s="16">
        <f t="shared" si="3"/>
        <v>0</v>
      </c>
      <c r="K26" s="16">
        <v>3.8</v>
      </c>
      <c r="L26" s="16">
        <f t="shared" si="4"/>
        <v>22.619047619047624</v>
      </c>
      <c r="M26" s="16">
        <v>8.1</v>
      </c>
      <c r="N26" s="16">
        <f t="shared" si="5"/>
        <v>48.214285714285722</v>
      </c>
      <c r="O26" s="16">
        <v>2.2000000000000002</v>
      </c>
      <c r="P26" s="16">
        <f t="shared" si="6"/>
        <v>13.095238095238098</v>
      </c>
      <c r="Q26" s="16">
        <v>2.7</v>
      </c>
      <c r="R26" s="16">
        <f t="shared" si="7"/>
        <v>16.071428571428573</v>
      </c>
      <c r="S26" s="16">
        <v>0</v>
      </c>
      <c r="T26" s="16">
        <f t="shared" si="8"/>
        <v>0</v>
      </c>
      <c r="U26" s="16">
        <v>0</v>
      </c>
      <c r="V26" s="16">
        <f t="shared" si="9"/>
        <v>0</v>
      </c>
      <c r="X26">
        <v>16.799999999999997</v>
      </c>
    </row>
    <row r="27" spans="2:24" x14ac:dyDescent="0.25">
      <c r="B27" s="15" t="s">
        <v>43</v>
      </c>
      <c r="C27" s="16">
        <v>2.2999999999999998</v>
      </c>
      <c r="D27" s="16">
        <f t="shared" si="0"/>
        <v>48.936170212765958</v>
      </c>
      <c r="E27" s="16">
        <v>2.4</v>
      </c>
      <c r="F27" s="16">
        <f t="shared" si="1"/>
        <v>51.063829787234049</v>
      </c>
      <c r="G27" s="16">
        <v>0</v>
      </c>
      <c r="H27" s="16">
        <f t="shared" si="2"/>
        <v>0</v>
      </c>
      <c r="I27" s="16">
        <v>0</v>
      </c>
      <c r="J27" s="16">
        <f t="shared" si="3"/>
        <v>0</v>
      </c>
      <c r="K27" s="16">
        <v>0</v>
      </c>
      <c r="L27" s="16">
        <f t="shared" si="4"/>
        <v>0</v>
      </c>
      <c r="M27" s="16">
        <v>0</v>
      </c>
      <c r="N27" s="16">
        <f t="shared" si="5"/>
        <v>0</v>
      </c>
      <c r="O27" s="16">
        <v>0</v>
      </c>
      <c r="P27" s="16">
        <f t="shared" si="6"/>
        <v>0</v>
      </c>
      <c r="Q27" s="16">
        <v>0</v>
      </c>
      <c r="R27" s="16">
        <f t="shared" si="7"/>
        <v>0</v>
      </c>
      <c r="S27" s="16">
        <v>0</v>
      </c>
      <c r="T27" s="16">
        <f t="shared" si="8"/>
        <v>0</v>
      </c>
      <c r="U27" s="16">
        <v>0</v>
      </c>
      <c r="V27" s="16">
        <f t="shared" si="9"/>
        <v>0</v>
      </c>
      <c r="X27">
        <v>4.6999999999999993</v>
      </c>
    </row>
    <row r="28" spans="2:24" x14ac:dyDescent="0.25">
      <c r="B28" s="15" t="s">
        <v>44</v>
      </c>
      <c r="C28" s="16">
        <v>97.8</v>
      </c>
      <c r="D28" s="16">
        <f t="shared" si="0"/>
        <v>91.146318732525629</v>
      </c>
      <c r="E28" s="16">
        <v>0</v>
      </c>
      <c r="F28" s="16">
        <f t="shared" si="1"/>
        <v>0</v>
      </c>
      <c r="G28" s="16">
        <v>0</v>
      </c>
      <c r="H28" s="16">
        <f t="shared" si="2"/>
        <v>0</v>
      </c>
      <c r="I28" s="16">
        <v>0</v>
      </c>
      <c r="J28" s="16">
        <f t="shared" si="3"/>
        <v>0</v>
      </c>
      <c r="K28" s="16">
        <v>0</v>
      </c>
      <c r="L28" s="16">
        <f t="shared" si="4"/>
        <v>0</v>
      </c>
      <c r="M28" s="16">
        <v>0</v>
      </c>
      <c r="N28" s="16">
        <f t="shared" si="5"/>
        <v>0</v>
      </c>
      <c r="O28" s="16">
        <v>0</v>
      </c>
      <c r="P28" s="16">
        <f t="shared" si="6"/>
        <v>0</v>
      </c>
      <c r="Q28" s="16">
        <v>0</v>
      </c>
      <c r="R28" s="16">
        <f t="shared" si="7"/>
        <v>0</v>
      </c>
      <c r="S28" s="16">
        <v>5.7</v>
      </c>
      <c r="T28" s="16">
        <f t="shared" si="8"/>
        <v>5.3122087604846229</v>
      </c>
      <c r="U28" s="16">
        <v>3.8</v>
      </c>
      <c r="V28" s="16">
        <f t="shared" si="9"/>
        <v>3.5414725069897486</v>
      </c>
      <c r="X28">
        <v>107.3</v>
      </c>
    </row>
  </sheetData>
  <mergeCells count="10">
    <mergeCell ref="O2:P2"/>
    <mergeCell ref="Q2:R2"/>
    <mergeCell ref="S2:T2"/>
    <mergeCell ref="U2:V2"/>
    <mergeCell ref="C2:D2"/>
    <mergeCell ref="E2:F2"/>
    <mergeCell ref="G2:H2"/>
    <mergeCell ref="I2:J2"/>
    <mergeCell ref="K2:L2"/>
    <mergeCell ref="M2:N2"/>
  </mergeCells>
  <pageMargins left="0.7" right="0.7" top="0.75" bottom="0.75" header="0.3" footer="0.3"/>
  <pageSetup scale="71" orientation="portrait" r:id="rId1"/>
  <colBreaks count="1" manualBreakCount="1">
    <brk id="2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CDBAD-62A3-460A-8CA3-FA1D9FE50E7A}">
  <dimension ref="C3:Y30"/>
  <sheetViews>
    <sheetView zoomScaleNormal="100" workbookViewId="0">
      <selection activeCell="W5" sqref="W5"/>
    </sheetView>
  </sheetViews>
  <sheetFormatPr baseColWidth="10" defaultRowHeight="15" x14ac:dyDescent="0.25"/>
  <cols>
    <col min="3" max="3" width="15" bestFit="1" customWidth="1"/>
    <col min="4" max="4" width="5.5703125" bestFit="1" customWidth="1"/>
    <col min="5" max="6" width="4.5703125" bestFit="1" customWidth="1"/>
    <col min="7" max="7" width="3.5703125" bestFit="1" customWidth="1"/>
    <col min="8" max="8" width="4.5703125" bestFit="1" customWidth="1"/>
    <col min="9" max="9" width="3.5703125" bestFit="1" customWidth="1"/>
    <col min="10" max="10" width="3.7109375" bestFit="1" customWidth="1"/>
    <col min="11" max="11" width="3.5703125" bestFit="1" customWidth="1"/>
    <col min="12" max="12" width="4.5703125" bestFit="1" customWidth="1"/>
    <col min="13" max="13" width="3.5703125" bestFit="1" customWidth="1"/>
    <col min="14" max="14" width="4.5703125" bestFit="1" customWidth="1"/>
    <col min="15" max="15" width="3.5703125" bestFit="1" customWidth="1"/>
    <col min="16" max="16" width="3.7109375" bestFit="1" customWidth="1"/>
    <col min="17" max="17" width="3.5703125" bestFit="1" customWidth="1"/>
    <col min="18" max="18" width="3.7109375" bestFit="1" customWidth="1"/>
    <col min="19" max="19" width="3.5703125" bestFit="1" customWidth="1"/>
    <col min="20" max="20" width="4.5703125" bestFit="1" customWidth="1"/>
    <col min="21" max="21" width="3.5703125" bestFit="1" customWidth="1"/>
    <col min="22" max="22" width="4.5703125" bestFit="1" customWidth="1"/>
    <col min="23" max="23" width="3.5703125" bestFit="1" customWidth="1"/>
  </cols>
  <sheetData>
    <row r="3" spans="3:25" x14ac:dyDescent="0.25">
      <c r="D3" s="31" t="s">
        <v>10</v>
      </c>
      <c r="E3" s="31"/>
      <c r="F3" s="31" t="s">
        <v>11</v>
      </c>
      <c r="G3" s="31"/>
      <c r="H3" s="31" t="s">
        <v>12</v>
      </c>
      <c r="I3" s="31"/>
      <c r="J3" s="31" t="s">
        <v>13</v>
      </c>
      <c r="K3" s="31"/>
      <c r="L3" s="31" t="s">
        <v>14</v>
      </c>
      <c r="M3" s="31"/>
      <c r="N3" s="31" t="s">
        <v>15</v>
      </c>
      <c r="O3" s="31"/>
      <c r="P3" s="31" t="s">
        <v>16</v>
      </c>
      <c r="Q3" s="31"/>
      <c r="R3" s="31" t="s">
        <v>17</v>
      </c>
      <c r="S3" s="31"/>
      <c r="T3" s="31" t="s">
        <v>18</v>
      </c>
      <c r="U3" s="31"/>
      <c r="V3" s="31" t="s">
        <v>19</v>
      </c>
      <c r="W3" s="31"/>
    </row>
    <row r="4" spans="3:25" x14ac:dyDescent="0.25">
      <c r="D4" s="7" t="s">
        <v>45</v>
      </c>
      <c r="E4" s="7" t="s">
        <v>46</v>
      </c>
      <c r="F4" s="7" t="s">
        <v>45</v>
      </c>
      <c r="G4" s="7" t="s">
        <v>46</v>
      </c>
      <c r="H4" s="7" t="s">
        <v>45</v>
      </c>
      <c r="I4" s="7" t="s">
        <v>46</v>
      </c>
      <c r="J4" s="7" t="s">
        <v>45</v>
      </c>
      <c r="K4" s="7" t="s">
        <v>46</v>
      </c>
      <c r="L4" s="7" t="s">
        <v>45</v>
      </c>
      <c r="M4" s="7" t="s">
        <v>46</v>
      </c>
      <c r="N4" s="7" t="s">
        <v>45</v>
      </c>
      <c r="O4" s="7" t="s">
        <v>46</v>
      </c>
      <c r="P4" s="7" t="s">
        <v>45</v>
      </c>
      <c r="Q4" s="7" t="s">
        <v>46</v>
      </c>
      <c r="R4" s="7" t="s">
        <v>45</v>
      </c>
      <c r="S4" s="7" t="s">
        <v>46</v>
      </c>
      <c r="T4" s="7" t="s">
        <v>45</v>
      </c>
      <c r="U4" s="7" t="s">
        <v>46</v>
      </c>
      <c r="V4" s="7" t="s">
        <v>45</v>
      </c>
      <c r="W4" s="7" t="s">
        <v>46</v>
      </c>
      <c r="Y4" t="s">
        <v>47</v>
      </c>
    </row>
    <row r="5" spans="3:25" x14ac:dyDescent="0.25">
      <c r="C5" s="5" t="s">
        <v>20</v>
      </c>
      <c r="D5" s="17">
        <v>15</v>
      </c>
      <c r="E5" s="16">
        <f>D5*100/Y5</f>
        <v>37.783375314861459</v>
      </c>
      <c r="F5" s="17">
        <v>2.6</v>
      </c>
      <c r="G5" s="16">
        <f>F5/Y5</f>
        <v>6.5491183879093195E-2</v>
      </c>
      <c r="H5" s="17">
        <v>0</v>
      </c>
      <c r="I5" s="16">
        <f>H5/Y5</f>
        <v>0</v>
      </c>
      <c r="J5" s="17">
        <v>1</v>
      </c>
      <c r="K5" s="16">
        <f>J5/Y5</f>
        <v>2.5188916876574305E-2</v>
      </c>
      <c r="L5" s="17">
        <v>0.6</v>
      </c>
      <c r="M5" s="16">
        <f>L5/Y5</f>
        <v>1.5113350125944582E-2</v>
      </c>
      <c r="N5" s="17">
        <v>0</v>
      </c>
      <c r="O5" s="16">
        <f>N5/Y5</f>
        <v>0</v>
      </c>
      <c r="P5" s="17">
        <v>0</v>
      </c>
      <c r="Q5" s="16">
        <f>P5/Y5</f>
        <v>0</v>
      </c>
      <c r="R5" s="17">
        <v>0</v>
      </c>
      <c r="S5" s="16">
        <f>R5/Y5</f>
        <v>0</v>
      </c>
      <c r="T5" s="17">
        <v>20.5</v>
      </c>
      <c r="U5" s="16">
        <f>T5/Y5</f>
        <v>0.51637279596977326</v>
      </c>
      <c r="V5" s="17">
        <v>0</v>
      </c>
      <c r="W5" s="16">
        <f>V5/Y5</f>
        <v>0</v>
      </c>
      <c r="Y5">
        <v>39.700000000000003</v>
      </c>
    </row>
    <row r="6" spans="3:25" x14ac:dyDescent="0.25">
      <c r="C6" s="5" t="s">
        <v>21</v>
      </c>
      <c r="D6" s="17">
        <v>0.3</v>
      </c>
      <c r="E6" s="16">
        <f t="shared" ref="E6:E29" si="0">D6*100/Y6</f>
        <v>0.82191780821917804</v>
      </c>
      <c r="F6" s="17">
        <v>1</v>
      </c>
      <c r="G6" s="16">
        <f t="shared" ref="G6:G29" si="1">F6/Y6</f>
        <v>2.7397260273972601E-2</v>
      </c>
      <c r="H6" s="17">
        <v>9.4</v>
      </c>
      <c r="I6" s="16">
        <f t="shared" ref="I6:I29" si="2">H6/Y6</f>
        <v>0.25753424657534246</v>
      </c>
      <c r="J6" s="17">
        <v>1.2</v>
      </c>
      <c r="K6" s="16">
        <f t="shared" ref="K6:K29" si="3">J6/Y6</f>
        <v>3.287671232876712E-2</v>
      </c>
      <c r="L6" s="17">
        <v>17.399999999999999</v>
      </c>
      <c r="M6" s="16">
        <f t="shared" ref="M6:M29" si="4">L6/Y6</f>
        <v>0.47671232876712327</v>
      </c>
      <c r="N6" s="17">
        <v>5.3</v>
      </c>
      <c r="O6" s="16">
        <f t="shared" ref="O6:O29" si="5">N6/Y6</f>
        <v>0.14520547945205478</v>
      </c>
      <c r="P6" s="17">
        <v>2.1</v>
      </c>
      <c r="Q6" s="16">
        <f t="shared" ref="Q6:Q29" si="6">P6/Y6</f>
        <v>5.7534246575342465E-2</v>
      </c>
      <c r="R6" s="17">
        <v>0</v>
      </c>
      <c r="S6" s="16">
        <f t="shared" ref="S6:S29" si="7">R6/Y6</f>
        <v>0</v>
      </c>
      <c r="T6" s="17">
        <v>0</v>
      </c>
      <c r="U6" s="16">
        <f t="shared" ref="U6:U29" si="8">T6/Y6</f>
        <v>0</v>
      </c>
      <c r="V6" s="17">
        <v>0</v>
      </c>
      <c r="W6" s="16">
        <f t="shared" ref="W6:W29" si="9">V6/Y6</f>
        <v>0</v>
      </c>
      <c r="Y6">
        <v>36.5</v>
      </c>
    </row>
    <row r="7" spans="3:25" x14ac:dyDescent="0.25">
      <c r="C7" s="5" t="s">
        <v>22</v>
      </c>
      <c r="D7" s="17">
        <v>0</v>
      </c>
      <c r="E7" s="16">
        <f t="shared" si="0"/>
        <v>0</v>
      </c>
      <c r="F7" s="17">
        <v>1</v>
      </c>
      <c r="G7" s="16">
        <f t="shared" si="1"/>
        <v>4.5662100456621009E-2</v>
      </c>
      <c r="H7" s="17">
        <v>12.1</v>
      </c>
      <c r="I7" s="16">
        <f t="shared" si="2"/>
        <v>0.55251141552511418</v>
      </c>
      <c r="J7" s="17">
        <v>0</v>
      </c>
      <c r="K7" s="16">
        <f t="shared" si="3"/>
        <v>0</v>
      </c>
      <c r="L7" s="17">
        <v>8.3000000000000007</v>
      </c>
      <c r="M7" s="16">
        <f t="shared" si="4"/>
        <v>0.37899543378995437</v>
      </c>
      <c r="N7" s="17">
        <v>0</v>
      </c>
      <c r="O7" s="16">
        <f t="shared" si="5"/>
        <v>0</v>
      </c>
      <c r="P7" s="17">
        <v>0.4</v>
      </c>
      <c r="Q7" s="16">
        <f t="shared" si="6"/>
        <v>1.8264840182648404E-2</v>
      </c>
      <c r="R7" s="17">
        <v>0</v>
      </c>
      <c r="S7" s="16">
        <f t="shared" si="7"/>
        <v>0</v>
      </c>
      <c r="T7" s="17">
        <v>0</v>
      </c>
      <c r="U7" s="16">
        <f t="shared" si="8"/>
        <v>0</v>
      </c>
      <c r="V7" s="17">
        <v>0</v>
      </c>
      <c r="W7" s="16">
        <f t="shared" si="9"/>
        <v>0</v>
      </c>
      <c r="Y7">
        <v>21.9</v>
      </c>
    </row>
    <row r="8" spans="3:25" x14ac:dyDescent="0.25">
      <c r="C8" s="5" t="s">
        <v>23</v>
      </c>
      <c r="D8" s="17">
        <v>0</v>
      </c>
      <c r="E8" s="16">
        <f t="shared" si="0"/>
        <v>0</v>
      </c>
      <c r="F8" s="17">
        <v>1.3</v>
      </c>
      <c r="G8" s="16">
        <f t="shared" si="1"/>
        <v>1.9696969696969699E-2</v>
      </c>
      <c r="H8" s="17">
        <v>12.9</v>
      </c>
      <c r="I8" s="16">
        <f t="shared" si="2"/>
        <v>0.19545454545454546</v>
      </c>
      <c r="J8" s="17">
        <v>0</v>
      </c>
      <c r="K8" s="16">
        <f t="shared" si="3"/>
        <v>0</v>
      </c>
      <c r="L8" s="17">
        <v>23.6</v>
      </c>
      <c r="M8" s="16">
        <f t="shared" si="4"/>
        <v>0.3575757575757576</v>
      </c>
      <c r="N8" s="17">
        <v>16.899999999999999</v>
      </c>
      <c r="O8" s="16">
        <f t="shared" si="5"/>
        <v>0.25606060606060604</v>
      </c>
      <c r="P8" s="17">
        <v>3.9</v>
      </c>
      <c r="Q8" s="16">
        <f t="shared" si="6"/>
        <v>5.909090909090909E-2</v>
      </c>
      <c r="R8" s="17">
        <v>7.6</v>
      </c>
      <c r="S8" s="16">
        <f t="shared" si="7"/>
        <v>0.11515151515151514</v>
      </c>
      <c r="T8" s="17">
        <v>0</v>
      </c>
      <c r="U8" s="16">
        <f t="shared" si="8"/>
        <v>0</v>
      </c>
      <c r="V8" s="17">
        <v>0</v>
      </c>
      <c r="W8" s="16">
        <f t="shared" si="9"/>
        <v>0</v>
      </c>
      <c r="Y8">
        <v>66</v>
      </c>
    </row>
    <row r="9" spans="3:25" x14ac:dyDescent="0.25">
      <c r="C9" s="5" t="s">
        <v>24</v>
      </c>
      <c r="D9" s="17">
        <v>0.4</v>
      </c>
      <c r="E9" s="16">
        <f t="shared" si="0"/>
        <v>0.88691796008869195</v>
      </c>
      <c r="F9" s="17">
        <v>0.6</v>
      </c>
      <c r="G9" s="16">
        <f t="shared" si="1"/>
        <v>1.3303769401330379E-2</v>
      </c>
      <c r="H9" s="17">
        <v>15.8</v>
      </c>
      <c r="I9" s="16">
        <f t="shared" si="2"/>
        <v>0.35033259423503332</v>
      </c>
      <c r="J9" s="17">
        <v>0.2</v>
      </c>
      <c r="K9" s="16">
        <f t="shared" si="3"/>
        <v>4.4345898004434598E-3</v>
      </c>
      <c r="L9" s="17">
        <v>23.3</v>
      </c>
      <c r="M9" s="16">
        <f t="shared" si="4"/>
        <v>0.51662971175166306</v>
      </c>
      <c r="N9" s="17">
        <v>1</v>
      </c>
      <c r="O9" s="16">
        <f t="shared" si="5"/>
        <v>2.2172949002217297E-2</v>
      </c>
      <c r="P9" s="17">
        <v>0.1</v>
      </c>
      <c r="Q9" s="16">
        <f t="shared" si="6"/>
        <v>2.2172949002217299E-3</v>
      </c>
      <c r="R9" s="17">
        <v>0.6</v>
      </c>
      <c r="S9" s="16">
        <f t="shared" si="7"/>
        <v>1.3303769401330379E-2</v>
      </c>
      <c r="T9" s="17">
        <v>3.1</v>
      </c>
      <c r="U9" s="16">
        <f t="shared" si="8"/>
        <v>6.8736141906873618E-2</v>
      </c>
      <c r="V9" s="17">
        <v>0</v>
      </c>
      <c r="W9" s="16">
        <f t="shared" si="9"/>
        <v>0</v>
      </c>
      <c r="Y9">
        <v>45.099999999999994</v>
      </c>
    </row>
    <row r="10" spans="3:25" x14ac:dyDescent="0.25">
      <c r="C10" s="5" t="s">
        <v>25</v>
      </c>
      <c r="D10" s="17">
        <v>0.7</v>
      </c>
      <c r="E10" s="16">
        <f t="shared" si="0"/>
        <v>2.1021021021021022</v>
      </c>
      <c r="F10" s="17">
        <v>7.2</v>
      </c>
      <c r="G10" s="16">
        <f t="shared" si="1"/>
        <v>0.21621621621621623</v>
      </c>
      <c r="H10" s="17">
        <v>0</v>
      </c>
      <c r="I10" s="16">
        <f t="shared" si="2"/>
        <v>0</v>
      </c>
      <c r="J10" s="17">
        <v>4.4000000000000004</v>
      </c>
      <c r="K10" s="16">
        <f t="shared" si="3"/>
        <v>0.13213213213213215</v>
      </c>
      <c r="L10" s="17">
        <v>10.4</v>
      </c>
      <c r="M10" s="16">
        <f t="shared" si="4"/>
        <v>0.31231231231231232</v>
      </c>
      <c r="N10" s="17">
        <v>0</v>
      </c>
      <c r="O10" s="16">
        <f t="shared" si="5"/>
        <v>0</v>
      </c>
      <c r="P10" s="17">
        <v>0</v>
      </c>
      <c r="Q10" s="16">
        <f t="shared" si="6"/>
        <v>0</v>
      </c>
      <c r="R10" s="17">
        <v>0</v>
      </c>
      <c r="S10" s="16">
        <f t="shared" si="7"/>
        <v>0</v>
      </c>
      <c r="T10" s="17">
        <v>10.5</v>
      </c>
      <c r="U10" s="16">
        <f t="shared" si="8"/>
        <v>0.31531531531531537</v>
      </c>
      <c r="V10" s="17">
        <v>0</v>
      </c>
      <c r="W10" s="16">
        <f t="shared" si="9"/>
        <v>0</v>
      </c>
      <c r="Y10">
        <v>33.299999999999997</v>
      </c>
    </row>
    <row r="11" spans="3:25" x14ac:dyDescent="0.25">
      <c r="C11" s="5" t="s">
        <v>26</v>
      </c>
      <c r="D11" s="17">
        <v>0</v>
      </c>
      <c r="E11" s="16">
        <f t="shared" si="0"/>
        <v>0</v>
      </c>
      <c r="F11" s="17">
        <v>0</v>
      </c>
      <c r="G11" s="16">
        <f t="shared" si="1"/>
        <v>0</v>
      </c>
      <c r="H11" s="17">
        <v>0</v>
      </c>
      <c r="I11" s="16">
        <f t="shared" si="2"/>
        <v>0</v>
      </c>
      <c r="J11" s="17">
        <v>0</v>
      </c>
      <c r="K11" s="16">
        <f t="shared" si="3"/>
        <v>0</v>
      </c>
      <c r="L11" s="17">
        <v>0</v>
      </c>
      <c r="M11" s="16">
        <f t="shared" si="4"/>
        <v>0</v>
      </c>
      <c r="N11" s="17">
        <v>0.1</v>
      </c>
      <c r="O11" s="16">
        <f t="shared" si="5"/>
        <v>1</v>
      </c>
      <c r="P11" s="17">
        <v>0</v>
      </c>
      <c r="Q11" s="16">
        <f t="shared" si="6"/>
        <v>0</v>
      </c>
      <c r="R11" s="17">
        <v>0</v>
      </c>
      <c r="S11" s="16">
        <f t="shared" si="7"/>
        <v>0</v>
      </c>
      <c r="T11" s="17">
        <v>0</v>
      </c>
      <c r="U11" s="16">
        <f t="shared" si="8"/>
        <v>0</v>
      </c>
      <c r="V11" s="17">
        <v>0</v>
      </c>
      <c r="W11" s="16">
        <f t="shared" si="9"/>
        <v>0</v>
      </c>
      <c r="Y11">
        <v>0.1</v>
      </c>
    </row>
    <row r="12" spans="3:25" x14ac:dyDescent="0.25">
      <c r="C12" s="5" t="s">
        <v>27</v>
      </c>
      <c r="D12" s="17">
        <v>11.1</v>
      </c>
      <c r="E12" s="16">
        <f t="shared" si="0"/>
        <v>14.919354838709676</v>
      </c>
      <c r="F12" s="17">
        <v>0.3</v>
      </c>
      <c r="G12" s="16">
        <f t="shared" si="1"/>
        <v>4.0322580645161289E-3</v>
      </c>
      <c r="H12" s="17">
        <v>23.1</v>
      </c>
      <c r="I12" s="16">
        <f t="shared" si="2"/>
        <v>0.31048387096774194</v>
      </c>
      <c r="J12" s="17">
        <v>0.9</v>
      </c>
      <c r="K12" s="16">
        <f t="shared" si="3"/>
        <v>1.2096774193548387E-2</v>
      </c>
      <c r="L12" s="17">
        <v>9.3000000000000007</v>
      </c>
      <c r="M12" s="16">
        <f t="shared" si="4"/>
        <v>0.125</v>
      </c>
      <c r="N12" s="17">
        <v>0</v>
      </c>
      <c r="O12" s="16">
        <f t="shared" si="5"/>
        <v>0</v>
      </c>
      <c r="P12" s="17">
        <v>2</v>
      </c>
      <c r="Q12" s="16">
        <f t="shared" si="6"/>
        <v>2.6881720430107524E-2</v>
      </c>
      <c r="R12" s="17">
        <v>0.1</v>
      </c>
      <c r="S12" s="16">
        <f t="shared" si="7"/>
        <v>1.3440860215053762E-3</v>
      </c>
      <c r="T12" s="17">
        <v>27.5</v>
      </c>
      <c r="U12" s="16">
        <f t="shared" si="8"/>
        <v>0.36962365591397844</v>
      </c>
      <c r="V12" s="17">
        <v>0</v>
      </c>
      <c r="W12" s="16">
        <f t="shared" si="9"/>
        <v>0</v>
      </c>
      <c r="Y12">
        <v>74.400000000000006</v>
      </c>
    </row>
    <row r="13" spans="3:25" x14ac:dyDescent="0.25">
      <c r="C13" s="5" t="s">
        <v>28</v>
      </c>
      <c r="D13" s="17">
        <v>0</v>
      </c>
      <c r="E13" s="16">
        <f t="shared" si="0"/>
        <v>0</v>
      </c>
      <c r="F13" s="17">
        <v>0</v>
      </c>
      <c r="G13" s="16">
        <f t="shared" si="1"/>
        <v>0</v>
      </c>
      <c r="H13" s="17">
        <v>11.8</v>
      </c>
      <c r="I13" s="16">
        <f t="shared" si="2"/>
        <v>0.51982378854625544</v>
      </c>
      <c r="J13" s="17">
        <v>0.1</v>
      </c>
      <c r="K13" s="16">
        <f t="shared" si="3"/>
        <v>4.4052863436123343E-3</v>
      </c>
      <c r="L13" s="17">
        <v>9.8000000000000007</v>
      </c>
      <c r="M13" s="16">
        <f t="shared" si="4"/>
        <v>0.43171806167400878</v>
      </c>
      <c r="N13" s="17">
        <v>0.1</v>
      </c>
      <c r="O13" s="16">
        <f t="shared" si="5"/>
        <v>4.4052863436123343E-3</v>
      </c>
      <c r="P13" s="17">
        <v>0.6</v>
      </c>
      <c r="Q13" s="16">
        <f t="shared" si="6"/>
        <v>2.6431718061674006E-2</v>
      </c>
      <c r="R13" s="17">
        <v>0</v>
      </c>
      <c r="S13" s="16">
        <f t="shared" si="7"/>
        <v>0</v>
      </c>
      <c r="T13" s="17">
        <v>0.6</v>
      </c>
      <c r="U13" s="16">
        <f t="shared" si="8"/>
        <v>2.6431718061674006E-2</v>
      </c>
      <c r="V13" s="17">
        <v>0</v>
      </c>
      <c r="W13" s="16">
        <f t="shared" si="9"/>
        <v>0</v>
      </c>
      <c r="Y13">
        <v>22.700000000000003</v>
      </c>
    </row>
    <row r="14" spans="3:25" x14ac:dyDescent="0.25">
      <c r="C14" s="5" t="s">
        <v>29</v>
      </c>
      <c r="D14" s="17">
        <v>11.3</v>
      </c>
      <c r="E14" s="16">
        <f t="shared" si="0"/>
        <v>29.58115183246073</v>
      </c>
      <c r="F14" s="17">
        <v>0.1</v>
      </c>
      <c r="G14" s="16">
        <f t="shared" si="1"/>
        <v>2.617801047120419E-3</v>
      </c>
      <c r="H14" s="17">
        <v>4.0999999999999996</v>
      </c>
      <c r="I14" s="16">
        <f t="shared" si="2"/>
        <v>0.10732984293193716</v>
      </c>
      <c r="J14" s="17">
        <v>4.0999999999999996</v>
      </c>
      <c r="K14" s="16">
        <f t="shared" si="3"/>
        <v>0.10732984293193716</v>
      </c>
      <c r="L14" s="17">
        <v>6.6</v>
      </c>
      <c r="M14" s="16">
        <f t="shared" si="4"/>
        <v>0.17277486910994763</v>
      </c>
      <c r="N14" s="17">
        <v>0</v>
      </c>
      <c r="O14" s="16">
        <f t="shared" si="5"/>
        <v>0</v>
      </c>
      <c r="P14" s="17">
        <v>0.1</v>
      </c>
      <c r="Q14" s="16">
        <f t="shared" si="6"/>
        <v>2.617801047120419E-3</v>
      </c>
      <c r="R14" s="17">
        <v>0</v>
      </c>
      <c r="S14" s="16">
        <f t="shared" si="7"/>
        <v>0</v>
      </c>
      <c r="T14" s="17">
        <v>12</v>
      </c>
      <c r="U14" s="16">
        <f t="shared" si="8"/>
        <v>0.31413612565445026</v>
      </c>
      <c r="V14" s="17">
        <v>0</v>
      </c>
      <c r="W14" s="16">
        <f t="shared" si="9"/>
        <v>0</v>
      </c>
      <c r="Y14">
        <v>38.200000000000003</v>
      </c>
    </row>
    <row r="15" spans="3:25" x14ac:dyDescent="0.25">
      <c r="C15" s="5" t="s">
        <v>30</v>
      </c>
      <c r="D15" s="17">
        <v>0</v>
      </c>
      <c r="E15" s="16">
        <f t="shared" si="0"/>
        <v>0</v>
      </c>
      <c r="F15" s="17">
        <v>0</v>
      </c>
      <c r="G15" s="16">
        <f t="shared" si="1"/>
        <v>0</v>
      </c>
      <c r="H15" s="17">
        <v>0.1</v>
      </c>
      <c r="I15" s="16">
        <f t="shared" si="2"/>
        <v>4.5662100456621011E-3</v>
      </c>
      <c r="J15" s="17">
        <v>0</v>
      </c>
      <c r="K15" s="16">
        <f t="shared" si="3"/>
        <v>0</v>
      </c>
      <c r="L15" s="17">
        <v>3.7</v>
      </c>
      <c r="M15" s="16">
        <f t="shared" si="4"/>
        <v>0.16894977168949774</v>
      </c>
      <c r="N15" s="17">
        <v>18.100000000000001</v>
      </c>
      <c r="O15" s="16">
        <f t="shared" si="5"/>
        <v>0.8264840182648403</v>
      </c>
      <c r="P15" s="17">
        <v>0</v>
      </c>
      <c r="Q15" s="16">
        <f t="shared" si="6"/>
        <v>0</v>
      </c>
      <c r="R15" s="17">
        <v>0</v>
      </c>
      <c r="S15" s="16">
        <f t="shared" si="7"/>
        <v>0</v>
      </c>
      <c r="T15" s="17">
        <v>0</v>
      </c>
      <c r="U15" s="16">
        <f t="shared" si="8"/>
        <v>0</v>
      </c>
      <c r="V15" s="17">
        <v>0</v>
      </c>
      <c r="W15" s="16">
        <f t="shared" si="9"/>
        <v>0</v>
      </c>
      <c r="Y15">
        <v>21.9</v>
      </c>
    </row>
    <row r="16" spans="3:25" x14ac:dyDescent="0.25">
      <c r="C16" s="5" t="s">
        <v>31</v>
      </c>
      <c r="D16" s="17">
        <v>7.1</v>
      </c>
      <c r="E16" s="16">
        <f t="shared" si="0"/>
        <v>15.63876651982379</v>
      </c>
      <c r="F16" s="17">
        <v>0.2</v>
      </c>
      <c r="G16" s="16">
        <f t="shared" si="1"/>
        <v>4.4052863436123352E-3</v>
      </c>
      <c r="H16" s="17">
        <v>14.4</v>
      </c>
      <c r="I16" s="16">
        <f t="shared" si="2"/>
        <v>0.31718061674008813</v>
      </c>
      <c r="J16" s="17">
        <v>0.7</v>
      </c>
      <c r="K16" s="16">
        <f t="shared" si="3"/>
        <v>1.5418502202643172E-2</v>
      </c>
      <c r="L16" s="17">
        <v>3.6</v>
      </c>
      <c r="M16" s="16">
        <f t="shared" si="4"/>
        <v>7.9295154185022032E-2</v>
      </c>
      <c r="N16" s="17">
        <v>0</v>
      </c>
      <c r="O16" s="16">
        <f t="shared" si="5"/>
        <v>0</v>
      </c>
      <c r="P16" s="17">
        <v>0.7</v>
      </c>
      <c r="Q16" s="16">
        <f t="shared" si="6"/>
        <v>1.5418502202643172E-2</v>
      </c>
      <c r="R16" s="17">
        <v>0</v>
      </c>
      <c r="S16" s="16">
        <f t="shared" si="7"/>
        <v>0</v>
      </c>
      <c r="T16" s="17">
        <v>18.5</v>
      </c>
      <c r="U16" s="16">
        <f t="shared" si="8"/>
        <v>0.40748898678414097</v>
      </c>
      <c r="V16" s="17">
        <v>0</v>
      </c>
      <c r="W16" s="16">
        <f t="shared" si="9"/>
        <v>0</v>
      </c>
      <c r="Y16">
        <v>45.4</v>
      </c>
    </row>
    <row r="17" spans="3:25" x14ac:dyDescent="0.25">
      <c r="C17" s="5" t="s">
        <v>32</v>
      </c>
      <c r="D17" s="17">
        <v>0.2</v>
      </c>
      <c r="E17" s="16">
        <f t="shared" si="0"/>
        <v>0.78125</v>
      </c>
      <c r="F17" s="17">
        <v>4.8</v>
      </c>
      <c r="G17" s="16">
        <f t="shared" si="1"/>
        <v>0.18749999999999997</v>
      </c>
      <c r="H17" s="17">
        <v>0.4</v>
      </c>
      <c r="I17" s="16">
        <f t="shared" si="2"/>
        <v>1.5625E-2</v>
      </c>
      <c r="J17" s="17">
        <v>4.4000000000000004</v>
      </c>
      <c r="K17" s="16">
        <f t="shared" si="3"/>
        <v>0.171875</v>
      </c>
      <c r="L17" s="17">
        <v>10.9</v>
      </c>
      <c r="M17" s="16">
        <f t="shared" si="4"/>
        <v>0.42578125</v>
      </c>
      <c r="N17" s="17">
        <v>4</v>
      </c>
      <c r="O17" s="16">
        <f t="shared" si="5"/>
        <v>0.15625</v>
      </c>
      <c r="P17" s="17">
        <v>0</v>
      </c>
      <c r="Q17" s="16">
        <f t="shared" si="6"/>
        <v>0</v>
      </c>
      <c r="R17" s="17">
        <v>0</v>
      </c>
      <c r="S17" s="16">
        <f t="shared" si="7"/>
        <v>0</v>
      </c>
      <c r="T17" s="17">
        <v>0.9</v>
      </c>
      <c r="U17" s="16">
        <f t="shared" si="8"/>
        <v>3.515625E-2</v>
      </c>
      <c r="V17" s="17">
        <v>0</v>
      </c>
      <c r="W17" s="16">
        <f t="shared" si="9"/>
        <v>0</v>
      </c>
      <c r="Y17">
        <v>25.6</v>
      </c>
    </row>
    <row r="18" spans="3:25" x14ac:dyDescent="0.25">
      <c r="C18" s="5" t="s">
        <v>33</v>
      </c>
      <c r="D18" s="17">
        <v>2.7</v>
      </c>
      <c r="E18" s="16">
        <f t="shared" si="0"/>
        <v>18.367346938775508</v>
      </c>
      <c r="F18" s="17">
        <v>8.1</v>
      </c>
      <c r="G18" s="16">
        <f t="shared" si="1"/>
        <v>0.55102040816326525</v>
      </c>
      <c r="H18" s="17">
        <v>0</v>
      </c>
      <c r="I18" s="16">
        <f t="shared" si="2"/>
        <v>0</v>
      </c>
      <c r="J18" s="17">
        <v>0.2</v>
      </c>
      <c r="K18" s="16">
        <f t="shared" si="3"/>
        <v>1.3605442176870748E-2</v>
      </c>
      <c r="L18" s="17">
        <v>0.6</v>
      </c>
      <c r="M18" s="16">
        <f t="shared" si="4"/>
        <v>4.0816326530612242E-2</v>
      </c>
      <c r="N18" s="17">
        <v>2.9</v>
      </c>
      <c r="O18" s="16">
        <f t="shared" si="5"/>
        <v>0.19727891156462582</v>
      </c>
      <c r="P18" s="17">
        <v>0</v>
      </c>
      <c r="Q18" s="16">
        <f t="shared" si="6"/>
        <v>0</v>
      </c>
      <c r="R18" s="17">
        <v>0</v>
      </c>
      <c r="S18" s="16">
        <f t="shared" si="7"/>
        <v>0</v>
      </c>
      <c r="T18" s="17">
        <v>0.2</v>
      </c>
      <c r="U18" s="16">
        <f t="shared" si="8"/>
        <v>1.3605442176870748E-2</v>
      </c>
      <c r="V18" s="17">
        <v>0</v>
      </c>
      <c r="W18" s="16">
        <f t="shared" si="9"/>
        <v>0</v>
      </c>
      <c r="Y18">
        <v>14.700000000000001</v>
      </c>
    </row>
    <row r="19" spans="3:25" x14ac:dyDescent="0.25">
      <c r="C19" s="5" t="s">
        <v>34</v>
      </c>
      <c r="D19" s="17">
        <v>0</v>
      </c>
      <c r="E19" s="16">
        <f t="shared" si="0"/>
        <v>0</v>
      </c>
      <c r="F19" s="17">
        <v>0</v>
      </c>
      <c r="G19" s="16">
        <f t="shared" si="1"/>
        <v>0</v>
      </c>
      <c r="H19" s="17">
        <v>9.6999999999999993</v>
      </c>
      <c r="I19" s="16">
        <f t="shared" si="2"/>
        <v>0.26944444444444443</v>
      </c>
      <c r="J19" s="17">
        <v>0.1</v>
      </c>
      <c r="K19" s="16">
        <f t="shared" si="3"/>
        <v>2.7777777777777779E-3</v>
      </c>
      <c r="L19" s="17">
        <v>12.8</v>
      </c>
      <c r="M19" s="16">
        <f t="shared" si="4"/>
        <v>0.35555555555555557</v>
      </c>
      <c r="N19" s="17">
        <v>11.8</v>
      </c>
      <c r="O19" s="16">
        <f t="shared" si="5"/>
        <v>0.32777777777777778</v>
      </c>
      <c r="P19" s="17">
        <v>1.6</v>
      </c>
      <c r="Q19" s="16">
        <f t="shared" si="6"/>
        <v>4.4444444444444446E-2</v>
      </c>
      <c r="R19" s="17">
        <v>0</v>
      </c>
      <c r="S19" s="16">
        <f t="shared" si="7"/>
        <v>0</v>
      </c>
      <c r="T19" s="17">
        <v>0</v>
      </c>
      <c r="U19" s="16">
        <f t="shared" si="8"/>
        <v>0</v>
      </c>
      <c r="V19" s="17">
        <v>0</v>
      </c>
      <c r="W19" s="16">
        <f t="shared" si="9"/>
        <v>0</v>
      </c>
      <c r="Y19">
        <v>36</v>
      </c>
    </row>
    <row r="20" spans="3:25" x14ac:dyDescent="0.25">
      <c r="C20" s="5" t="s">
        <v>35</v>
      </c>
      <c r="D20" s="17">
        <v>334.8</v>
      </c>
      <c r="E20" s="16">
        <f t="shared" si="0"/>
        <v>88.431061806656089</v>
      </c>
      <c r="F20" s="17">
        <v>0</v>
      </c>
      <c r="G20" s="16">
        <f t="shared" si="1"/>
        <v>0</v>
      </c>
      <c r="H20" s="17">
        <v>0</v>
      </c>
      <c r="I20" s="16">
        <f t="shared" si="2"/>
        <v>0</v>
      </c>
      <c r="J20" s="17">
        <v>0</v>
      </c>
      <c r="K20" s="16">
        <f t="shared" si="3"/>
        <v>0</v>
      </c>
      <c r="L20" s="17">
        <v>0</v>
      </c>
      <c r="M20" s="16">
        <f t="shared" si="4"/>
        <v>0</v>
      </c>
      <c r="N20" s="17">
        <v>0</v>
      </c>
      <c r="O20" s="16">
        <f t="shared" si="5"/>
        <v>0</v>
      </c>
      <c r="P20" s="17">
        <v>0</v>
      </c>
      <c r="Q20" s="16">
        <f t="shared" si="6"/>
        <v>0</v>
      </c>
      <c r="R20" s="17">
        <v>0</v>
      </c>
      <c r="S20" s="16">
        <f t="shared" si="7"/>
        <v>0</v>
      </c>
      <c r="T20" s="17">
        <v>5.2</v>
      </c>
      <c r="U20" s="16">
        <f t="shared" si="8"/>
        <v>1.3734812466983623E-2</v>
      </c>
      <c r="V20" s="17">
        <v>38.6</v>
      </c>
      <c r="W20" s="16">
        <f t="shared" si="9"/>
        <v>0.10195456946645536</v>
      </c>
      <c r="Y20">
        <v>378.6</v>
      </c>
    </row>
    <row r="21" spans="3:25" x14ac:dyDescent="0.25">
      <c r="C21" s="5" t="s">
        <v>36</v>
      </c>
      <c r="D21" s="17">
        <v>81.400000000000006</v>
      </c>
      <c r="E21" s="16">
        <f t="shared" si="0"/>
        <v>93.563218390804607</v>
      </c>
      <c r="F21" s="17">
        <v>0</v>
      </c>
      <c r="G21" s="16">
        <f t="shared" si="1"/>
        <v>0</v>
      </c>
      <c r="H21" s="17">
        <v>0</v>
      </c>
      <c r="I21" s="16">
        <f t="shared" si="2"/>
        <v>0</v>
      </c>
      <c r="J21" s="17">
        <v>0</v>
      </c>
      <c r="K21" s="16">
        <f t="shared" si="3"/>
        <v>0</v>
      </c>
      <c r="L21" s="17">
        <v>0</v>
      </c>
      <c r="M21" s="16">
        <f t="shared" si="4"/>
        <v>0</v>
      </c>
      <c r="N21" s="17">
        <v>0</v>
      </c>
      <c r="O21" s="16">
        <f t="shared" si="5"/>
        <v>0</v>
      </c>
      <c r="P21" s="17">
        <v>0</v>
      </c>
      <c r="Q21" s="16">
        <f t="shared" si="6"/>
        <v>0</v>
      </c>
      <c r="R21" s="17">
        <v>0</v>
      </c>
      <c r="S21" s="16">
        <f t="shared" si="7"/>
        <v>0</v>
      </c>
      <c r="T21" s="17">
        <v>5.7</v>
      </c>
      <c r="U21" s="16">
        <f t="shared" si="8"/>
        <v>6.5517241379310351E-2</v>
      </c>
      <c r="V21" s="17">
        <v>0</v>
      </c>
      <c r="W21" s="16">
        <f t="shared" si="9"/>
        <v>0</v>
      </c>
      <c r="Y21">
        <v>87</v>
      </c>
    </row>
    <row r="22" spans="3:25" x14ac:dyDescent="0.25">
      <c r="C22" s="5" t="s">
        <v>37</v>
      </c>
      <c r="D22" s="17">
        <v>0</v>
      </c>
      <c r="E22" s="16">
        <f t="shared" si="0"/>
        <v>0</v>
      </c>
      <c r="F22" s="17">
        <v>0.1</v>
      </c>
      <c r="G22" s="16">
        <f t="shared" si="1"/>
        <v>6.0240963855421681E-3</v>
      </c>
      <c r="H22" s="17">
        <v>0.9</v>
      </c>
      <c r="I22" s="16">
        <f t="shared" si="2"/>
        <v>5.4216867469879512E-2</v>
      </c>
      <c r="J22" s="17">
        <v>0</v>
      </c>
      <c r="K22" s="16">
        <f t="shared" si="3"/>
        <v>0</v>
      </c>
      <c r="L22" s="17">
        <v>5.6</v>
      </c>
      <c r="M22" s="16">
        <f t="shared" si="4"/>
        <v>0.33734939759036142</v>
      </c>
      <c r="N22" s="17">
        <v>4.0999999999999996</v>
      </c>
      <c r="O22" s="16">
        <f t="shared" si="5"/>
        <v>0.24698795180722888</v>
      </c>
      <c r="P22" s="17">
        <v>0.6</v>
      </c>
      <c r="Q22" s="16">
        <f t="shared" si="6"/>
        <v>3.614457831325301E-2</v>
      </c>
      <c r="R22" s="17">
        <v>5.3</v>
      </c>
      <c r="S22" s="16">
        <f t="shared" si="7"/>
        <v>0.31927710843373491</v>
      </c>
      <c r="T22" s="17">
        <v>0</v>
      </c>
      <c r="U22" s="16">
        <f t="shared" si="8"/>
        <v>0</v>
      </c>
      <c r="V22" s="17">
        <v>0</v>
      </c>
      <c r="W22" s="16">
        <f t="shared" si="9"/>
        <v>0</v>
      </c>
      <c r="Y22">
        <v>16.600000000000001</v>
      </c>
    </row>
    <row r="23" spans="3:25" x14ac:dyDescent="0.25">
      <c r="C23" s="5" t="s">
        <v>38</v>
      </c>
      <c r="D23" s="17">
        <v>7.2</v>
      </c>
      <c r="E23" s="16">
        <f t="shared" si="0"/>
        <v>29.62962962962963</v>
      </c>
      <c r="F23" s="17">
        <v>0</v>
      </c>
      <c r="G23" s="16">
        <f t="shared" si="1"/>
        <v>0</v>
      </c>
      <c r="H23" s="17">
        <v>4.8</v>
      </c>
      <c r="I23" s="16">
        <f t="shared" si="2"/>
        <v>0.19753086419753085</v>
      </c>
      <c r="J23" s="17">
        <v>0.9</v>
      </c>
      <c r="K23" s="16">
        <f t="shared" si="3"/>
        <v>3.7037037037037035E-2</v>
      </c>
      <c r="L23" s="17">
        <v>1</v>
      </c>
      <c r="M23" s="16">
        <f t="shared" si="4"/>
        <v>4.1152263374485597E-2</v>
      </c>
      <c r="N23" s="17">
        <v>0</v>
      </c>
      <c r="O23" s="16">
        <f t="shared" si="5"/>
        <v>0</v>
      </c>
      <c r="P23" s="17">
        <v>0.1</v>
      </c>
      <c r="Q23" s="16">
        <f t="shared" si="6"/>
        <v>4.11522633744856E-3</v>
      </c>
      <c r="R23" s="17">
        <v>0</v>
      </c>
      <c r="S23" s="16">
        <f t="shared" si="7"/>
        <v>0</v>
      </c>
      <c r="T23" s="17">
        <v>10.4</v>
      </c>
      <c r="U23" s="16">
        <f t="shared" si="8"/>
        <v>0.4279835390946502</v>
      </c>
      <c r="V23" s="17">
        <v>0</v>
      </c>
      <c r="W23" s="16">
        <f t="shared" si="9"/>
        <v>0</v>
      </c>
      <c r="Y23">
        <v>24.3</v>
      </c>
    </row>
    <row r="24" spans="3:25" x14ac:dyDescent="0.25">
      <c r="C24" s="5" t="s">
        <v>39</v>
      </c>
      <c r="D24" s="17">
        <v>12</v>
      </c>
      <c r="E24" s="16">
        <f t="shared" si="0"/>
        <v>33.426183844011142</v>
      </c>
      <c r="F24" s="17">
        <v>16.399999999999999</v>
      </c>
      <c r="G24" s="16">
        <f t="shared" si="1"/>
        <v>0.45682451253481893</v>
      </c>
      <c r="H24" s="17">
        <v>0</v>
      </c>
      <c r="I24" s="16">
        <f t="shared" si="2"/>
        <v>0</v>
      </c>
      <c r="J24" s="17">
        <v>0.6</v>
      </c>
      <c r="K24" s="16">
        <f t="shared" si="3"/>
        <v>1.6713091922005572E-2</v>
      </c>
      <c r="L24" s="17">
        <v>3.7</v>
      </c>
      <c r="M24" s="16">
        <f t="shared" si="4"/>
        <v>0.1030640668523677</v>
      </c>
      <c r="N24" s="17">
        <v>2.2000000000000002</v>
      </c>
      <c r="O24" s="16">
        <f t="shared" si="5"/>
        <v>6.1281337047353765E-2</v>
      </c>
      <c r="P24" s="17">
        <v>0</v>
      </c>
      <c r="Q24" s="16">
        <f t="shared" si="6"/>
        <v>0</v>
      </c>
      <c r="R24" s="17">
        <v>0</v>
      </c>
      <c r="S24" s="16">
        <f t="shared" si="7"/>
        <v>0</v>
      </c>
      <c r="T24" s="17">
        <v>1</v>
      </c>
      <c r="U24" s="16">
        <f t="shared" si="8"/>
        <v>2.7855153203342621E-2</v>
      </c>
      <c r="V24" s="17">
        <v>0</v>
      </c>
      <c r="W24" s="16">
        <f t="shared" si="9"/>
        <v>0</v>
      </c>
      <c r="Y24">
        <v>35.9</v>
      </c>
    </row>
    <row r="25" spans="3:25" x14ac:dyDescent="0.25">
      <c r="C25" s="5" t="s">
        <v>40</v>
      </c>
      <c r="D25" s="17">
        <v>6.1</v>
      </c>
      <c r="E25" s="16">
        <f t="shared" si="0"/>
        <v>8.6770981507823617</v>
      </c>
      <c r="F25" s="17">
        <v>0</v>
      </c>
      <c r="G25" s="16">
        <f t="shared" si="1"/>
        <v>0</v>
      </c>
      <c r="H25" s="17">
        <v>38.4</v>
      </c>
      <c r="I25" s="16">
        <f t="shared" si="2"/>
        <v>0.54623044096728313</v>
      </c>
      <c r="J25" s="17">
        <v>0.2</v>
      </c>
      <c r="K25" s="16">
        <f t="shared" si="3"/>
        <v>2.8449502133712661E-3</v>
      </c>
      <c r="L25" s="17">
        <v>6.8</v>
      </c>
      <c r="M25" s="16">
        <f t="shared" si="4"/>
        <v>9.6728307254623044E-2</v>
      </c>
      <c r="N25" s="17">
        <v>0</v>
      </c>
      <c r="O25" s="16">
        <f t="shared" si="5"/>
        <v>0</v>
      </c>
      <c r="P25" s="17">
        <v>4.2</v>
      </c>
      <c r="Q25" s="16">
        <f t="shared" si="6"/>
        <v>5.9743954480796592E-2</v>
      </c>
      <c r="R25" s="17">
        <v>2.8</v>
      </c>
      <c r="S25" s="16">
        <f t="shared" si="7"/>
        <v>3.9829302987197723E-2</v>
      </c>
      <c r="T25" s="17">
        <v>11.7</v>
      </c>
      <c r="U25" s="16">
        <f t="shared" si="8"/>
        <v>0.16642958748221906</v>
      </c>
      <c r="V25" s="17">
        <v>0</v>
      </c>
      <c r="W25" s="16">
        <f t="shared" si="9"/>
        <v>0</v>
      </c>
      <c r="Y25">
        <v>70.3</v>
      </c>
    </row>
    <row r="26" spans="3:25" x14ac:dyDescent="0.25">
      <c r="C26" s="5" t="s">
        <v>41</v>
      </c>
      <c r="D26" s="17">
        <v>26.5</v>
      </c>
      <c r="E26" s="16">
        <f t="shared" si="0"/>
        <v>51.257253384912964</v>
      </c>
      <c r="F26" s="17">
        <v>0</v>
      </c>
      <c r="G26" s="16">
        <f t="shared" si="1"/>
        <v>0</v>
      </c>
      <c r="H26" s="17">
        <v>0</v>
      </c>
      <c r="I26" s="16">
        <f t="shared" si="2"/>
        <v>0</v>
      </c>
      <c r="J26" s="17">
        <v>2.5</v>
      </c>
      <c r="K26" s="16">
        <f t="shared" si="3"/>
        <v>4.8355899419729211E-2</v>
      </c>
      <c r="L26" s="17">
        <v>0</v>
      </c>
      <c r="M26" s="16">
        <f t="shared" si="4"/>
        <v>0</v>
      </c>
      <c r="N26" s="17">
        <v>0</v>
      </c>
      <c r="O26" s="16">
        <f t="shared" si="5"/>
        <v>0</v>
      </c>
      <c r="P26" s="17">
        <v>0</v>
      </c>
      <c r="Q26" s="16">
        <f t="shared" si="6"/>
        <v>0</v>
      </c>
      <c r="R26" s="17">
        <v>0</v>
      </c>
      <c r="S26" s="16">
        <f t="shared" si="7"/>
        <v>0</v>
      </c>
      <c r="T26" s="17">
        <v>22.7</v>
      </c>
      <c r="U26" s="16">
        <f t="shared" si="8"/>
        <v>0.43907156673114123</v>
      </c>
      <c r="V26" s="17">
        <v>0</v>
      </c>
      <c r="W26" s="16">
        <f t="shared" si="9"/>
        <v>0</v>
      </c>
      <c r="Y26">
        <v>51.699999999999996</v>
      </c>
    </row>
    <row r="27" spans="3:25" x14ac:dyDescent="0.25">
      <c r="C27" s="5" t="s">
        <v>42</v>
      </c>
      <c r="D27" s="17">
        <v>0</v>
      </c>
      <c r="E27" s="16">
        <f t="shared" si="0"/>
        <v>0</v>
      </c>
      <c r="F27" s="17">
        <v>0</v>
      </c>
      <c r="G27" s="16">
        <f t="shared" si="1"/>
        <v>0</v>
      </c>
      <c r="H27" s="17">
        <v>0.1</v>
      </c>
      <c r="I27" s="16">
        <f t="shared" si="2"/>
        <v>5.9523809523809538E-3</v>
      </c>
      <c r="J27" s="17">
        <v>0</v>
      </c>
      <c r="K27" s="16">
        <f t="shared" si="3"/>
        <v>0</v>
      </c>
      <c r="L27" s="17">
        <v>4.2</v>
      </c>
      <c r="M27" s="16">
        <f t="shared" si="4"/>
        <v>0.25000000000000006</v>
      </c>
      <c r="N27" s="17">
        <v>8.1</v>
      </c>
      <c r="O27" s="16">
        <f t="shared" si="5"/>
        <v>0.48214285714285721</v>
      </c>
      <c r="P27" s="17">
        <v>1.3</v>
      </c>
      <c r="Q27" s="16">
        <f t="shared" si="6"/>
        <v>7.7380952380952397E-2</v>
      </c>
      <c r="R27" s="17">
        <v>3.2</v>
      </c>
      <c r="S27" s="16">
        <f t="shared" si="7"/>
        <v>0.19047619047619052</v>
      </c>
      <c r="T27" s="17">
        <v>0</v>
      </c>
      <c r="U27" s="16">
        <f t="shared" si="8"/>
        <v>0</v>
      </c>
      <c r="V27" s="17">
        <v>0</v>
      </c>
      <c r="W27" s="16">
        <f t="shared" si="9"/>
        <v>0</v>
      </c>
      <c r="Y27">
        <v>16.799999999999997</v>
      </c>
    </row>
    <row r="28" spans="3:25" x14ac:dyDescent="0.25">
      <c r="C28" s="5" t="s">
        <v>43</v>
      </c>
      <c r="D28" s="17">
        <v>2.6</v>
      </c>
      <c r="E28" s="16">
        <f t="shared" si="0"/>
        <v>55.319148936170222</v>
      </c>
      <c r="F28" s="17">
        <v>2.1</v>
      </c>
      <c r="G28" s="16">
        <f t="shared" si="1"/>
        <v>0.44680851063829796</v>
      </c>
      <c r="H28" s="17">
        <v>0</v>
      </c>
      <c r="I28" s="16">
        <f t="shared" si="2"/>
        <v>0</v>
      </c>
      <c r="J28" s="17">
        <v>0</v>
      </c>
      <c r="K28" s="16">
        <f t="shared" si="3"/>
        <v>0</v>
      </c>
      <c r="L28" s="17">
        <v>0</v>
      </c>
      <c r="M28" s="16">
        <f t="shared" si="4"/>
        <v>0</v>
      </c>
      <c r="N28" s="17">
        <v>0</v>
      </c>
      <c r="O28" s="16">
        <f t="shared" si="5"/>
        <v>0</v>
      </c>
      <c r="P28" s="17">
        <v>0</v>
      </c>
      <c r="Q28" s="16">
        <f t="shared" si="6"/>
        <v>0</v>
      </c>
      <c r="R28" s="17">
        <v>0</v>
      </c>
      <c r="S28" s="16">
        <f t="shared" si="7"/>
        <v>0</v>
      </c>
      <c r="T28" s="17">
        <v>0</v>
      </c>
      <c r="U28" s="16">
        <f t="shared" si="8"/>
        <v>0</v>
      </c>
      <c r="V28" s="17">
        <v>0</v>
      </c>
      <c r="W28" s="16">
        <f t="shared" si="9"/>
        <v>0</v>
      </c>
      <c r="Y28">
        <v>4.6999999999999993</v>
      </c>
    </row>
    <row r="29" spans="3:25" x14ac:dyDescent="0.25">
      <c r="C29" s="5" t="s">
        <v>44</v>
      </c>
      <c r="D29" s="17">
        <v>102.7</v>
      </c>
      <c r="E29" s="16">
        <f t="shared" si="0"/>
        <v>95.712954333643992</v>
      </c>
      <c r="F29" s="17">
        <v>0</v>
      </c>
      <c r="G29" s="16">
        <f t="shared" si="1"/>
        <v>0</v>
      </c>
      <c r="H29" s="17">
        <v>0</v>
      </c>
      <c r="I29" s="16">
        <f t="shared" si="2"/>
        <v>0</v>
      </c>
      <c r="J29" s="17">
        <v>0</v>
      </c>
      <c r="K29" s="16">
        <f t="shared" si="3"/>
        <v>0</v>
      </c>
      <c r="L29" s="17">
        <v>0</v>
      </c>
      <c r="M29" s="16">
        <f t="shared" si="4"/>
        <v>0</v>
      </c>
      <c r="N29" s="17">
        <v>0</v>
      </c>
      <c r="O29" s="16">
        <f t="shared" si="5"/>
        <v>0</v>
      </c>
      <c r="P29" s="17">
        <v>0</v>
      </c>
      <c r="Q29" s="16">
        <f t="shared" si="6"/>
        <v>0</v>
      </c>
      <c r="R29" s="17">
        <v>0</v>
      </c>
      <c r="S29" s="16">
        <f t="shared" si="7"/>
        <v>0</v>
      </c>
      <c r="T29" s="17">
        <v>4.7</v>
      </c>
      <c r="U29" s="16">
        <f t="shared" si="8"/>
        <v>4.3802423112767941E-2</v>
      </c>
      <c r="V29" s="17">
        <v>0</v>
      </c>
      <c r="W29" s="16">
        <f t="shared" si="9"/>
        <v>0</v>
      </c>
      <c r="Y29">
        <v>107.3</v>
      </c>
    </row>
    <row r="30" spans="3:25" x14ac:dyDescent="0.25">
      <c r="Y30" s="19">
        <f>SUM(Y5:Y29)</f>
        <v>1314.7</v>
      </c>
    </row>
  </sheetData>
  <mergeCells count="10">
    <mergeCell ref="P3:Q3"/>
    <mergeCell ref="R3:S3"/>
    <mergeCell ref="T3:U3"/>
    <mergeCell ref="V3:W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scale="76" orientation="portrait" r:id="rId1"/>
  <colBreaks count="1" manualBreakCount="1">
    <brk id="2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3AF7B-50E0-4F22-A2D5-4E96D42C9C07}">
  <dimension ref="B5:AV62"/>
  <sheetViews>
    <sheetView topLeftCell="X1" zoomScaleNormal="100" workbookViewId="0">
      <selection activeCell="AA30" sqref="AA30"/>
    </sheetView>
  </sheetViews>
  <sheetFormatPr baseColWidth="10" defaultRowHeight="15" x14ac:dyDescent="0.25"/>
  <cols>
    <col min="2" max="2" width="15" bestFit="1" customWidth="1"/>
    <col min="3" max="3" width="5.5703125" bestFit="1" customWidth="1"/>
    <col min="4" max="4" width="8.42578125" bestFit="1" customWidth="1"/>
    <col min="5" max="5" width="4.5703125" bestFit="1" customWidth="1"/>
    <col min="6" max="6" width="8.42578125" bestFit="1" customWidth="1"/>
    <col min="7" max="7" width="5.5703125" bestFit="1" customWidth="1"/>
    <col min="8" max="8" width="8.42578125" bestFit="1" customWidth="1"/>
    <col min="9" max="11" width="5.5703125" bestFit="1" customWidth="1"/>
    <col min="12" max="12" width="5.7109375" bestFit="1" customWidth="1"/>
    <col min="13" max="13" width="5.5703125" bestFit="1" customWidth="1"/>
    <col min="14" max="14" width="5.140625" customWidth="1"/>
    <col min="15" max="15" width="5.5703125" bestFit="1" customWidth="1"/>
    <col min="16" max="16" width="5.42578125" customWidth="1"/>
    <col min="17" max="17" width="5.5703125" bestFit="1" customWidth="1"/>
    <col min="18" max="18" width="5.28515625" customWidth="1"/>
    <col min="19" max="19" width="5.5703125" customWidth="1"/>
    <col min="20" max="20" width="5.28515625" customWidth="1"/>
    <col min="21" max="21" width="6.28515625" bestFit="1" customWidth="1"/>
    <col min="22" max="22" width="6.42578125" bestFit="1" customWidth="1"/>
  </cols>
  <sheetData>
    <row r="5" spans="2:48" x14ac:dyDescent="0.25">
      <c r="C5" s="31" t="s">
        <v>10</v>
      </c>
      <c r="D5" s="31"/>
      <c r="E5" s="31" t="s">
        <v>11</v>
      </c>
      <c r="F5" s="31"/>
      <c r="G5" s="31" t="s">
        <v>12</v>
      </c>
      <c r="H5" s="31"/>
      <c r="I5" s="31" t="s">
        <v>13</v>
      </c>
      <c r="J5" s="31"/>
      <c r="K5" s="31" t="s">
        <v>14</v>
      </c>
      <c r="L5" s="31"/>
      <c r="M5" s="31" t="s">
        <v>15</v>
      </c>
      <c r="N5" s="31"/>
      <c r="O5" s="31" t="s">
        <v>16</v>
      </c>
      <c r="P5" s="31"/>
      <c r="Q5" s="31" t="s">
        <v>17</v>
      </c>
      <c r="R5" s="31"/>
      <c r="S5" s="31" t="s">
        <v>18</v>
      </c>
      <c r="T5" s="31"/>
      <c r="U5" s="31" t="s">
        <v>19</v>
      </c>
      <c r="V5" s="31"/>
      <c r="AB5" s="31" t="s">
        <v>10</v>
      </c>
      <c r="AC5" s="31"/>
      <c r="AD5" s="31" t="s">
        <v>11</v>
      </c>
      <c r="AE5" s="31"/>
      <c r="AF5" s="31" t="s">
        <v>12</v>
      </c>
      <c r="AG5" s="31"/>
      <c r="AH5" s="31" t="s">
        <v>13</v>
      </c>
      <c r="AI5" s="31"/>
      <c r="AJ5" s="31" t="s">
        <v>14</v>
      </c>
      <c r="AK5" s="31"/>
      <c r="AL5" s="31" t="s">
        <v>15</v>
      </c>
      <c r="AM5" s="31"/>
      <c r="AN5" s="31" t="s">
        <v>16</v>
      </c>
      <c r="AO5" s="31"/>
      <c r="AP5" s="31" t="s">
        <v>17</v>
      </c>
      <c r="AQ5" s="31"/>
      <c r="AR5" s="31" t="s">
        <v>18</v>
      </c>
      <c r="AS5" s="31"/>
      <c r="AT5" s="31" t="s">
        <v>19</v>
      </c>
      <c r="AU5" s="31"/>
    </row>
    <row r="6" spans="2:48" ht="17.25" x14ac:dyDescent="0.25">
      <c r="C6" s="22" t="s">
        <v>53</v>
      </c>
      <c r="D6" s="7" t="s">
        <v>46</v>
      </c>
      <c r="E6" s="21" t="s">
        <v>53</v>
      </c>
      <c r="F6" s="7" t="s">
        <v>46</v>
      </c>
      <c r="G6" s="21" t="s">
        <v>53</v>
      </c>
      <c r="H6" s="7" t="s">
        <v>46</v>
      </c>
      <c r="I6" s="21" t="s">
        <v>53</v>
      </c>
      <c r="J6" s="7" t="s">
        <v>46</v>
      </c>
      <c r="K6" s="21" t="s">
        <v>53</v>
      </c>
      <c r="L6" s="7" t="s">
        <v>46</v>
      </c>
      <c r="M6" s="21" t="s">
        <v>53</v>
      </c>
      <c r="N6" s="7" t="s">
        <v>46</v>
      </c>
      <c r="O6" s="21" t="s">
        <v>53</v>
      </c>
      <c r="P6" s="7" t="s">
        <v>46</v>
      </c>
      <c r="Q6" s="21" t="s">
        <v>53</v>
      </c>
      <c r="R6" s="7" t="s">
        <v>46</v>
      </c>
      <c r="S6" s="21" t="s">
        <v>53</v>
      </c>
      <c r="T6" s="7" t="s">
        <v>46</v>
      </c>
      <c r="U6" s="21" t="s">
        <v>53</v>
      </c>
      <c r="V6" s="7" t="s">
        <v>46</v>
      </c>
      <c r="X6" t="s">
        <v>47</v>
      </c>
      <c r="AB6" s="22" t="s">
        <v>53</v>
      </c>
      <c r="AC6" s="26" t="s">
        <v>46</v>
      </c>
      <c r="AD6" s="21" t="s">
        <v>53</v>
      </c>
      <c r="AE6" s="26" t="s">
        <v>46</v>
      </c>
      <c r="AF6" s="21" t="s">
        <v>53</v>
      </c>
      <c r="AG6" s="26" t="s">
        <v>46</v>
      </c>
      <c r="AH6" s="21" t="s">
        <v>53</v>
      </c>
      <c r="AI6" s="26" t="s">
        <v>46</v>
      </c>
      <c r="AJ6" s="21" t="s">
        <v>53</v>
      </c>
      <c r="AK6" s="26" t="s">
        <v>46</v>
      </c>
      <c r="AL6" s="21" t="s">
        <v>53</v>
      </c>
      <c r="AM6" s="26" t="s">
        <v>46</v>
      </c>
      <c r="AN6" s="21" t="s">
        <v>53</v>
      </c>
      <c r="AO6" s="26" t="s">
        <v>46</v>
      </c>
      <c r="AP6" s="21" t="s">
        <v>53</v>
      </c>
      <c r="AQ6" s="26" t="s">
        <v>46</v>
      </c>
      <c r="AR6" s="21" t="s">
        <v>53</v>
      </c>
      <c r="AS6" s="26" t="s">
        <v>46</v>
      </c>
      <c r="AT6" s="21" t="s">
        <v>53</v>
      </c>
      <c r="AU6" s="26" t="s">
        <v>46</v>
      </c>
    </row>
    <row r="7" spans="2:48" x14ac:dyDescent="0.25">
      <c r="B7" s="5" t="s">
        <v>20</v>
      </c>
      <c r="C7" s="16">
        <v>9.6999999999999993</v>
      </c>
      <c r="D7" s="12">
        <f t="shared" ref="D7:D31" si="0">IF(C38=0,0,C7*100/C38)</f>
        <v>183.01886792452828</v>
      </c>
      <c r="E7" s="16">
        <v>0.8</v>
      </c>
      <c r="F7" s="16">
        <f t="shared" ref="F7:F31" si="1">IF(E38=0,0,E7*100/E38)</f>
        <v>44.444444444444443</v>
      </c>
      <c r="G7" s="16">
        <v>0</v>
      </c>
      <c r="H7" s="16">
        <f t="shared" ref="H7:H31" si="2">IF(G38=0,0,G7*100/G38)</f>
        <v>0</v>
      </c>
      <c r="I7" s="16">
        <v>-1</v>
      </c>
      <c r="J7" s="16">
        <f t="shared" ref="J7:J31" si="3">IF(I38=0,0,I7*100/I38)</f>
        <v>-50</v>
      </c>
      <c r="K7" s="16">
        <v>0.3</v>
      </c>
      <c r="L7" s="16">
        <f t="shared" ref="L7:L31" si="4">IF(K38=0,0,K7*100/K38)</f>
        <v>100</v>
      </c>
      <c r="M7" s="16">
        <v>0</v>
      </c>
      <c r="N7" s="16">
        <f t="shared" ref="N7:N31" si="5">IF(M38=0,0,M7*100/M38)</f>
        <v>0</v>
      </c>
      <c r="O7" s="16">
        <v>0</v>
      </c>
      <c r="P7" s="16">
        <f t="shared" ref="P7:P31" si="6">IF(O38=0,0,O7*100/O38)</f>
        <v>0</v>
      </c>
      <c r="Q7" s="16">
        <v>0</v>
      </c>
      <c r="R7" s="16">
        <f t="shared" ref="R7:R31" si="7">IF(Q38=0,0,Q7*100/Q38)</f>
        <v>0</v>
      </c>
      <c r="S7" s="16">
        <v>-9.1999999999999993</v>
      </c>
      <c r="T7" s="16">
        <f t="shared" ref="T7:T31" si="8">IF(S38=0,0,S7*100/S38)</f>
        <v>-30.976430976430972</v>
      </c>
      <c r="U7" s="16">
        <v>-0.6</v>
      </c>
      <c r="V7" s="16">
        <f t="shared" ref="V7:V31" si="9">IF(U38=0,0,U7*100/U38)</f>
        <v>-100</v>
      </c>
      <c r="X7">
        <v>39.700000000000003</v>
      </c>
      <c r="Z7" s="23"/>
      <c r="AA7" s="5" t="s">
        <v>20</v>
      </c>
      <c r="AB7" s="16">
        <v>9.6999999999999993</v>
      </c>
      <c r="AC7" s="12">
        <f t="shared" ref="AC7:AC31" si="10">IF(AB38=0,0,AB7*100/AB38)</f>
        <v>0</v>
      </c>
      <c r="AD7" s="16">
        <v>0.8</v>
      </c>
      <c r="AE7" s="16">
        <f t="shared" ref="AE7:AE31" si="11">IF(AD38=0,0,AD7*100/AD38)</f>
        <v>0</v>
      </c>
      <c r="AF7" s="16">
        <v>0</v>
      </c>
      <c r="AG7" s="16">
        <f t="shared" ref="AG7:AG31" si="12">IF(AF38=0,0,AF7*100/AF38)</f>
        <v>0</v>
      </c>
      <c r="AH7" s="16">
        <v>-1</v>
      </c>
      <c r="AI7" s="16">
        <f t="shared" ref="AI7:AI31" si="13">IF(AH38=0,0,AH7*100/AH38)</f>
        <v>0</v>
      </c>
      <c r="AJ7" s="16">
        <v>0.3</v>
      </c>
      <c r="AK7" s="16">
        <f t="shared" ref="AK7:AK31" si="14">IF(AJ38=0,0,AJ7*100/AJ38)</f>
        <v>0</v>
      </c>
      <c r="AL7" s="16">
        <v>0</v>
      </c>
      <c r="AM7" s="16">
        <f t="shared" ref="AM7:AM31" si="15">IF(AL38=0,0,AL7*100/AL38)</f>
        <v>0</v>
      </c>
      <c r="AN7" s="16">
        <v>0</v>
      </c>
      <c r="AO7" s="16">
        <f t="shared" ref="AO7:AO31" si="16">IF(AN38=0,0,AN7*100/AN38)</f>
        <v>0</v>
      </c>
      <c r="AP7" s="16">
        <v>0</v>
      </c>
      <c r="AQ7" s="16">
        <f t="shared" ref="AQ7:AQ31" si="17">IF(AP38=0,0,AP7*100/AP38)</f>
        <v>0</v>
      </c>
      <c r="AR7" s="16">
        <v>-9.1999999999999993</v>
      </c>
      <c r="AS7" s="16">
        <f t="shared" ref="AS7:AS31" si="18">IF(AR38=0,0,AR7*100/AR38)</f>
        <v>0</v>
      </c>
      <c r="AT7" s="16">
        <v>-0.6</v>
      </c>
      <c r="AU7" s="16">
        <f t="shared" ref="AU7:AU31" si="19">IF(AT38=0,0,AT7*100/AT38)</f>
        <v>0</v>
      </c>
      <c r="AV7" s="23">
        <f>SUM(AB7:AU7)</f>
        <v>1.4432899320127035E-15</v>
      </c>
    </row>
    <row r="8" spans="2:48" x14ac:dyDescent="0.25">
      <c r="B8" s="5" t="s">
        <v>21</v>
      </c>
      <c r="C8" s="16">
        <v>0.3</v>
      </c>
      <c r="D8" s="12">
        <f t="shared" si="0"/>
        <v>0</v>
      </c>
      <c r="E8" s="16">
        <v>0.9</v>
      </c>
      <c r="F8" s="16">
        <f t="shared" si="1"/>
        <v>900</v>
      </c>
      <c r="G8" s="16">
        <v>-9.9999999999999603E-2</v>
      </c>
      <c r="H8" s="16">
        <f t="shared" si="2"/>
        <v>-1.0526315789473644</v>
      </c>
      <c r="I8" s="16">
        <v>-1.2</v>
      </c>
      <c r="J8" s="16">
        <f t="shared" si="3"/>
        <v>-50</v>
      </c>
      <c r="K8" s="16">
        <v>1.9</v>
      </c>
      <c r="L8" s="16">
        <f t="shared" si="4"/>
        <v>12.258064516129032</v>
      </c>
      <c r="M8" s="16">
        <v>-1</v>
      </c>
      <c r="N8" s="16">
        <f t="shared" si="5"/>
        <v>-15.873015873015873</v>
      </c>
      <c r="O8" s="16">
        <v>-0.6</v>
      </c>
      <c r="P8" s="16">
        <f t="shared" si="6"/>
        <v>-22.222222222222221</v>
      </c>
      <c r="Q8" s="16">
        <v>0</v>
      </c>
      <c r="R8" s="16">
        <f t="shared" si="7"/>
        <v>0</v>
      </c>
      <c r="S8" s="16">
        <v>0</v>
      </c>
      <c r="T8" s="16">
        <f t="shared" si="8"/>
        <v>0</v>
      </c>
      <c r="U8" s="16">
        <v>0</v>
      </c>
      <c r="V8" s="16">
        <f t="shared" si="9"/>
        <v>0</v>
      </c>
      <c r="X8">
        <v>36.5</v>
      </c>
      <c r="Z8" s="23"/>
      <c r="AA8" s="27" t="s">
        <v>21</v>
      </c>
      <c r="AB8" s="16">
        <v>0.3</v>
      </c>
      <c r="AC8" s="12">
        <f t="shared" si="10"/>
        <v>0</v>
      </c>
      <c r="AD8" s="16">
        <v>0.9</v>
      </c>
      <c r="AE8" s="16">
        <f t="shared" si="11"/>
        <v>0</v>
      </c>
      <c r="AF8" s="16">
        <v>-9.9999999999999603E-2</v>
      </c>
      <c r="AG8" s="16">
        <f t="shared" si="12"/>
        <v>0</v>
      </c>
      <c r="AH8" s="16">
        <v>-1.2</v>
      </c>
      <c r="AI8" s="16">
        <f t="shared" si="13"/>
        <v>0</v>
      </c>
      <c r="AJ8" s="16">
        <v>1.9</v>
      </c>
      <c r="AK8" s="16">
        <f t="shared" si="14"/>
        <v>0</v>
      </c>
      <c r="AL8" s="16">
        <v>-1</v>
      </c>
      <c r="AM8" s="16">
        <f t="shared" si="15"/>
        <v>0</v>
      </c>
      <c r="AN8" s="16">
        <v>-0.6</v>
      </c>
      <c r="AO8" s="16">
        <f t="shared" si="16"/>
        <v>0</v>
      </c>
      <c r="AP8" s="16">
        <v>0</v>
      </c>
      <c r="AQ8" s="16">
        <f t="shared" si="17"/>
        <v>0</v>
      </c>
      <c r="AR8" s="16">
        <v>0</v>
      </c>
      <c r="AS8" s="16">
        <f t="shared" si="18"/>
        <v>0</v>
      </c>
      <c r="AT8" s="16">
        <v>0</v>
      </c>
      <c r="AU8" s="16">
        <f t="shared" si="19"/>
        <v>0</v>
      </c>
      <c r="AV8" s="23">
        <f t="shared" ref="AV8:AV31" si="20">SUM(AB8:AU8)</f>
        <v>0.20000000000000029</v>
      </c>
    </row>
    <row r="9" spans="2:48" x14ac:dyDescent="0.25">
      <c r="B9" s="5" t="s">
        <v>22</v>
      </c>
      <c r="C9" s="16">
        <v>0</v>
      </c>
      <c r="D9" s="12">
        <f t="shared" si="0"/>
        <v>0</v>
      </c>
      <c r="E9" s="16">
        <v>-0.3</v>
      </c>
      <c r="F9" s="16">
        <f t="shared" si="1"/>
        <v>-23.076923076923077</v>
      </c>
      <c r="G9" s="16">
        <v>-0.20000000000000101</v>
      </c>
      <c r="H9" s="16">
        <f t="shared" si="2"/>
        <v>-1.6260162601626096</v>
      </c>
      <c r="I9" s="16">
        <v>0</v>
      </c>
      <c r="J9" s="16">
        <f t="shared" si="3"/>
        <v>0</v>
      </c>
      <c r="K9" s="16">
        <v>0.9</v>
      </c>
      <c r="L9" s="16">
        <f t="shared" si="4"/>
        <v>12.162162162162161</v>
      </c>
      <c r="M9" s="16">
        <v>0</v>
      </c>
      <c r="N9" s="16">
        <f t="shared" si="5"/>
        <v>0</v>
      </c>
      <c r="O9" s="16">
        <v>-0.5</v>
      </c>
      <c r="P9" s="16">
        <f t="shared" si="6"/>
        <v>-55.555555555555557</v>
      </c>
      <c r="Q9" s="16">
        <v>0</v>
      </c>
      <c r="R9" s="16">
        <f t="shared" si="7"/>
        <v>0</v>
      </c>
      <c r="S9" s="16">
        <v>0</v>
      </c>
      <c r="T9" s="16">
        <f t="shared" si="8"/>
        <v>0</v>
      </c>
      <c r="U9" s="16">
        <v>0</v>
      </c>
      <c r="V9" s="16">
        <f t="shared" si="9"/>
        <v>0</v>
      </c>
      <c r="X9">
        <v>21.9</v>
      </c>
      <c r="Z9" s="23"/>
      <c r="AA9" s="27" t="s">
        <v>22</v>
      </c>
      <c r="AB9" s="16">
        <v>0</v>
      </c>
      <c r="AC9" s="12">
        <f t="shared" si="10"/>
        <v>0</v>
      </c>
      <c r="AD9" s="16">
        <v>-0.3</v>
      </c>
      <c r="AE9" s="16">
        <f t="shared" si="11"/>
        <v>0</v>
      </c>
      <c r="AF9" s="16">
        <v>-0.20000000000000101</v>
      </c>
      <c r="AG9" s="16">
        <f t="shared" si="12"/>
        <v>0</v>
      </c>
      <c r="AH9" s="16">
        <v>0</v>
      </c>
      <c r="AI9" s="16">
        <f t="shared" si="13"/>
        <v>0</v>
      </c>
      <c r="AJ9" s="16">
        <v>0.9</v>
      </c>
      <c r="AK9" s="16">
        <f t="shared" si="14"/>
        <v>0</v>
      </c>
      <c r="AL9" s="16">
        <v>0</v>
      </c>
      <c r="AM9" s="16">
        <f t="shared" si="15"/>
        <v>0</v>
      </c>
      <c r="AN9" s="16">
        <v>-0.5</v>
      </c>
      <c r="AO9" s="16">
        <f t="shared" si="16"/>
        <v>0</v>
      </c>
      <c r="AP9" s="16">
        <v>0</v>
      </c>
      <c r="AQ9" s="16">
        <f t="shared" si="17"/>
        <v>0</v>
      </c>
      <c r="AR9" s="16">
        <v>0</v>
      </c>
      <c r="AS9" s="16">
        <f t="shared" si="18"/>
        <v>0</v>
      </c>
      <c r="AT9" s="16">
        <v>0</v>
      </c>
      <c r="AU9" s="16">
        <f t="shared" si="19"/>
        <v>0</v>
      </c>
      <c r="AV9" s="23">
        <f t="shared" si="20"/>
        <v>-0.10000000000000098</v>
      </c>
    </row>
    <row r="10" spans="2:48" x14ac:dyDescent="0.25">
      <c r="B10" s="5" t="s">
        <v>23</v>
      </c>
      <c r="C10" s="16">
        <v>0</v>
      </c>
      <c r="D10" s="12">
        <f t="shared" si="0"/>
        <v>0</v>
      </c>
      <c r="E10" s="16">
        <v>1.3</v>
      </c>
      <c r="F10" s="16">
        <f t="shared" si="1"/>
        <v>0</v>
      </c>
      <c r="G10" s="16">
        <v>1.3</v>
      </c>
      <c r="H10" s="16">
        <f t="shared" si="2"/>
        <v>11.206896551724139</v>
      </c>
      <c r="I10" s="16">
        <v>0</v>
      </c>
      <c r="J10" s="16">
        <f t="shared" si="3"/>
        <v>0</v>
      </c>
      <c r="K10" s="16">
        <v>7.6</v>
      </c>
      <c r="L10" s="16">
        <f t="shared" si="4"/>
        <v>47.5</v>
      </c>
      <c r="M10" s="16">
        <v>-6.8</v>
      </c>
      <c r="N10" s="16">
        <f t="shared" si="5"/>
        <v>-28.691983122362871</v>
      </c>
      <c r="O10" s="16">
        <v>-4.5</v>
      </c>
      <c r="P10" s="16">
        <f t="shared" si="6"/>
        <v>-53.571428571428569</v>
      </c>
      <c r="Q10" s="16">
        <v>1.3</v>
      </c>
      <c r="R10" s="16">
        <f t="shared" si="7"/>
        <v>20.634920634920636</v>
      </c>
      <c r="S10" s="16">
        <v>0</v>
      </c>
      <c r="T10" s="16">
        <f t="shared" si="8"/>
        <v>0</v>
      </c>
      <c r="U10" s="16">
        <v>0</v>
      </c>
      <c r="V10" s="16">
        <f t="shared" si="9"/>
        <v>0</v>
      </c>
      <c r="X10">
        <v>66</v>
      </c>
      <c r="Z10" s="23"/>
      <c r="AA10" s="5" t="s">
        <v>23</v>
      </c>
      <c r="AB10" s="16">
        <v>0</v>
      </c>
      <c r="AC10" s="12">
        <f t="shared" si="10"/>
        <v>0</v>
      </c>
      <c r="AD10" s="16">
        <v>1.3</v>
      </c>
      <c r="AE10" s="16">
        <f t="shared" si="11"/>
        <v>0</v>
      </c>
      <c r="AF10" s="16">
        <v>1.3</v>
      </c>
      <c r="AG10" s="16">
        <f t="shared" si="12"/>
        <v>0</v>
      </c>
      <c r="AH10" s="16">
        <v>0</v>
      </c>
      <c r="AI10" s="16">
        <f t="shared" si="13"/>
        <v>0</v>
      </c>
      <c r="AJ10" s="16">
        <v>7.6</v>
      </c>
      <c r="AK10" s="16">
        <f t="shared" si="14"/>
        <v>0</v>
      </c>
      <c r="AL10" s="16">
        <v>-6.8</v>
      </c>
      <c r="AM10" s="16">
        <f t="shared" si="15"/>
        <v>0</v>
      </c>
      <c r="AN10" s="16">
        <v>-4.5</v>
      </c>
      <c r="AO10" s="16">
        <f t="shared" si="16"/>
        <v>0</v>
      </c>
      <c r="AP10" s="16">
        <v>1.3</v>
      </c>
      <c r="AQ10" s="16">
        <f t="shared" si="17"/>
        <v>0</v>
      </c>
      <c r="AR10" s="16">
        <v>0</v>
      </c>
      <c r="AS10" s="16">
        <f t="shared" si="18"/>
        <v>0</v>
      </c>
      <c r="AT10" s="16">
        <v>0</v>
      </c>
      <c r="AU10" s="16">
        <f t="shared" si="19"/>
        <v>0</v>
      </c>
      <c r="AV10" s="23">
        <f t="shared" si="20"/>
        <v>0.19999999999999951</v>
      </c>
    </row>
    <row r="11" spans="2:48" x14ac:dyDescent="0.25">
      <c r="B11" s="5" t="s">
        <v>24</v>
      </c>
      <c r="C11" s="16">
        <v>0.3</v>
      </c>
      <c r="D11" s="12">
        <f t="shared" si="0"/>
        <v>300</v>
      </c>
      <c r="E11" s="16">
        <v>-0.2</v>
      </c>
      <c r="F11" s="16">
        <f t="shared" si="1"/>
        <v>-25</v>
      </c>
      <c r="G11" s="16">
        <v>-5.7</v>
      </c>
      <c r="H11" s="16">
        <f t="shared" si="2"/>
        <v>-26.511627906976745</v>
      </c>
      <c r="I11" s="16">
        <v>0.2</v>
      </c>
      <c r="J11" s="16">
        <f t="shared" si="3"/>
        <v>0</v>
      </c>
      <c r="K11" s="16">
        <v>5.9</v>
      </c>
      <c r="L11" s="16">
        <f t="shared" si="4"/>
        <v>33.908045977011497</v>
      </c>
      <c r="M11" s="16">
        <v>0.1</v>
      </c>
      <c r="N11" s="16">
        <f t="shared" si="5"/>
        <v>11.111111111111111</v>
      </c>
      <c r="O11" s="16">
        <v>-0.4</v>
      </c>
      <c r="P11" s="16">
        <f t="shared" si="6"/>
        <v>-80</v>
      </c>
      <c r="Q11" s="16">
        <v>0.2</v>
      </c>
      <c r="R11" s="16">
        <f t="shared" si="7"/>
        <v>50</v>
      </c>
      <c r="S11" s="16">
        <v>-0.4</v>
      </c>
      <c r="T11" s="16">
        <f t="shared" si="8"/>
        <v>-11.428571428571429</v>
      </c>
      <c r="U11" s="16">
        <v>0</v>
      </c>
      <c r="V11" s="16">
        <f t="shared" si="9"/>
        <v>0</v>
      </c>
      <c r="X11">
        <v>45.099999999999994</v>
      </c>
      <c r="Z11" s="23"/>
      <c r="AA11" s="5" t="s">
        <v>24</v>
      </c>
      <c r="AB11" s="16">
        <v>0.3</v>
      </c>
      <c r="AC11" s="12">
        <f t="shared" si="10"/>
        <v>0</v>
      </c>
      <c r="AD11" s="16">
        <v>-0.2</v>
      </c>
      <c r="AE11" s="16">
        <f t="shared" si="11"/>
        <v>0</v>
      </c>
      <c r="AF11" s="16">
        <v>-5.7</v>
      </c>
      <c r="AG11" s="16">
        <f t="shared" si="12"/>
        <v>0</v>
      </c>
      <c r="AH11" s="16">
        <v>0.2</v>
      </c>
      <c r="AI11" s="16">
        <f t="shared" si="13"/>
        <v>0</v>
      </c>
      <c r="AJ11" s="16">
        <v>5.9</v>
      </c>
      <c r="AK11" s="16">
        <f t="shared" si="14"/>
        <v>0</v>
      </c>
      <c r="AL11" s="16">
        <v>0.1</v>
      </c>
      <c r="AM11" s="16">
        <f t="shared" si="15"/>
        <v>0</v>
      </c>
      <c r="AN11" s="16">
        <v>-0.4</v>
      </c>
      <c r="AO11" s="16">
        <f t="shared" si="16"/>
        <v>0</v>
      </c>
      <c r="AP11" s="16">
        <v>0.2</v>
      </c>
      <c r="AQ11" s="16">
        <f t="shared" si="17"/>
        <v>0</v>
      </c>
      <c r="AR11" s="16">
        <v>-0.4</v>
      </c>
      <c r="AS11" s="16">
        <f t="shared" si="18"/>
        <v>0</v>
      </c>
      <c r="AT11" s="16">
        <v>0</v>
      </c>
      <c r="AU11" s="16">
        <f t="shared" si="19"/>
        <v>0</v>
      </c>
      <c r="AV11" s="23">
        <f t="shared" si="20"/>
        <v>-5.5511151231257827E-17</v>
      </c>
    </row>
    <row r="12" spans="2:48" x14ac:dyDescent="0.25">
      <c r="B12" s="5" t="s">
        <v>25</v>
      </c>
      <c r="C12" s="16">
        <v>0.6</v>
      </c>
      <c r="D12" s="12">
        <f t="shared" si="0"/>
        <v>600</v>
      </c>
      <c r="E12" s="16">
        <v>2.4</v>
      </c>
      <c r="F12" s="16">
        <f t="shared" si="1"/>
        <v>50</v>
      </c>
      <c r="G12" s="16">
        <v>0</v>
      </c>
      <c r="H12" s="16">
        <f t="shared" si="2"/>
        <v>0</v>
      </c>
      <c r="I12" s="16">
        <v>-0.69999999999999896</v>
      </c>
      <c r="J12" s="16">
        <f t="shared" si="3"/>
        <v>-13.725490196078413</v>
      </c>
      <c r="K12" s="16">
        <v>-3.9</v>
      </c>
      <c r="L12" s="16">
        <f t="shared" si="4"/>
        <v>-27.27272727272727</v>
      </c>
      <c r="M12" s="16">
        <v>0</v>
      </c>
      <c r="N12" s="16">
        <f t="shared" si="5"/>
        <v>0</v>
      </c>
      <c r="O12" s="16">
        <v>0</v>
      </c>
      <c r="P12" s="16">
        <f t="shared" si="6"/>
        <v>0</v>
      </c>
      <c r="Q12" s="16">
        <v>0</v>
      </c>
      <c r="R12" s="16">
        <f t="shared" si="7"/>
        <v>0</v>
      </c>
      <c r="S12" s="16">
        <v>1.5</v>
      </c>
      <c r="T12" s="16">
        <f t="shared" si="8"/>
        <v>16.666666666666668</v>
      </c>
      <c r="U12" s="16">
        <v>0</v>
      </c>
      <c r="V12" s="16">
        <f t="shared" si="9"/>
        <v>0</v>
      </c>
      <c r="X12">
        <v>33.299999999999997</v>
      </c>
      <c r="Z12" s="23"/>
      <c r="AA12" s="5" t="s">
        <v>25</v>
      </c>
      <c r="AB12" s="16">
        <v>0.6</v>
      </c>
      <c r="AC12" s="12">
        <f t="shared" si="10"/>
        <v>0</v>
      </c>
      <c r="AD12" s="16">
        <v>2.4</v>
      </c>
      <c r="AE12" s="16">
        <f t="shared" si="11"/>
        <v>0</v>
      </c>
      <c r="AF12" s="16">
        <v>0</v>
      </c>
      <c r="AG12" s="16">
        <f t="shared" si="12"/>
        <v>0</v>
      </c>
      <c r="AH12" s="16">
        <v>-0.69999999999999896</v>
      </c>
      <c r="AI12" s="16">
        <f t="shared" si="13"/>
        <v>0</v>
      </c>
      <c r="AJ12" s="16">
        <v>-3.9</v>
      </c>
      <c r="AK12" s="16">
        <f t="shared" si="14"/>
        <v>0</v>
      </c>
      <c r="AL12" s="16">
        <v>0</v>
      </c>
      <c r="AM12" s="16">
        <f t="shared" si="15"/>
        <v>0</v>
      </c>
      <c r="AN12" s="16">
        <v>0</v>
      </c>
      <c r="AO12" s="16">
        <f t="shared" si="16"/>
        <v>0</v>
      </c>
      <c r="AP12" s="16">
        <v>0</v>
      </c>
      <c r="AQ12" s="16">
        <f t="shared" si="17"/>
        <v>0</v>
      </c>
      <c r="AR12" s="16">
        <v>1.5</v>
      </c>
      <c r="AS12" s="16">
        <f t="shared" si="18"/>
        <v>0</v>
      </c>
      <c r="AT12" s="16">
        <v>0</v>
      </c>
      <c r="AU12" s="16">
        <f t="shared" si="19"/>
        <v>0</v>
      </c>
      <c r="AV12" s="23">
        <f t="shared" si="20"/>
        <v>-9.9999999999998757E-2</v>
      </c>
    </row>
    <row r="13" spans="2:48" x14ac:dyDescent="0.25">
      <c r="B13" s="5" t="s">
        <v>26</v>
      </c>
      <c r="C13" s="16">
        <v>0</v>
      </c>
      <c r="D13" s="12">
        <f t="shared" si="0"/>
        <v>0</v>
      </c>
      <c r="E13" s="16">
        <v>0</v>
      </c>
      <c r="F13" s="16">
        <f t="shared" si="1"/>
        <v>0</v>
      </c>
      <c r="G13" s="16">
        <v>0</v>
      </c>
      <c r="H13" s="16">
        <f t="shared" si="2"/>
        <v>0</v>
      </c>
      <c r="I13" s="16">
        <v>0</v>
      </c>
      <c r="J13" s="16">
        <f t="shared" si="3"/>
        <v>0</v>
      </c>
      <c r="K13" s="16">
        <v>0</v>
      </c>
      <c r="L13" s="16">
        <f t="shared" si="4"/>
        <v>0</v>
      </c>
      <c r="M13" s="16">
        <v>0</v>
      </c>
      <c r="N13" s="16">
        <f t="shared" si="5"/>
        <v>0</v>
      </c>
      <c r="O13" s="16">
        <v>0</v>
      </c>
      <c r="P13" s="16">
        <f t="shared" si="6"/>
        <v>0</v>
      </c>
      <c r="Q13" s="16">
        <v>0</v>
      </c>
      <c r="R13" s="16">
        <f t="shared" si="7"/>
        <v>0</v>
      </c>
      <c r="S13" s="16">
        <v>0</v>
      </c>
      <c r="T13" s="16">
        <f t="shared" si="8"/>
        <v>0</v>
      </c>
      <c r="U13" s="16">
        <v>0</v>
      </c>
      <c r="V13" s="16">
        <f t="shared" si="9"/>
        <v>0</v>
      </c>
      <c r="X13">
        <v>0.1</v>
      </c>
      <c r="Z13" s="23"/>
      <c r="AA13" s="27" t="s">
        <v>26</v>
      </c>
      <c r="AB13" s="16">
        <v>0</v>
      </c>
      <c r="AC13" s="12">
        <f t="shared" si="10"/>
        <v>0</v>
      </c>
      <c r="AD13" s="16">
        <v>0</v>
      </c>
      <c r="AE13" s="16">
        <f t="shared" si="11"/>
        <v>0</v>
      </c>
      <c r="AF13" s="16">
        <v>0</v>
      </c>
      <c r="AG13" s="16">
        <f t="shared" si="12"/>
        <v>0</v>
      </c>
      <c r="AH13" s="16">
        <v>0</v>
      </c>
      <c r="AI13" s="16">
        <f t="shared" si="13"/>
        <v>0</v>
      </c>
      <c r="AJ13" s="16">
        <v>0</v>
      </c>
      <c r="AK13" s="16">
        <f t="shared" si="14"/>
        <v>0</v>
      </c>
      <c r="AL13" s="16">
        <v>0</v>
      </c>
      <c r="AM13" s="16">
        <f t="shared" si="15"/>
        <v>0</v>
      </c>
      <c r="AN13" s="16">
        <v>0</v>
      </c>
      <c r="AO13" s="16">
        <f t="shared" si="16"/>
        <v>0</v>
      </c>
      <c r="AP13" s="16">
        <v>0</v>
      </c>
      <c r="AQ13" s="16">
        <f t="shared" si="17"/>
        <v>0</v>
      </c>
      <c r="AR13" s="16">
        <v>0</v>
      </c>
      <c r="AS13" s="16">
        <f t="shared" si="18"/>
        <v>0</v>
      </c>
      <c r="AT13" s="16">
        <v>0</v>
      </c>
      <c r="AU13" s="16">
        <f t="shared" si="19"/>
        <v>0</v>
      </c>
      <c r="AV13" s="23">
        <f t="shared" si="20"/>
        <v>0</v>
      </c>
    </row>
    <row r="14" spans="2:48" x14ac:dyDescent="0.25">
      <c r="B14" s="5" t="s">
        <v>27</v>
      </c>
      <c r="C14" s="16">
        <v>0.69999999999999896</v>
      </c>
      <c r="D14" s="12">
        <f t="shared" si="0"/>
        <v>6.7307692307692211</v>
      </c>
      <c r="E14" s="16">
        <v>-0.1</v>
      </c>
      <c r="F14" s="16">
        <f t="shared" si="1"/>
        <v>-25</v>
      </c>
      <c r="G14" s="16">
        <v>-0.69999999999999896</v>
      </c>
      <c r="H14" s="16">
        <f t="shared" si="2"/>
        <v>-2.9411764705882311</v>
      </c>
      <c r="I14" s="16">
        <v>0.9</v>
      </c>
      <c r="J14" s="16">
        <f t="shared" si="3"/>
        <v>0</v>
      </c>
      <c r="K14" s="16">
        <v>1.7</v>
      </c>
      <c r="L14" s="16">
        <f t="shared" si="4"/>
        <v>22.368421052631579</v>
      </c>
      <c r="M14" s="16">
        <v>0</v>
      </c>
      <c r="N14" s="16">
        <f t="shared" si="5"/>
        <v>0</v>
      </c>
      <c r="O14" s="16">
        <v>-2.1</v>
      </c>
      <c r="P14" s="16">
        <f t="shared" si="6"/>
        <v>-51.219512195121958</v>
      </c>
      <c r="Q14" s="16">
        <v>0.1</v>
      </c>
      <c r="R14" s="16">
        <f t="shared" si="7"/>
        <v>0</v>
      </c>
      <c r="S14" s="16">
        <v>-0.60000000000000098</v>
      </c>
      <c r="T14" s="16">
        <f t="shared" si="8"/>
        <v>-2.135231316725982</v>
      </c>
      <c r="U14" s="16">
        <v>0</v>
      </c>
      <c r="V14" s="16">
        <f t="shared" si="9"/>
        <v>0</v>
      </c>
      <c r="X14">
        <v>74.400000000000006</v>
      </c>
      <c r="Z14" s="23"/>
      <c r="AA14" s="5" t="s">
        <v>27</v>
      </c>
      <c r="AB14" s="16">
        <v>0.69999999999999896</v>
      </c>
      <c r="AC14" s="12">
        <f t="shared" si="10"/>
        <v>0</v>
      </c>
      <c r="AD14" s="16">
        <v>-0.1</v>
      </c>
      <c r="AE14" s="16">
        <f t="shared" si="11"/>
        <v>0</v>
      </c>
      <c r="AF14" s="16">
        <v>-0.69999999999999896</v>
      </c>
      <c r="AG14" s="16">
        <f t="shared" si="12"/>
        <v>0</v>
      </c>
      <c r="AH14" s="16">
        <v>0.9</v>
      </c>
      <c r="AI14" s="16">
        <f t="shared" si="13"/>
        <v>0</v>
      </c>
      <c r="AJ14" s="16">
        <v>1.7</v>
      </c>
      <c r="AK14" s="16">
        <f t="shared" si="14"/>
        <v>0</v>
      </c>
      <c r="AL14" s="16">
        <v>0</v>
      </c>
      <c r="AM14" s="16">
        <f t="shared" si="15"/>
        <v>0</v>
      </c>
      <c r="AN14" s="16">
        <v>-2.1</v>
      </c>
      <c r="AO14" s="16">
        <f t="shared" si="16"/>
        <v>0</v>
      </c>
      <c r="AP14" s="16">
        <v>0.1</v>
      </c>
      <c r="AQ14" s="16">
        <f t="shared" si="17"/>
        <v>0</v>
      </c>
      <c r="AR14" s="16">
        <v>-0.60000000000000098</v>
      </c>
      <c r="AS14" s="16">
        <f t="shared" si="18"/>
        <v>0</v>
      </c>
      <c r="AT14" s="16">
        <v>0</v>
      </c>
      <c r="AU14" s="16">
        <f t="shared" si="19"/>
        <v>0</v>
      </c>
      <c r="AV14" s="23">
        <f t="shared" si="20"/>
        <v>-0.10000000000000109</v>
      </c>
    </row>
    <row r="15" spans="2:48" x14ac:dyDescent="0.25">
      <c r="B15" s="5" t="s">
        <v>28</v>
      </c>
      <c r="C15" s="16">
        <v>0</v>
      </c>
      <c r="D15" s="12">
        <f t="shared" si="0"/>
        <v>0</v>
      </c>
      <c r="E15" s="16">
        <v>0</v>
      </c>
      <c r="F15" s="16">
        <f t="shared" si="1"/>
        <v>0</v>
      </c>
      <c r="G15" s="16">
        <v>-1.6</v>
      </c>
      <c r="H15" s="16">
        <f t="shared" si="2"/>
        <v>-11.940298507462686</v>
      </c>
      <c r="I15" s="16">
        <v>0.1</v>
      </c>
      <c r="J15" s="16">
        <f t="shared" si="3"/>
        <v>0</v>
      </c>
      <c r="K15" s="16">
        <v>2.4</v>
      </c>
      <c r="L15" s="16">
        <f t="shared" si="4"/>
        <v>32.432432432432428</v>
      </c>
      <c r="M15" s="16">
        <v>0</v>
      </c>
      <c r="N15" s="16">
        <f t="shared" si="5"/>
        <v>0</v>
      </c>
      <c r="O15" s="16">
        <v>-0.5</v>
      </c>
      <c r="P15" s="16">
        <f t="shared" si="6"/>
        <v>-45.454545454545453</v>
      </c>
      <c r="Q15" s="16">
        <v>0</v>
      </c>
      <c r="R15" s="16">
        <f t="shared" si="7"/>
        <v>0</v>
      </c>
      <c r="S15" s="16">
        <v>-0.1</v>
      </c>
      <c r="T15" s="16">
        <f t="shared" si="8"/>
        <v>-14.285714285714286</v>
      </c>
      <c r="U15" s="16">
        <v>0</v>
      </c>
      <c r="V15" s="16">
        <f t="shared" si="9"/>
        <v>0</v>
      </c>
      <c r="X15">
        <v>22.700000000000003</v>
      </c>
      <c r="Z15" s="23"/>
      <c r="AA15" s="5" t="s">
        <v>28</v>
      </c>
      <c r="AB15" s="16">
        <v>0</v>
      </c>
      <c r="AC15" s="12">
        <f t="shared" si="10"/>
        <v>0</v>
      </c>
      <c r="AD15" s="16">
        <v>0</v>
      </c>
      <c r="AE15" s="16">
        <f t="shared" si="11"/>
        <v>0</v>
      </c>
      <c r="AF15" s="16">
        <v>-1.6</v>
      </c>
      <c r="AG15" s="16">
        <f t="shared" si="12"/>
        <v>0</v>
      </c>
      <c r="AH15" s="16">
        <v>0.1</v>
      </c>
      <c r="AI15" s="16">
        <f t="shared" si="13"/>
        <v>0</v>
      </c>
      <c r="AJ15" s="16">
        <v>2.4</v>
      </c>
      <c r="AK15" s="16">
        <f t="shared" si="14"/>
        <v>0</v>
      </c>
      <c r="AL15" s="16">
        <v>0</v>
      </c>
      <c r="AM15" s="16">
        <f t="shared" si="15"/>
        <v>0</v>
      </c>
      <c r="AN15" s="16">
        <v>-0.5</v>
      </c>
      <c r="AO15" s="16">
        <f t="shared" si="16"/>
        <v>0</v>
      </c>
      <c r="AP15" s="16">
        <v>0</v>
      </c>
      <c r="AQ15" s="16">
        <f t="shared" si="17"/>
        <v>0</v>
      </c>
      <c r="AR15" s="16">
        <v>-0.1</v>
      </c>
      <c r="AS15" s="16">
        <f t="shared" si="18"/>
        <v>0</v>
      </c>
      <c r="AT15" s="16">
        <v>0</v>
      </c>
      <c r="AU15" s="16">
        <f t="shared" si="19"/>
        <v>0</v>
      </c>
      <c r="AV15" s="23">
        <f t="shared" si="20"/>
        <v>0.29999999999999993</v>
      </c>
    </row>
    <row r="16" spans="2:48" x14ac:dyDescent="0.25">
      <c r="B16" s="5" t="s">
        <v>29</v>
      </c>
      <c r="C16" s="16">
        <v>1.4</v>
      </c>
      <c r="D16" s="12">
        <f t="shared" si="0"/>
        <v>14.14141414141414</v>
      </c>
      <c r="E16" s="16">
        <v>0.1</v>
      </c>
      <c r="F16" s="16">
        <f t="shared" si="1"/>
        <v>0</v>
      </c>
      <c r="G16" s="16">
        <v>-1</v>
      </c>
      <c r="H16" s="16">
        <f t="shared" si="2"/>
        <v>-19.607843137254903</v>
      </c>
      <c r="I16" s="16">
        <v>-1.6</v>
      </c>
      <c r="J16" s="16">
        <f t="shared" si="3"/>
        <v>-28.07017543859649</v>
      </c>
      <c r="K16" s="16">
        <v>3.3</v>
      </c>
      <c r="L16" s="16">
        <f t="shared" si="4"/>
        <v>100</v>
      </c>
      <c r="M16" s="16">
        <v>0</v>
      </c>
      <c r="N16" s="16">
        <f t="shared" si="5"/>
        <v>0</v>
      </c>
      <c r="O16" s="16">
        <v>-0.1</v>
      </c>
      <c r="P16" s="16">
        <f t="shared" si="6"/>
        <v>-50</v>
      </c>
      <c r="Q16" s="16">
        <v>0</v>
      </c>
      <c r="R16" s="16">
        <f t="shared" si="7"/>
        <v>0</v>
      </c>
      <c r="S16" s="16">
        <v>-1.8</v>
      </c>
      <c r="T16" s="16">
        <f t="shared" si="8"/>
        <v>-13.043478260869565</v>
      </c>
      <c r="U16" s="16">
        <v>-0.2</v>
      </c>
      <c r="V16" s="16">
        <f t="shared" si="9"/>
        <v>-100</v>
      </c>
      <c r="X16">
        <v>38.200000000000003</v>
      </c>
      <c r="Z16" s="23"/>
      <c r="AA16" s="5" t="s">
        <v>29</v>
      </c>
      <c r="AB16" s="16">
        <v>1.4</v>
      </c>
      <c r="AC16" s="12">
        <f t="shared" si="10"/>
        <v>0</v>
      </c>
      <c r="AD16" s="16">
        <v>0.1</v>
      </c>
      <c r="AE16" s="16">
        <f t="shared" si="11"/>
        <v>0</v>
      </c>
      <c r="AF16" s="16">
        <v>-1</v>
      </c>
      <c r="AG16" s="16">
        <f t="shared" si="12"/>
        <v>0</v>
      </c>
      <c r="AH16" s="16">
        <v>-1.6</v>
      </c>
      <c r="AI16" s="16">
        <f t="shared" si="13"/>
        <v>0</v>
      </c>
      <c r="AJ16" s="16">
        <v>3.3</v>
      </c>
      <c r="AK16" s="16">
        <f t="shared" si="14"/>
        <v>0</v>
      </c>
      <c r="AL16" s="16">
        <v>0</v>
      </c>
      <c r="AM16" s="16">
        <f t="shared" si="15"/>
        <v>0</v>
      </c>
      <c r="AN16" s="16">
        <v>-0.1</v>
      </c>
      <c r="AO16" s="16">
        <f t="shared" si="16"/>
        <v>0</v>
      </c>
      <c r="AP16" s="16">
        <v>0</v>
      </c>
      <c r="AQ16" s="16">
        <f t="shared" si="17"/>
        <v>0</v>
      </c>
      <c r="AR16" s="16">
        <v>-1.8</v>
      </c>
      <c r="AS16" s="16">
        <f t="shared" si="18"/>
        <v>0</v>
      </c>
      <c r="AT16" s="16">
        <v>-0.2</v>
      </c>
      <c r="AU16" s="16">
        <f t="shared" si="19"/>
        <v>0</v>
      </c>
      <c r="AV16" s="23">
        <f t="shared" si="20"/>
        <v>9.9999999999999589E-2</v>
      </c>
    </row>
    <row r="17" spans="2:48" x14ac:dyDescent="0.25">
      <c r="B17" s="5" t="s">
        <v>30</v>
      </c>
      <c r="C17" s="16">
        <v>0</v>
      </c>
      <c r="D17" s="12">
        <f t="shared" si="0"/>
        <v>0</v>
      </c>
      <c r="E17" s="16">
        <v>0</v>
      </c>
      <c r="F17" s="16">
        <f t="shared" si="1"/>
        <v>0</v>
      </c>
      <c r="G17" s="16">
        <v>-0.2</v>
      </c>
      <c r="H17" s="16">
        <f t="shared" si="2"/>
        <v>-66.666666666666671</v>
      </c>
      <c r="I17" s="16">
        <v>0</v>
      </c>
      <c r="J17" s="16">
        <f t="shared" si="3"/>
        <v>0</v>
      </c>
      <c r="K17" s="16">
        <v>0.4</v>
      </c>
      <c r="L17" s="16">
        <f t="shared" si="4"/>
        <v>12.121212121212121</v>
      </c>
      <c r="M17" s="16">
        <v>-0.19999999999999901</v>
      </c>
      <c r="N17" s="16">
        <f t="shared" si="5"/>
        <v>-1.0928961748633825</v>
      </c>
      <c r="O17" s="16">
        <v>0</v>
      </c>
      <c r="P17" s="16">
        <f t="shared" si="6"/>
        <v>0</v>
      </c>
      <c r="Q17" s="16">
        <v>0</v>
      </c>
      <c r="R17" s="16">
        <f t="shared" si="7"/>
        <v>0</v>
      </c>
      <c r="S17" s="16">
        <v>0</v>
      </c>
      <c r="T17" s="16">
        <f t="shared" si="8"/>
        <v>0</v>
      </c>
      <c r="U17" s="16">
        <v>0</v>
      </c>
      <c r="V17" s="16">
        <f t="shared" si="9"/>
        <v>0</v>
      </c>
      <c r="X17">
        <v>21.9</v>
      </c>
      <c r="Z17" s="23"/>
      <c r="AA17" s="27" t="s">
        <v>30</v>
      </c>
      <c r="AB17" s="16">
        <v>0</v>
      </c>
      <c r="AC17" s="12">
        <f t="shared" si="10"/>
        <v>0</v>
      </c>
      <c r="AD17" s="16">
        <v>0</v>
      </c>
      <c r="AE17" s="16">
        <f t="shared" si="11"/>
        <v>0</v>
      </c>
      <c r="AF17" s="16">
        <v>-0.2</v>
      </c>
      <c r="AG17" s="16">
        <f t="shared" si="12"/>
        <v>0</v>
      </c>
      <c r="AH17" s="16">
        <v>0</v>
      </c>
      <c r="AI17" s="16">
        <f t="shared" si="13"/>
        <v>0</v>
      </c>
      <c r="AJ17" s="16">
        <v>0.4</v>
      </c>
      <c r="AK17" s="16">
        <f t="shared" si="14"/>
        <v>0</v>
      </c>
      <c r="AL17" s="16">
        <v>-0.19999999999999901</v>
      </c>
      <c r="AM17" s="16">
        <f t="shared" si="15"/>
        <v>0</v>
      </c>
      <c r="AN17" s="16">
        <v>0</v>
      </c>
      <c r="AO17" s="16">
        <f t="shared" si="16"/>
        <v>0</v>
      </c>
      <c r="AP17" s="16">
        <v>0</v>
      </c>
      <c r="AQ17" s="16">
        <f t="shared" si="17"/>
        <v>0</v>
      </c>
      <c r="AR17" s="16">
        <v>0</v>
      </c>
      <c r="AS17" s="16">
        <f t="shared" si="18"/>
        <v>0</v>
      </c>
      <c r="AT17" s="16">
        <v>0</v>
      </c>
      <c r="AU17" s="16">
        <f t="shared" si="19"/>
        <v>0</v>
      </c>
      <c r="AV17" s="23">
        <f t="shared" si="20"/>
        <v>9.9920072216264089E-16</v>
      </c>
    </row>
    <row r="18" spans="2:48" x14ac:dyDescent="0.25">
      <c r="B18" s="5" t="s">
        <v>31</v>
      </c>
      <c r="C18" s="16">
        <v>1.6</v>
      </c>
      <c r="D18" s="12">
        <f t="shared" si="0"/>
        <v>29.09090909090909</v>
      </c>
      <c r="E18" s="16">
        <v>0.2</v>
      </c>
      <c r="F18" s="16">
        <f t="shared" si="1"/>
        <v>0</v>
      </c>
      <c r="G18" s="16">
        <v>-1.9</v>
      </c>
      <c r="H18" s="16">
        <f t="shared" si="2"/>
        <v>-11.656441717791411</v>
      </c>
      <c r="I18" s="16">
        <v>0.7</v>
      </c>
      <c r="J18" s="16">
        <f t="shared" si="3"/>
        <v>0</v>
      </c>
      <c r="K18" s="16">
        <v>1.9</v>
      </c>
      <c r="L18" s="16">
        <f t="shared" si="4"/>
        <v>111.76470588235294</v>
      </c>
      <c r="M18" s="16">
        <v>0</v>
      </c>
      <c r="N18" s="16">
        <f t="shared" si="5"/>
        <v>0</v>
      </c>
      <c r="O18" s="16">
        <v>-0.7</v>
      </c>
      <c r="P18" s="16">
        <f t="shared" si="6"/>
        <v>-50</v>
      </c>
      <c r="Q18" s="16">
        <v>0</v>
      </c>
      <c r="R18" s="16">
        <f t="shared" si="7"/>
        <v>0</v>
      </c>
      <c r="S18" s="16">
        <v>-2</v>
      </c>
      <c r="T18" s="16">
        <f t="shared" si="8"/>
        <v>-9.7560975609756095</v>
      </c>
      <c r="U18" s="16">
        <v>0</v>
      </c>
      <c r="V18" s="16">
        <f t="shared" si="9"/>
        <v>0</v>
      </c>
      <c r="X18">
        <v>45.4</v>
      </c>
      <c r="Z18" s="23"/>
      <c r="AA18" s="5" t="s">
        <v>31</v>
      </c>
      <c r="AB18" s="16">
        <v>1.6</v>
      </c>
      <c r="AC18" s="12">
        <f t="shared" si="10"/>
        <v>0</v>
      </c>
      <c r="AD18" s="16">
        <v>0.2</v>
      </c>
      <c r="AE18" s="16">
        <f t="shared" si="11"/>
        <v>0</v>
      </c>
      <c r="AF18" s="16">
        <v>-1.9</v>
      </c>
      <c r="AG18" s="16">
        <f t="shared" si="12"/>
        <v>0</v>
      </c>
      <c r="AH18" s="16">
        <v>0.7</v>
      </c>
      <c r="AI18" s="16">
        <f t="shared" si="13"/>
        <v>0</v>
      </c>
      <c r="AJ18" s="16">
        <v>1.9</v>
      </c>
      <c r="AK18" s="16">
        <f t="shared" si="14"/>
        <v>0</v>
      </c>
      <c r="AL18" s="16">
        <v>0</v>
      </c>
      <c r="AM18" s="16">
        <f t="shared" si="15"/>
        <v>0</v>
      </c>
      <c r="AN18" s="16">
        <v>-0.7</v>
      </c>
      <c r="AO18" s="16">
        <f t="shared" si="16"/>
        <v>0</v>
      </c>
      <c r="AP18" s="16">
        <v>0</v>
      </c>
      <c r="AQ18" s="16">
        <f t="shared" si="17"/>
        <v>0</v>
      </c>
      <c r="AR18" s="16">
        <v>-2</v>
      </c>
      <c r="AS18" s="16">
        <f t="shared" si="18"/>
        <v>0</v>
      </c>
      <c r="AT18" s="16">
        <v>0</v>
      </c>
      <c r="AU18" s="16">
        <f t="shared" si="19"/>
        <v>0</v>
      </c>
      <c r="AV18" s="23">
        <f t="shared" si="20"/>
        <v>-0.19999999999999996</v>
      </c>
    </row>
    <row r="19" spans="2:48" x14ac:dyDescent="0.25">
      <c r="B19" s="5" t="s">
        <v>32</v>
      </c>
      <c r="C19" s="16">
        <v>0.2</v>
      </c>
      <c r="D19" s="12">
        <f t="shared" si="0"/>
        <v>0</v>
      </c>
      <c r="E19" s="16">
        <v>3.6</v>
      </c>
      <c r="F19" s="16">
        <f t="shared" si="1"/>
        <v>300</v>
      </c>
      <c r="G19" s="16">
        <v>0.4</v>
      </c>
      <c r="H19" s="16">
        <f t="shared" si="2"/>
        <v>0</v>
      </c>
      <c r="I19" s="16">
        <v>-2.2000000000000002</v>
      </c>
      <c r="J19" s="16">
        <f t="shared" si="3"/>
        <v>-33.333333333333343</v>
      </c>
      <c r="K19" s="16">
        <v>-0.4</v>
      </c>
      <c r="L19" s="16">
        <f t="shared" si="4"/>
        <v>-3.5398230088495573</v>
      </c>
      <c r="M19" s="16">
        <v>-1.8</v>
      </c>
      <c r="N19" s="16">
        <f t="shared" si="5"/>
        <v>-31.03448275862069</v>
      </c>
      <c r="O19" s="16">
        <v>0</v>
      </c>
      <c r="P19" s="16">
        <f t="shared" si="6"/>
        <v>0</v>
      </c>
      <c r="Q19" s="16">
        <v>0</v>
      </c>
      <c r="R19" s="16">
        <f t="shared" si="7"/>
        <v>0</v>
      </c>
      <c r="S19" s="16">
        <v>0.2</v>
      </c>
      <c r="T19" s="16">
        <f t="shared" si="8"/>
        <v>28.571428571428573</v>
      </c>
      <c r="U19" s="16">
        <v>0</v>
      </c>
      <c r="V19" s="16">
        <f t="shared" si="9"/>
        <v>0</v>
      </c>
      <c r="X19">
        <v>25.6</v>
      </c>
      <c r="Z19" s="23"/>
      <c r="AA19" s="5" t="s">
        <v>32</v>
      </c>
      <c r="AB19" s="16">
        <v>0.2</v>
      </c>
      <c r="AC19" s="12">
        <f t="shared" si="10"/>
        <v>0</v>
      </c>
      <c r="AD19" s="16">
        <v>3.6</v>
      </c>
      <c r="AE19" s="16">
        <f t="shared" si="11"/>
        <v>0</v>
      </c>
      <c r="AF19" s="16">
        <v>0.4</v>
      </c>
      <c r="AG19" s="16">
        <f t="shared" si="12"/>
        <v>0</v>
      </c>
      <c r="AH19" s="16">
        <v>-2.2000000000000002</v>
      </c>
      <c r="AI19" s="16">
        <f t="shared" si="13"/>
        <v>0</v>
      </c>
      <c r="AJ19" s="16">
        <v>-0.4</v>
      </c>
      <c r="AK19" s="16">
        <f t="shared" si="14"/>
        <v>0</v>
      </c>
      <c r="AL19" s="16">
        <v>-1.8</v>
      </c>
      <c r="AM19" s="16">
        <f t="shared" si="15"/>
        <v>0</v>
      </c>
      <c r="AN19" s="16">
        <v>0</v>
      </c>
      <c r="AO19" s="16">
        <f t="shared" si="16"/>
        <v>0</v>
      </c>
      <c r="AP19" s="16">
        <v>0</v>
      </c>
      <c r="AQ19" s="16">
        <f t="shared" si="17"/>
        <v>0</v>
      </c>
      <c r="AR19" s="16">
        <v>0.2</v>
      </c>
      <c r="AS19" s="16">
        <f t="shared" si="18"/>
        <v>0</v>
      </c>
      <c r="AT19" s="16">
        <v>0</v>
      </c>
      <c r="AU19" s="16">
        <f t="shared" si="19"/>
        <v>0</v>
      </c>
      <c r="AV19" s="23">
        <f t="shared" si="20"/>
        <v>5.5511151231257827E-17</v>
      </c>
    </row>
    <row r="20" spans="2:48" x14ac:dyDescent="0.25">
      <c r="B20" s="5" t="s">
        <v>33</v>
      </c>
      <c r="C20" s="16">
        <v>2.5</v>
      </c>
      <c r="D20" s="12">
        <f t="shared" si="0"/>
        <v>1250</v>
      </c>
      <c r="E20" s="16">
        <v>-1.3</v>
      </c>
      <c r="F20" s="16">
        <f t="shared" si="1"/>
        <v>-13.829787234042552</v>
      </c>
      <c r="G20" s="16">
        <v>0</v>
      </c>
      <c r="H20" s="16">
        <f t="shared" si="2"/>
        <v>0</v>
      </c>
      <c r="I20" s="16">
        <v>-0.1</v>
      </c>
      <c r="J20" s="16">
        <f t="shared" si="3"/>
        <v>-33.333333333333336</v>
      </c>
      <c r="K20" s="16">
        <v>-0.3</v>
      </c>
      <c r="L20" s="16">
        <f t="shared" si="4"/>
        <v>-33.333333333333336</v>
      </c>
      <c r="M20" s="16">
        <v>-0.9</v>
      </c>
      <c r="N20" s="16">
        <f t="shared" si="5"/>
        <v>-23.684210526315791</v>
      </c>
      <c r="O20" s="16">
        <v>0</v>
      </c>
      <c r="P20" s="16">
        <f t="shared" si="6"/>
        <v>0</v>
      </c>
      <c r="Q20" s="16">
        <v>0</v>
      </c>
      <c r="R20" s="16">
        <f t="shared" si="7"/>
        <v>0</v>
      </c>
      <c r="S20" s="16">
        <v>0.1</v>
      </c>
      <c r="T20" s="16">
        <f t="shared" si="8"/>
        <v>100</v>
      </c>
      <c r="U20" s="16">
        <v>0</v>
      </c>
      <c r="V20" s="16">
        <f t="shared" si="9"/>
        <v>0</v>
      </c>
      <c r="X20">
        <v>14.700000000000001</v>
      </c>
      <c r="Z20" s="23"/>
      <c r="AA20" s="5" t="s">
        <v>33</v>
      </c>
      <c r="AB20" s="16">
        <v>2.5</v>
      </c>
      <c r="AC20" s="12">
        <f t="shared" si="10"/>
        <v>0</v>
      </c>
      <c r="AD20" s="16">
        <v>-1.3</v>
      </c>
      <c r="AE20" s="16">
        <f t="shared" si="11"/>
        <v>0</v>
      </c>
      <c r="AF20" s="16">
        <v>0</v>
      </c>
      <c r="AG20" s="16">
        <f t="shared" si="12"/>
        <v>0</v>
      </c>
      <c r="AH20" s="16">
        <v>-0.1</v>
      </c>
      <c r="AI20" s="16">
        <f t="shared" si="13"/>
        <v>0</v>
      </c>
      <c r="AJ20" s="16">
        <v>-0.3</v>
      </c>
      <c r="AK20" s="16">
        <f t="shared" si="14"/>
        <v>0</v>
      </c>
      <c r="AL20" s="16">
        <v>-0.9</v>
      </c>
      <c r="AM20" s="16">
        <f t="shared" si="15"/>
        <v>0</v>
      </c>
      <c r="AN20" s="16">
        <v>0</v>
      </c>
      <c r="AO20" s="16">
        <f t="shared" si="16"/>
        <v>0</v>
      </c>
      <c r="AP20" s="16">
        <v>0</v>
      </c>
      <c r="AQ20" s="16">
        <f t="shared" si="17"/>
        <v>0</v>
      </c>
      <c r="AR20" s="16">
        <v>0.1</v>
      </c>
      <c r="AS20" s="16">
        <f t="shared" si="18"/>
        <v>0</v>
      </c>
      <c r="AT20" s="16">
        <v>0</v>
      </c>
      <c r="AU20" s="16">
        <f t="shared" si="19"/>
        <v>0</v>
      </c>
      <c r="AV20" s="23">
        <f t="shared" si="20"/>
        <v>-1.9428902930940239E-16</v>
      </c>
    </row>
    <row r="21" spans="2:48" x14ac:dyDescent="0.25">
      <c r="B21" s="5" t="s">
        <v>34</v>
      </c>
      <c r="C21" s="16">
        <v>0</v>
      </c>
      <c r="D21" s="12">
        <f t="shared" si="0"/>
        <v>0</v>
      </c>
      <c r="E21" s="16">
        <v>0</v>
      </c>
      <c r="F21" s="16">
        <f t="shared" si="1"/>
        <v>0</v>
      </c>
      <c r="G21" s="16">
        <v>1.6</v>
      </c>
      <c r="H21" s="16">
        <f t="shared" si="2"/>
        <v>19.753086419753089</v>
      </c>
      <c r="I21" s="16">
        <v>0.1</v>
      </c>
      <c r="J21" s="16">
        <f t="shared" si="3"/>
        <v>0</v>
      </c>
      <c r="K21" s="16">
        <v>1.2</v>
      </c>
      <c r="L21" s="16">
        <f t="shared" si="4"/>
        <v>10.344827586206897</v>
      </c>
      <c r="M21" s="16">
        <v>-0.6</v>
      </c>
      <c r="N21" s="16">
        <f t="shared" si="5"/>
        <v>-4.838709677419355</v>
      </c>
      <c r="O21" s="16">
        <v>-2.2999999999999998</v>
      </c>
      <c r="P21" s="16">
        <f t="shared" si="6"/>
        <v>-58.974358974358971</v>
      </c>
      <c r="Q21" s="16">
        <v>0</v>
      </c>
      <c r="R21" s="16">
        <f t="shared" si="7"/>
        <v>0</v>
      </c>
      <c r="S21" s="16">
        <v>0</v>
      </c>
      <c r="T21" s="16">
        <f t="shared" si="8"/>
        <v>0</v>
      </c>
      <c r="U21" s="16">
        <v>0</v>
      </c>
      <c r="V21" s="16">
        <f t="shared" si="9"/>
        <v>0</v>
      </c>
      <c r="X21">
        <v>36</v>
      </c>
      <c r="Z21" s="23"/>
      <c r="AA21" s="27" t="s">
        <v>34</v>
      </c>
      <c r="AB21" s="16">
        <v>0</v>
      </c>
      <c r="AC21" s="12">
        <f t="shared" si="10"/>
        <v>0</v>
      </c>
      <c r="AD21" s="16">
        <v>0</v>
      </c>
      <c r="AE21" s="16">
        <f t="shared" si="11"/>
        <v>0</v>
      </c>
      <c r="AF21" s="16">
        <v>1.6</v>
      </c>
      <c r="AG21" s="16">
        <f t="shared" si="12"/>
        <v>0</v>
      </c>
      <c r="AH21" s="16">
        <v>0.1</v>
      </c>
      <c r="AI21" s="16">
        <f t="shared" si="13"/>
        <v>0</v>
      </c>
      <c r="AJ21" s="16">
        <v>1.2</v>
      </c>
      <c r="AK21" s="16">
        <f t="shared" si="14"/>
        <v>0</v>
      </c>
      <c r="AL21" s="16">
        <v>-0.6</v>
      </c>
      <c r="AM21" s="16">
        <f t="shared" si="15"/>
        <v>0</v>
      </c>
      <c r="AN21" s="16">
        <v>-2.2999999999999998</v>
      </c>
      <c r="AO21" s="16">
        <f t="shared" si="16"/>
        <v>0</v>
      </c>
      <c r="AP21" s="16">
        <v>0</v>
      </c>
      <c r="AQ21" s="16">
        <f t="shared" si="17"/>
        <v>0</v>
      </c>
      <c r="AR21" s="16">
        <v>0</v>
      </c>
      <c r="AS21" s="16">
        <f t="shared" si="18"/>
        <v>0</v>
      </c>
      <c r="AT21" s="16">
        <v>0</v>
      </c>
      <c r="AU21" s="16">
        <f t="shared" si="19"/>
        <v>0</v>
      </c>
      <c r="AV21" s="23">
        <f t="shared" si="20"/>
        <v>4.4408920985006262E-16</v>
      </c>
    </row>
    <row r="22" spans="2:48" x14ac:dyDescent="0.25">
      <c r="B22" s="5" t="s">
        <v>35</v>
      </c>
      <c r="C22" s="16">
        <v>61.1</v>
      </c>
      <c r="D22" s="12">
        <f t="shared" si="0"/>
        <v>22.323712093533068</v>
      </c>
      <c r="E22" s="16">
        <v>0</v>
      </c>
      <c r="F22" s="16">
        <f t="shared" si="1"/>
        <v>0</v>
      </c>
      <c r="G22" s="16">
        <v>0</v>
      </c>
      <c r="H22" s="16">
        <f t="shared" si="2"/>
        <v>0</v>
      </c>
      <c r="I22" s="16">
        <v>0</v>
      </c>
      <c r="J22" s="16">
        <f t="shared" si="3"/>
        <v>0</v>
      </c>
      <c r="K22" s="16">
        <v>0</v>
      </c>
      <c r="L22" s="16">
        <f t="shared" si="4"/>
        <v>0</v>
      </c>
      <c r="M22" s="16">
        <v>0</v>
      </c>
      <c r="N22" s="16">
        <f t="shared" si="5"/>
        <v>0</v>
      </c>
      <c r="O22" s="16">
        <v>0</v>
      </c>
      <c r="P22" s="16">
        <f t="shared" si="6"/>
        <v>0</v>
      </c>
      <c r="Q22" s="16">
        <v>0</v>
      </c>
      <c r="R22" s="16">
        <f t="shared" si="7"/>
        <v>0</v>
      </c>
      <c r="S22" s="16">
        <v>-6.6</v>
      </c>
      <c r="T22" s="16">
        <f t="shared" si="8"/>
        <v>-55.932203389830505</v>
      </c>
      <c r="U22" s="16">
        <v>-54.5</v>
      </c>
      <c r="V22" s="16">
        <f t="shared" si="9"/>
        <v>-58.539205155746515</v>
      </c>
      <c r="X22">
        <v>378.6</v>
      </c>
      <c r="Z22" s="23"/>
      <c r="AA22" s="5" t="s">
        <v>35</v>
      </c>
      <c r="AB22" s="16">
        <v>61.1</v>
      </c>
      <c r="AC22" s="12">
        <f t="shared" si="10"/>
        <v>0</v>
      </c>
      <c r="AD22" s="16">
        <v>0</v>
      </c>
      <c r="AE22" s="16">
        <f t="shared" si="11"/>
        <v>0</v>
      </c>
      <c r="AF22" s="16">
        <v>0</v>
      </c>
      <c r="AG22" s="16">
        <f t="shared" si="12"/>
        <v>0</v>
      </c>
      <c r="AH22" s="16">
        <v>0</v>
      </c>
      <c r="AI22" s="16">
        <f t="shared" si="13"/>
        <v>0</v>
      </c>
      <c r="AJ22" s="16">
        <v>0</v>
      </c>
      <c r="AK22" s="16">
        <f t="shared" si="14"/>
        <v>0</v>
      </c>
      <c r="AL22" s="16">
        <v>0</v>
      </c>
      <c r="AM22" s="16">
        <f t="shared" si="15"/>
        <v>0</v>
      </c>
      <c r="AN22" s="16">
        <v>0</v>
      </c>
      <c r="AO22" s="16">
        <f t="shared" si="16"/>
        <v>0</v>
      </c>
      <c r="AP22" s="16">
        <v>0</v>
      </c>
      <c r="AQ22" s="16">
        <f t="shared" si="17"/>
        <v>0</v>
      </c>
      <c r="AR22" s="16">
        <v>-6.6</v>
      </c>
      <c r="AS22" s="16">
        <f t="shared" si="18"/>
        <v>0</v>
      </c>
      <c r="AT22" s="16">
        <v>-54.5</v>
      </c>
      <c r="AU22" s="16">
        <f t="shared" si="19"/>
        <v>0</v>
      </c>
      <c r="AV22" s="23">
        <f t="shared" si="20"/>
        <v>0</v>
      </c>
    </row>
    <row r="23" spans="2:48" x14ac:dyDescent="0.25">
      <c r="B23" s="5" t="s">
        <v>36</v>
      </c>
      <c r="C23" s="16">
        <v>2.30000000000001</v>
      </c>
      <c r="D23" s="12">
        <f t="shared" si="0"/>
        <v>2.9077117572692921</v>
      </c>
      <c r="E23" s="16">
        <v>0</v>
      </c>
      <c r="F23" s="16">
        <f t="shared" si="1"/>
        <v>0</v>
      </c>
      <c r="G23" s="16">
        <v>0</v>
      </c>
      <c r="H23" s="16">
        <f t="shared" si="2"/>
        <v>0</v>
      </c>
      <c r="I23" s="16">
        <v>0</v>
      </c>
      <c r="J23" s="16">
        <f t="shared" si="3"/>
        <v>0</v>
      </c>
      <c r="K23" s="16">
        <v>0</v>
      </c>
      <c r="L23" s="16">
        <f t="shared" si="4"/>
        <v>0</v>
      </c>
      <c r="M23" s="16">
        <v>0</v>
      </c>
      <c r="N23" s="16">
        <f t="shared" si="5"/>
        <v>0</v>
      </c>
      <c r="O23" s="16">
        <v>0</v>
      </c>
      <c r="P23" s="16">
        <f t="shared" si="6"/>
        <v>0</v>
      </c>
      <c r="Q23" s="16">
        <v>0</v>
      </c>
      <c r="R23" s="16">
        <f t="shared" si="7"/>
        <v>0</v>
      </c>
      <c r="S23" s="16">
        <v>-0.7</v>
      </c>
      <c r="T23" s="16">
        <f t="shared" si="8"/>
        <v>-10.9375</v>
      </c>
      <c r="U23" s="16">
        <v>-1.5</v>
      </c>
      <c r="V23" s="16">
        <f t="shared" si="9"/>
        <v>-100</v>
      </c>
      <c r="X23">
        <v>87</v>
      </c>
      <c r="Z23" s="23"/>
      <c r="AA23" s="5" t="s">
        <v>36</v>
      </c>
      <c r="AB23" s="16">
        <v>2.30000000000001</v>
      </c>
      <c r="AC23" s="12">
        <f t="shared" si="10"/>
        <v>0</v>
      </c>
      <c r="AD23" s="16">
        <v>0</v>
      </c>
      <c r="AE23" s="16">
        <f t="shared" si="11"/>
        <v>0</v>
      </c>
      <c r="AF23" s="16">
        <v>0</v>
      </c>
      <c r="AG23" s="16">
        <f t="shared" si="12"/>
        <v>0</v>
      </c>
      <c r="AH23" s="16">
        <v>0</v>
      </c>
      <c r="AI23" s="16">
        <f t="shared" si="13"/>
        <v>0</v>
      </c>
      <c r="AJ23" s="16">
        <v>0</v>
      </c>
      <c r="AK23" s="16">
        <f t="shared" si="14"/>
        <v>0</v>
      </c>
      <c r="AL23" s="16">
        <v>0</v>
      </c>
      <c r="AM23" s="16">
        <f t="shared" si="15"/>
        <v>0</v>
      </c>
      <c r="AN23" s="16">
        <v>0</v>
      </c>
      <c r="AO23" s="16">
        <f t="shared" si="16"/>
        <v>0</v>
      </c>
      <c r="AP23" s="16">
        <v>0</v>
      </c>
      <c r="AQ23" s="16">
        <f t="shared" si="17"/>
        <v>0</v>
      </c>
      <c r="AR23" s="16">
        <v>-0.7</v>
      </c>
      <c r="AS23" s="16">
        <f t="shared" si="18"/>
        <v>0</v>
      </c>
      <c r="AT23" s="16">
        <v>-1.5</v>
      </c>
      <c r="AU23" s="16">
        <f t="shared" si="19"/>
        <v>0</v>
      </c>
      <c r="AV23" s="23">
        <f t="shared" si="20"/>
        <v>0.10000000000001008</v>
      </c>
    </row>
    <row r="24" spans="2:48" x14ac:dyDescent="0.25">
      <c r="B24" s="5" t="s">
        <v>37</v>
      </c>
      <c r="C24" s="16">
        <v>0</v>
      </c>
      <c r="D24" s="12">
        <f t="shared" si="0"/>
        <v>0</v>
      </c>
      <c r="E24" s="16">
        <v>0.1</v>
      </c>
      <c r="F24" s="16">
        <f t="shared" si="1"/>
        <v>0</v>
      </c>
      <c r="G24" s="16">
        <v>0.8</v>
      </c>
      <c r="H24" s="16">
        <f t="shared" si="2"/>
        <v>800</v>
      </c>
      <c r="I24" s="16">
        <v>0</v>
      </c>
      <c r="J24" s="16">
        <f t="shared" si="3"/>
        <v>0</v>
      </c>
      <c r="K24" s="16">
        <v>1.4</v>
      </c>
      <c r="L24" s="16">
        <f t="shared" si="4"/>
        <v>33.333333333333329</v>
      </c>
      <c r="M24" s="16">
        <v>-1</v>
      </c>
      <c r="N24" s="16">
        <f t="shared" si="5"/>
        <v>-19.607843137254903</v>
      </c>
      <c r="O24" s="16">
        <v>-1.7</v>
      </c>
      <c r="P24" s="16">
        <f t="shared" si="6"/>
        <v>-73.913043478260875</v>
      </c>
      <c r="Q24" s="16">
        <v>0.39999999999999902</v>
      </c>
      <c r="R24" s="16">
        <f t="shared" si="7"/>
        <v>8.1632653061224278</v>
      </c>
      <c r="S24" s="16">
        <v>0</v>
      </c>
      <c r="T24" s="16">
        <f t="shared" si="8"/>
        <v>0</v>
      </c>
      <c r="U24" s="16">
        <v>0</v>
      </c>
      <c r="V24" s="16">
        <f t="shared" si="9"/>
        <v>0</v>
      </c>
      <c r="X24">
        <v>16.600000000000001</v>
      </c>
      <c r="Z24" s="23"/>
      <c r="AA24" s="27" t="s">
        <v>37</v>
      </c>
      <c r="AB24" s="16">
        <v>0</v>
      </c>
      <c r="AC24" s="12">
        <f t="shared" si="10"/>
        <v>0</v>
      </c>
      <c r="AD24" s="16">
        <v>0.1</v>
      </c>
      <c r="AE24" s="16">
        <f t="shared" si="11"/>
        <v>0</v>
      </c>
      <c r="AF24" s="16">
        <v>0.8</v>
      </c>
      <c r="AG24" s="16">
        <f t="shared" si="12"/>
        <v>0</v>
      </c>
      <c r="AH24" s="16">
        <v>0</v>
      </c>
      <c r="AI24" s="16">
        <f t="shared" si="13"/>
        <v>0</v>
      </c>
      <c r="AJ24" s="16">
        <v>1.4</v>
      </c>
      <c r="AK24" s="16">
        <f t="shared" si="14"/>
        <v>0</v>
      </c>
      <c r="AL24" s="16">
        <v>-1</v>
      </c>
      <c r="AM24" s="16">
        <f t="shared" si="15"/>
        <v>0</v>
      </c>
      <c r="AN24" s="16">
        <v>-1.7</v>
      </c>
      <c r="AO24" s="16">
        <f t="shared" si="16"/>
        <v>0</v>
      </c>
      <c r="AP24" s="16">
        <v>0.39999999999999902</v>
      </c>
      <c r="AQ24" s="16">
        <f t="shared" si="17"/>
        <v>0</v>
      </c>
      <c r="AR24" s="16">
        <v>0</v>
      </c>
      <c r="AS24" s="16">
        <f t="shared" si="18"/>
        <v>0</v>
      </c>
      <c r="AT24" s="16">
        <v>0</v>
      </c>
      <c r="AU24" s="16">
        <f t="shared" si="19"/>
        <v>0</v>
      </c>
      <c r="AV24" s="23">
        <f t="shared" si="20"/>
        <v>-1.1102230246251565E-15</v>
      </c>
    </row>
    <row r="25" spans="2:48" x14ac:dyDescent="0.25">
      <c r="B25" s="5" t="s">
        <v>38</v>
      </c>
      <c r="C25" s="16">
        <v>1.9</v>
      </c>
      <c r="D25" s="12">
        <f t="shared" si="0"/>
        <v>35.849056603773583</v>
      </c>
      <c r="E25" s="16">
        <v>0</v>
      </c>
      <c r="F25" s="16">
        <f t="shared" si="1"/>
        <v>0</v>
      </c>
      <c r="G25" s="16">
        <v>-0.7</v>
      </c>
      <c r="H25" s="16">
        <f t="shared" si="2"/>
        <v>-12.727272727272727</v>
      </c>
      <c r="I25" s="16">
        <v>0.7</v>
      </c>
      <c r="J25" s="16">
        <f t="shared" si="3"/>
        <v>350</v>
      </c>
      <c r="K25" s="16">
        <v>0.6</v>
      </c>
      <c r="L25" s="16">
        <f t="shared" si="4"/>
        <v>150</v>
      </c>
      <c r="M25" s="16">
        <v>0</v>
      </c>
      <c r="N25" s="16">
        <f t="shared" si="5"/>
        <v>0</v>
      </c>
      <c r="O25" s="16">
        <v>-0.3</v>
      </c>
      <c r="P25" s="16">
        <f t="shared" si="6"/>
        <v>-75</v>
      </c>
      <c r="Q25" s="16">
        <v>0</v>
      </c>
      <c r="R25" s="16">
        <f t="shared" si="7"/>
        <v>0</v>
      </c>
      <c r="S25" s="16">
        <v>-2.1</v>
      </c>
      <c r="T25" s="16">
        <f t="shared" si="8"/>
        <v>-16.8</v>
      </c>
      <c r="U25" s="16">
        <v>0</v>
      </c>
      <c r="V25" s="16">
        <f t="shared" si="9"/>
        <v>0</v>
      </c>
      <c r="X25">
        <v>24.3</v>
      </c>
      <c r="Z25" s="23"/>
      <c r="AA25" s="5" t="s">
        <v>38</v>
      </c>
      <c r="AB25" s="16">
        <v>1.9</v>
      </c>
      <c r="AC25" s="12">
        <f t="shared" si="10"/>
        <v>0</v>
      </c>
      <c r="AD25" s="16">
        <v>0</v>
      </c>
      <c r="AE25" s="16">
        <f t="shared" si="11"/>
        <v>0</v>
      </c>
      <c r="AF25" s="16">
        <v>-0.7</v>
      </c>
      <c r="AG25" s="16">
        <f t="shared" si="12"/>
        <v>0</v>
      </c>
      <c r="AH25" s="16">
        <v>0.7</v>
      </c>
      <c r="AI25" s="16">
        <f t="shared" si="13"/>
        <v>0</v>
      </c>
      <c r="AJ25" s="16">
        <v>0.6</v>
      </c>
      <c r="AK25" s="16">
        <f t="shared" si="14"/>
        <v>0</v>
      </c>
      <c r="AL25" s="16">
        <v>0</v>
      </c>
      <c r="AM25" s="16">
        <f t="shared" si="15"/>
        <v>0</v>
      </c>
      <c r="AN25" s="16">
        <v>-0.3</v>
      </c>
      <c r="AO25" s="16">
        <f t="shared" si="16"/>
        <v>0</v>
      </c>
      <c r="AP25" s="16">
        <v>0</v>
      </c>
      <c r="AQ25" s="16">
        <f t="shared" si="17"/>
        <v>0</v>
      </c>
      <c r="AR25" s="16">
        <v>-2.1</v>
      </c>
      <c r="AS25" s="16">
        <f t="shared" si="18"/>
        <v>0</v>
      </c>
      <c r="AT25" s="16">
        <v>0</v>
      </c>
      <c r="AU25" s="16">
        <f t="shared" si="19"/>
        <v>0</v>
      </c>
      <c r="AV25" s="23">
        <f t="shared" si="20"/>
        <v>0.10000000000000009</v>
      </c>
    </row>
    <row r="26" spans="2:48" x14ac:dyDescent="0.25">
      <c r="B26" s="5" t="s">
        <v>39</v>
      </c>
      <c r="C26" s="16">
        <v>9.3000000000000007</v>
      </c>
      <c r="D26" s="12">
        <f t="shared" si="0"/>
        <v>344.44444444444446</v>
      </c>
      <c r="E26" s="16">
        <v>-7.6</v>
      </c>
      <c r="F26" s="16">
        <f t="shared" si="1"/>
        <v>-31.666666666666668</v>
      </c>
      <c r="G26" s="16">
        <v>0</v>
      </c>
      <c r="H26" s="16">
        <f t="shared" si="2"/>
        <v>0</v>
      </c>
      <c r="I26" s="16">
        <v>-0.4</v>
      </c>
      <c r="J26" s="16">
        <f t="shared" si="3"/>
        <v>-40</v>
      </c>
      <c r="K26" s="16">
        <v>-0.3</v>
      </c>
      <c r="L26" s="16">
        <f t="shared" si="4"/>
        <v>-7.5</v>
      </c>
      <c r="M26" s="16">
        <v>-1.2</v>
      </c>
      <c r="N26" s="16">
        <f t="shared" si="5"/>
        <v>-35.294117647058826</v>
      </c>
      <c r="O26" s="16">
        <v>0</v>
      </c>
      <c r="P26" s="16">
        <f t="shared" si="6"/>
        <v>0</v>
      </c>
      <c r="Q26" s="16">
        <v>0</v>
      </c>
      <c r="R26" s="16">
        <f t="shared" si="7"/>
        <v>0</v>
      </c>
      <c r="S26" s="16">
        <v>0.2</v>
      </c>
      <c r="T26" s="16">
        <f t="shared" si="8"/>
        <v>25</v>
      </c>
      <c r="U26" s="16">
        <v>0</v>
      </c>
      <c r="V26" s="16">
        <f t="shared" si="9"/>
        <v>0</v>
      </c>
      <c r="X26">
        <v>35.9</v>
      </c>
      <c r="Z26" s="23"/>
      <c r="AA26" s="5" t="s">
        <v>39</v>
      </c>
      <c r="AB26" s="16">
        <v>9.3000000000000007</v>
      </c>
      <c r="AC26" s="12">
        <f t="shared" si="10"/>
        <v>0</v>
      </c>
      <c r="AD26" s="16">
        <v>-7.6</v>
      </c>
      <c r="AE26" s="16">
        <f t="shared" si="11"/>
        <v>0</v>
      </c>
      <c r="AF26" s="16">
        <v>0</v>
      </c>
      <c r="AG26" s="16">
        <f t="shared" si="12"/>
        <v>0</v>
      </c>
      <c r="AH26" s="16">
        <v>-0.4</v>
      </c>
      <c r="AI26" s="16">
        <f t="shared" si="13"/>
        <v>0</v>
      </c>
      <c r="AJ26" s="16">
        <v>-0.3</v>
      </c>
      <c r="AK26" s="16">
        <f t="shared" si="14"/>
        <v>0</v>
      </c>
      <c r="AL26" s="16">
        <v>-1.2</v>
      </c>
      <c r="AM26" s="16">
        <f t="shared" si="15"/>
        <v>0</v>
      </c>
      <c r="AN26" s="16">
        <v>0</v>
      </c>
      <c r="AO26" s="16">
        <f t="shared" si="16"/>
        <v>0</v>
      </c>
      <c r="AP26" s="16">
        <v>0</v>
      </c>
      <c r="AQ26" s="16">
        <f t="shared" si="17"/>
        <v>0</v>
      </c>
      <c r="AR26" s="16">
        <v>0.2</v>
      </c>
      <c r="AS26" s="16">
        <f t="shared" si="18"/>
        <v>0</v>
      </c>
      <c r="AT26" s="16">
        <v>0</v>
      </c>
      <c r="AU26" s="16">
        <f t="shared" si="19"/>
        <v>0</v>
      </c>
      <c r="AV26" s="23">
        <f t="shared" si="20"/>
        <v>1.1657341758564144E-15</v>
      </c>
    </row>
    <row r="27" spans="2:48" x14ac:dyDescent="0.25">
      <c r="B27" s="5" t="s">
        <v>40</v>
      </c>
      <c r="C27" s="16">
        <v>1.2</v>
      </c>
      <c r="D27" s="12">
        <f t="shared" si="0"/>
        <v>24.489795918367346</v>
      </c>
      <c r="E27" s="16">
        <v>0</v>
      </c>
      <c r="F27" s="16">
        <f t="shared" si="1"/>
        <v>0</v>
      </c>
      <c r="G27" s="16">
        <v>-5</v>
      </c>
      <c r="H27" s="16">
        <f t="shared" si="2"/>
        <v>-11.520737327188941</v>
      </c>
      <c r="I27" s="16">
        <v>0.1</v>
      </c>
      <c r="J27" s="16">
        <f t="shared" si="3"/>
        <v>100</v>
      </c>
      <c r="K27" s="16">
        <v>6.8</v>
      </c>
      <c r="L27" s="16">
        <f t="shared" si="4"/>
        <v>0</v>
      </c>
      <c r="M27" s="16">
        <v>0</v>
      </c>
      <c r="N27" s="16">
        <f t="shared" si="5"/>
        <v>0</v>
      </c>
      <c r="O27" s="16">
        <v>-4</v>
      </c>
      <c r="P27" s="16">
        <f t="shared" si="6"/>
        <v>-48.780487804878049</v>
      </c>
      <c r="Q27" s="16">
        <v>2.2000000000000002</v>
      </c>
      <c r="R27" s="16">
        <f t="shared" si="7"/>
        <v>366.66666666666674</v>
      </c>
      <c r="S27" s="16">
        <v>-1.2</v>
      </c>
      <c r="T27" s="16">
        <f t="shared" si="8"/>
        <v>-9.3023255813953494</v>
      </c>
      <c r="U27" s="16">
        <v>-0.2</v>
      </c>
      <c r="V27" s="16">
        <f t="shared" si="9"/>
        <v>-100</v>
      </c>
      <c r="X27">
        <v>70.3</v>
      </c>
      <c r="Z27" s="23"/>
      <c r="AA27" s="5" t="s">
        <v>40</v>
      </c>
      <c r="AB27" s="16">
        <v>1.2</v>
      </c>
      <c r="AC27" s="12">
        <f t="shared" si="10"/>
        <v>0</v>
      </c>
      <c r="AD27" s="16">
        <v>0</v>
      </c>
      <c r="AE27" s="16">
        <f t="shared" si="11"/>
        <v>0</v>
      </c>
      <c r="AF27" s="16">
        <v>-5</v>
      </c>
      <c r="AG27" s="16">
        <f t="shared" si="12"/>
        <v>0</v>
      </c>
      <c r="AH27" s="16">
        <v>0.1</v>
      </c>
      <c r="AI27" s="16">
        <f t="shared" si="13"/>
        <v>0</v>
      </c>
      <c r="AJ27" s="16">
        <v>6.8</v>
      </c>
      <c r="AK27" s="16">
        <f t="shared" si="14"/>
        <v>0</v>
      </c>
      <c r="AL27" s="16">
        <v>0</v>
      </c>
      <c r="AM27" s="16">
        <f t="shared" si="15"/>
        <v>0</v>
      </c>
      <c r="AN27" s="16">
        <v>-4</v>
      </c>
      <c r="AO27" s="16">
        <f t="shared" si="16"/>
        <v>0</v>
      </c>
      <c r="AP27" s="16">
        <v>2.2000000000000002</v>
      </c>
      <c r="AQ27" s="16">
        <f t="shared" si="17"/>
        <v>0</v>
      </c>
      <c r="AR27" s="16">
        <v>-1.2</v>
      </c>
      <c r="AS27" s="16">
        <f t="shared" si="18"/>
        <v>0</v>
      </c>
      <c r="AT27" s="16">
        <v>-0.2</v>
      </c>
      <c r="AU27" s="16">
        <f t="shared" si="19"/>
        <v>0</v>
      </c>
      <c r="AV27" s="23">
        <f t="shared" si="20"/>
        <v>-9.99999999999997E-2</v>
      </c>
    </row>
    <row r="28" spans="2:48" x14ac:dyDescent="0.25">
      <c r="B28" s="5" t="s">
        <v>41</v>
      </c>
      <c r="C28" s="16">
        <v>7.3</v>
      </c>
      <c r="D28" s="12">
        <f t="shared" si="0"/>
        <v>38.020833333333336</v>
      </c>
      <c r="E28" s="16">
        <v>0</v>
      </c>
      <c r="F28" s="16">
        <f t="shared" si="1"/>
        <v>0</v>
      </c>
      <c r="G28" s="16">
        <v>0</v>
      </c>
      <c r="H28" s="16">
        <f t="shared" si="2"/>
        <v>0</v>
      </c>
      <c r="I28" s="16">
        <v>-0.6</v>
      </c>
      <c r="J28" s="16">
        <f t="shared" si="3"/>
        <v>-19.35483870967742</v>
      </c>
      <c r="K28" s="16">
        <v>0</v>
      </c>
      <c r="L28" s="16">
        <f t="shared" si="4"/>
        <v>0</v>
      </c>
      <c r="M28" s="16">
        <v>0</v>
      </c>
      <c r="N28" s="16">
        <f t="shared" si="5"/>
        <v>0</v>
      </c>
      <c r="O28" s="16">
        <v>0</v>
      </c>
      <c r="P28" s="16">
        <f t="shared" si="6"/>
        <v>0</v>
      </c>
      <c r="Q28" s="16">
        <v>0</v>
      </c>
      <c r="R28" s="16">
        <f t="shared" si="7"/>
        <v>0</v>
      </c>
      <c r="S28" s="16">
        <v>-6.3</v>
      </c>
      <c r="T28" s="16">
        <f t="shared" si="8"/>
        <v>-21.724137931034484</v>
      </c>
      <c r="U28" s="16">
        <v>-0.4</v>
      </c>
      <c r="V28" s="16">
        <f t="shared" si="9"/>
        <v>-100</v>
      </c>
      <c r="X28">
        <v>51.699999999999996</v>
      </c>
      <c r="Z28" s="23"/>
      <c r="AA28" s="5" t="s">
        <v>41</v>
      </c>
      <c r="AB28" s="16">
        <v>7.3</v>
      </c>
      <c r="AC28" s="12">
        <f t="shared" si="10"/>
        <v>0</v>
      </c>
      <c r="AD28" s="16">
        <v>0</v>
      </c>
      <c r="AE28" s="16">
        <f t="shared" si="11"/>
        <v>0</v>
      </c>
      <c r="AF28" s="16">
        <v>0</v>
      </c>
      <c r="AG28" s="16">
        <f t="shared" si="12"/>
        <v>0</v>
      </c>
      <c r="AH28" s="16">
        <v>-0.6</v>
      </c>
      <c r="AI28" s="16">
        <f t="shared" si="13"/>
        <v>0</v>
      </c>
      <c r="AJ28" s="16">
        <v>0</v>
      </c>
      <c r="AK28" s="16">
        <f t="shared" si="14"/>
        <v>0</v>
      </c>
      <c r="AL28" s="16">
        <v>0</v>
      </c>
      <c r="AM28" s="16">
        <f t="shared" si="15"/>
        <v>0</v>
      </c>
      <c r="AN28" s="16">
        <v>0</v>
      </c>
      <c r="AO28" s="16">
        <f t="shared" si="16"/>
        <v>0</v>
      </c>
      <c r="AP28" s="16">
        <v>0</v>
      </c>
      <c r="AQ28" s="16">
        <f t="shared" si="17"/>
        <v>0</v>
      </c>
      <c r="AR28" s="16">
        <v>-6.3</v>
      </c>
      <c r="AS28" s="16">
        <f t="shared" si="18"/>
        <v>0</v>
      </c>
      <c r="AT28" s="16">
        <v>-0.4</v>
      </c>
      <c r="AU28" s="16">
        <f t="shared" si="19"/>
        <v>0</v>
      </c>
      <c r="AV28" s="23">
        <f t="shared" si="20"/>
        <v>3.3306690738754696E-16</v>
      </c>
    </row>
    <row r="29" spans="2:48" x14ac:dyDescent="0.25">
      <c r="B29" s="5" t="s">
        <v>42</v>
      </c>
      <c r="C29" s="16">
        <v>0</v>
      </c>
      <c r="D29" s="12">
        <f t="shared" si="0"/>
        <v>0</v>
      </c>
      <c r="E29" s="16">
        <v>0</v>
      </c>
      <c r="F29" s="16">
        <f t="shared" si="1"/>
        <v>0</v>
      </c>
      <c r="G29" s="16">
        <v>0.1</v>
      </c>
      <c r="H29" s="16">
        <f t="shared" si="2"/>
        <v>0</v>
      </c>
      <c r="I29" s="16">
        <v>0</v>
      </c>
      <c r="J29" s="16">
        <f t="shared" si="3"/>
        <v>0</v>
      </c>
      <c r="K29" s="16">
        <v>0.4</v>
      </c>
      <c r="L29" s="16">
        <f t="shared" si="4"/>
        <v>10.526315789473685</v>
      </c>
      <c r="M29" s="16">
        <v>0</v>
      </c>
      <c r="N29" s="16">
        <f t="shared" si="5"/>
        <v>0</v>
      </c>
      <c r="O29" s="16">
        <v>-0.9</v>
      </c>
      <c r="P29" s="16">
        <f t="shared" si="6"/>
        <v>-40.909090909090907</v>
      </c>
      <c r="Q29" s="16">
        <v>0.5</v>
      </c>
      <c r="R29" s="16">
        <f t="shared" si="7"/>
        <v>18.518518518518519</v>
      </c>
      <c r="S29" s="16">
        <v>0</v>
      </c>
      <c r="T29" s="16">
        <f t="shared" si="8"/>
        <v>0</v>
      </c>
      <c r="U29" s="16">
        <v>0</v>
      </c>
      <c r="V29" s="16">
        <f t="shared" si="9"/>
        <v>0</v>
      </c>
      <c r="X29">
        <v>16.799999999999997</v>
      </c>
      <c r="Z29" s="23"/>
      <c r="AA29" s="27" t="s">
        <v>42</v>
      </c>
      <c r="AB29" s="16">
        <v>0</v>
      </c>
      <c r="AC29" s="12">
        <f t="shared" si="10"/>
        <v>0</v>
      </c>
      <c r="AD29" s="16">
        <v>0</v>
      </c>
      <c r="AE29" s="16">
        <f t="shared" si="11"/>
        <v>0</v>
      </c>
      <c r="AF29" s="16">
        <v>0.1</v>
      </c>
      <c r="AG29" s="16">
        <f t="shared" si="12"/>
        <v>0</v>
      </c>
      <c r="AH29" s="16">
        <v>0</v>
      </c>
      <c r="AI29" s="16">
        <f t="shared" si="13"/>
        <v>0</v>
      </c>
      <c r="AJ29" s="16">
        <v>0.4</v>
      </c>
      <c r="AK29" s="16">
        <f t="shared" si="14"/>
        <v>0</v>
      </c>
      <c r="AL29" s="16">
        <v>0</v>
      </c>
      <c r="AM29" s="16">
        <f t="shared" si="15"/>
        <v>0</v>
      </c>
      <c r="AN29" s="16">
        <v>-0.9</v>
      </c>
      <c r="AO29" s="16">
        <f t="shared" si="16"/>
        <v>0</v>
      </c>
      <c r="AP29" s="16">
        <v>0.5</v>
      </c>
      <c r="AQ29" s="16">
        <f t="shared" si="17"/>
        <v>0</v>
      </c>
      <c r="AR29" s="16">
        <v>0</v>
      </c>
      <c r="AS29" s="16">
        <f t="shared" si="18"/>
        <v>0</v>
      </c>
      <c r="AT29" s="16">
        <v>0</v>
      </c>
      <c r="AU29" s="16">
        <f t="shared" si="19"/>
        <v>0</v>
      </c>
      <c r="AV29" s="23">
        <f t="shared" si="20"/>
        <v>9.9999999999999978E-2</v>
      </c>
    </row>
    <row r="30" spans="2:48" x14ac:dyDescent="0.25">
      <c r="B30" s="5" t="s">
        <v>43</v>
      </c>
      <c r="C30" s="16">
        <v>0.3</v>
      </c>
      <c r="D30" s="12">
        <f t="shared" si="0"/>
        <v>13.043478260869566</v>
      </c>
      <c r="E30" s="16">
        <v>-0.3</v>
      </c>
      <c r="F30" s="16">
        <f t="shared" si="1"/>
        <v>-12.5</v>
      </c>
      <c r="G30" s="16">
        <v>0</v>
      </c>
      <c r="H30" s="16">
        <f t="shared" si="2"/>
        <v>0</v>
      </c>
      <c r="I30" s="16">
        <v>0</v>
      </c>
      <c r="J30" s="16">
        <f t="shared" si="3"/>
        <v>0</v>
      </c>
      <c r="K30" s="16">
        <v>0</v>
      </c>
      <c r="L30" s="16">
        <f t="shared" si="4"/>
        <v>0</v>
      </c>
      <c r="M30" s="16">
        <v>0</v>
      </c>
      <c r="N30" s="16">
        <f t="shared" si="5"/>
        <v>0</v>
      </c>
      <c r="O30" s="16">
        <v>0</v>
      </c>
      <c r="P30" s="16">
        <f t="shared" si="6"/>
        <v>0</v>
      </c>
      <c r="Q30" s="16">
        <v>0</v>
      </c>
      <c r="R30" s="16">
        <f t="shared" si="7"/>
        <v>0</v>
      </c>
      <c r="S30" s="16">
        <v>0</v>
      </c>
      <c r="T30" s="16">
        <f t="shared" si="8"/>
        <v>0</v>
      </c>
      <c r="U30" s="16">
        <v>0</v>
      </c>
      <c r="V30" s="16">
        <f t="shared" si="9"/>
        <v>0</v>
      </c>
      <c r="X30">
        <v>4.6999999999999993</v>
      </c>
      <c r="Z30" s="23"/>
      <c r="AA30" s="27" t="s">
        <v>43</v>
      </c>
      <c r="AB30" s="16">
        <v>0.3</v>
      </c>
      <c r="AC30" s="12">
        <f t="shared" si="10"/>
        <v>0</v>
      </c>
      <c r="AD30" s="16">
        <v>-0.3</v>
      </c>
      <c r="AE30" s="16">
        <f t="shared" si="11"/>
        <v>0</v>
      </c>
      <c r="AF30" s="16">
        <v>0</v>
      </c>
      <c r="AG30" s="16">
        <f t="shared" si="12"/>
        <v>0</v>
      </c>
      <c r="AH30" s="16">
        <v>0</v>
      </c>
      <c r="AI30" s="16">
        <f t="shared" si="13"/>
        <v>0</v>
      </c>
      <c r="AJ30" s="16">
        <v>0</v>
      </c>
      <c r="AK30" s="16">
        <f t="shared" si="14"/>
        <v>0</v>
      </c>
      <c r="AL30" s="16">
        <v>0</v>
      </c>
      <c r="AM30" s="16">
        <f t="shared" si="15"/>
        <v>0</v>
      </c>
      <c r="AN30" s="16">
        <v>0</v>
      </c>
      <c r="AO30" s="16">
        <f t="shared" si="16"/>
        <v>0</v>
      </c>
      <c r="AP30" s="16">
        <v>0</v>
      </c>
      <c r="AQ30" s="16">
        <f t="shared" si="17"/>
        <v>0</v>
      </c>
      <c r="AR30" s="16">
        <v>0</v>
      </c>
      <c r="AS30" s="16">
        <f t="shared" si="18"/>
        <v>0</v>
      </c>
      <c r="AT30" s="16">
        <v>0</v>
      </c>
      <c r="AU30" s="16">
        <f t="shared" si="19"/>
        <v>0</v>
      </c>
      <c r="AV30" s="23">
        <f t="shared" si="20"/>
        <v>0</v>
      </c>
    </row>
    <row r="31" spans="2:48" x14ac:dyDescent="0.25">
      <c r="B31" s="5" t="s">
        <v>44</v>
      </c>
      <c r="C31" s="16">
        <v>4.9000000000000101</v>
      </c>
      <c r="D31" s="12">
        <f t="shared" si="0"/>
        <v>5.0102249488752664</v>
      </c>
      <c r="E31" s="16">
        <v>0</v>
      </c>
      <c r="F31" s="16">
        <f t="shared" si="1"/>
        <v>0</v>
      </c>
      <c r="G31" s="16">
        <v>0</v>
      </c>
      <c r="H31" s="16">
        <f t="shared" si="2"/>
        <v>0</v>
      </c>
      <c r="I31" s="16">
        <v>0</v>
      </c>
      <c r="J31" s="16">
        <f t="shared" si="3"/>
        <v>0</v>
      </c>
      <c r="K31" s="16">
        <v>0</v>
      </c>
      <c r="L31" s="16">
        <f t="shared" si="4"/>
        <v>0</v>
      </c>
      <c r="M31" s="16">
        <v>0</v>
      </c>
      <c r="N31" s="16">
        <f t="shared" si="5"/>
        <v>0</v>
      </c>
      <c r="O31" s="16">
        <v>0</v>
      </c>
      <c r="P31" s="16">
        <f t="shared" si="6"/>
        <v>0</v>
      </c>
      <c r="Q31" s="16">
        <v>0</v>
      </c>
      <c r="R31" s="16">
        <f t="shared" si="7"/>
        <v>0</v>
      </c>
      <c r="S31" s="16">
        <v>-1</v>
      </c>
      <c r="T31" s="16">
        <f t="shared" si="8"/>
        <v>-17.543859649122805</v>
      </c>
      <c r="U31" s="16">
        <v>-3.8</v>
      </c>
      <c r="V31" s="16">
        <f t="shared" si="9"/>
        <v>-100</v>
      </c>
      <c r="X31">
        <v>107.3</v>
      </c>
      <c r="Z31" s="23"/>
      <c r="AA31" s="5" t="s">
        <v>44</v>
      </c>
      <c r="AB31" s="16">
        <v>4.9000000000000101</v>
      </c>
      <c r="AC31" s="12">
        <f t="shared" si="10"/>
        <v>0</v>
      </c>
      <c r="AD31" s="16">
        <v>0</v>
      </c>
      <c r="AE31" s="16">
        <f t="shared" si="11"/>
        <v>0</v>
      </c>
      <c r="AF31" s="16">
        <v>0</v>
      </c>
      <c r="AG31" s="16">
        <f t="shared" si="12"/>
        <v>0</v>
      </c>
      <c r="AH31" s="16">
        <v>0</v>
      </c>
      <c r="AI31" s="16">
        <f t="shared" si="13"/>
        <v>0</v>
      </c>
      <c r="AJ31" s="16">
        <v>0</v>
      </c>
      <c r="AK31" s="16">
        <f t="shared" si="14"/>
        <v>0</v>
      </c>
      <c r="AL31" s="16">
        <v>0</v>
      </c>
      <c r="AM31" s="16">
        <f t="shared" si="15"/>
        <v>0</v>
      </c>
      <c r="AN31" s="16">
        <v>0</v>
      </c>
      <c r="AO31" s="16">
        <f t="shared" si="16"/>
        <v>0</v>
      </c>
      <c r="AP31" s="16">
        <v>0</v>
      </c>
      <c r="AQ31" s="16">
        <f t="shared" si="17"/>
        <v>0</v>
      </c>
      <c r="AR31" s="16">
        <v>-1</v>
      </c>
      <c r="AS31" s="16">
        <f t="shared" si="18"/>
        <v>0</v>
      </c>
      <c r="AT31" s="16">
        <v>-3.8</v>
      </c>
      <c r="AU31" s="16">
        <f t="shared" si="19"/>
        <v>0</v>
      </c>
      <c r="AV31" s="23">
        <f t="shared" si="20"/>
        <v>0.1000000000000103</v>
      </c>
    </row>
    <row r="32" spans="2:48" x14ac:dyDescent="0.25"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</row>
    <row r="33" spans="2:24" x14ac:dyDescent="0.25"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2:24" x14ac:dyDescent="0.25">
      <c r="D34" s="23">
        <f>MAX(D7:D31)</f>
        <v>1250</v>
      </c>
      <c r="E34" s="23"/>
      <c r="F34" s="23">
        <f>MAX(F7:F31)</f>
        <v>900</v>
      </c>
      <c r="G34" s="23"/>
      <c r="H34" s="23">
        <f>MAX(H7:H31)</f>
        <v>800</v>
      </c>
      <c r="I34" s="23"/>
      <c r="J34" s="23">
        <f>MAX(J7:J31)</f>
        <v>350</v>
      </c>
      <c r="K34" s="23"/>
      <c r="L34" s="23">
        <f>MAX(L7:L31)</f>
        <v>150</v>
      </c>
      <c r="M34" s="23"/>
      <c r="N34" s="23">
        <f>MAX(N7:N31)</f>
        <v>11.111111111111111</v>
      </c>
      <c r="O34" s="23"/>
      <c r="P34" s="23">
        <f>MAX(P7:P31)</f>
        <v>0</v>
      </c>
      <c r="Q34" s="23"/>
      <c r="R34" s="23">
        <f>MAX(R7:R31)</f>
        <v>366.66666666666674</v>
      </c>
      <c r="S34" s="23"/>
      <c r="T34" s="23">
        <f>MAX(T7:T31)</f>
        <v>100</v>
      </c>
      <c r="U34" s="23"/>
      <c r="V34" s="23">
        <f>MAX(V7:V31)</f>
        <v>0</v>
      </c>
    </row>
    <row r="35" spans="2:24" x14ac:dyDescent="0.25">
      <c r="D35" s="23">
        <f>MIN(D7:D31)</f>
        <v>0</v>
      </c>
      <c r="E35" s="23"/>
      <c r="F35" s="23">
        <f>MIN(F7:F31)</f>
        <v>-31.666666666666668</v>
      </c>
      <c r="G35" s="23"/>
      <c r="H35" s="23">
        <f>MIN(H7:H31)</f>
        <v>-66.666666666666671</v>
      </c>
      <c r="I35" s="23"/>
      <c r="J35" s="23">
        <f>MIN(J7:J31)</f>
        <v>-50</v>
      </c>
      <c r="K35" s="23"/>
      <c r="L35" s="23">
        <f>MIN(L7:L31)</f>
        <v>-33.333333333333336</v>
      </c>
      <c r="M35" s="23"/>
      <c r="N35" s="23">
        <f>MIN(N7:N31)</f>
        <v>-35.294117647058826</v>
      </c>
      <c r="O35" s="23"/>
      <c r="P35" s="23">
        <f>MIN(P7:P31)</f>
        <v>-80</v>
      </c>
      <c r="Q35" s="23"/>
      <c r="R35" s="23">
        <f>MIN(R7:R31)</f>
        <v>0</v>
      </c>
      <c r="S35" s="23"/>
      <c r="T35" s="23">
        <f>MIN(T7:T31)</f>
        <v>-55.932203389830505</v>
      </c>
      <c r="U35" s="23"/>
      <c r="V35" s="23">
        <f>MIN(V7:V31)</f>
        <v>-100</v>
      </c>
    </row>
    <row r="36" spans="2:24" x14ac:dyDescent="0.25">
      <c r="C36" s="31" t="s">
        <v>10</v>
      </c>
      <c r="D36" s="31"/>
      <c r="E36" s="31" t="s">
        <v>11</v>
      </c>
      <c r="F36" s="31"/>
      <c r="G36" s="31" t="s">
        <v>12</v>
      </c>
      <c r="H36" s="31"/>
      <c r="I36" s="31" t="s">
        <v>13</v>
      </c>
      <c r="J36" s="31"/>
      <c r="K36" s="31" t="s">
        <v>14</v>
      </c>
      <c r="L36" s="31"/>
      <c r="M36" s="31" t="s">
        <v>15</v>
      </c>
      <c r="N36" s="31"/>
      <c r="O36" s="31" t="s">
        <v>16</v>
      </c>
      <c r="P36" s="31"/>
      <c r="Q36" s="31" t="s">
        <v>17</v>
      </c>
      <c r="R36" s="31"/>
      <c r="S36" s="31" t="s">
        <v>18</v>
      </c>
      <c r="T36" s="31"/>
      <c r="U36" s="31" t="s">
        <v>19</v>
      </c>
      <c r="V36" s="31"/>
    </row>
    <row r="37" spans="2:24" x14ac:dyDescent="0.25">
      <c r="C37" s="18" t="s">
        <v>45</v>
      </c>
      <c r="D37" s="18" t="s">
        <v>46</v>
      </c>
      <c r="E37" s="18" t="s">
        <v>45</v>
      </c>
      <c r="F37" s="18" t="s">
        <v>46</v>
      </c>
      <c r="G37" s="18" t="s">
        <v>45</v>
      </c>
      <c r="H37" s="18" t="s">
        <v>46</v>
      </c>
      <c r="I37" s="18" t="s">
        <v>45</v>
      </c>
      <c r="J37" s="18" t="s">
        <v>46</v>
      </c>
      <c r="K37" s="18" t="s">
        <v>45</v>
      </c>
      <c r="L37" s="18" t="s">
        <v>46</v>
      </c>
      <c r="M37" s="18" t="s">
        <v>45</v>
      </c>
      <c r="N37" s="18" t="s">
        <v>46</v>
      </c>
      <c r="O37" s="18" t="s">
        <v>45</v>
      </c>
      <c r="P37" s="18" t="s">
        <v>46</v>
      </c>
      <c r="Q37" s="18" t="s">
        <v>45</v>
      </c>
      <c r="R37" s="18" t="s">
        <v>46</v>
      </c>
      <c r="S37" s="18" t="s">
        <v>45</v>
      </c>
      <c r="T37" s="18" t="s">
        <v>46</v>
      </c>
      <c r="U37" s="18" t="s">
        <v>45</v>
      </c>
      <c r="V37" s="18" t="s">
        <v>46</v>
      </c>
    </row>
    <row r="38" spans="2:24" x14ac:dyDescent="0.25">
      <c r="B38" s="15" t="s">
        <v>20</v>
      </c>
      <c r="C38" s="16">
        <v>5.3</v>
      </c>
      <c r="D38" s="16">
        <f>C38*100/X38</f>
        <v>13.350125944584383</v>
      </c>
      <c r="E38" s="16">
        <v>1.8</v>
      </c>
      <c r="F38" s="16">
        <f>E38/X38</f>
        <v>4.534005037783375E-2</v>
      </c>
      <c r="G38" s="16">
        <v>0</v>
      </c>
      <c r="H38" s="16">
        <f>G38/X38</f>
        <v>0</v>
      </c>
      <c r="I38" s="16">
        <v>2</v>
      </c>
      <c r="J38" s="16">
        <f>I38/X38</f>
        <v>5.037783375314861E-2</v>
      </c>
      <c r="K38" s="16">
        <v>0.3</v>
      </c>
      <c r="L38" s="16">
        <f>K38/X38</f>
        <v>7.5566750629722911E-3</v>
      </c>
      <c r="M38" s="16">
        <v>0</v>
      </c>
      <c r="N38" s="16">
        <f>M38/X38</f>
        <v>0</v>
      </c>
      <c r="O38" s="16">
        <v>0</v>
      </c>
      <c r="P38" s="16">
        <f>O38/X38</f>
        <v>0</v>
      </c>
      <c r="Q38" s="16">
        <v>0</v>
      </c>
      <c r="R38" s="16">
        <f>Q38/X38</f>
        <v>0</v>
      </c>
      <c r="S38" s="16">
        <v>29.7</v>
      </c>
      <c r="T38" s="16">
        <f>S38/X38</f>
        <v>0.74811083123425681</v>
      </c>
      <c r="U38" s="16">
        <v>0.6</v>
      </c>
      <c r="V38" s="16">
        <f>U38/X38</f>
        <v>1.5113350125944582E-2</v>
      </c>
      <c r="X38">
        <v>39.700000000000003</v>
      </c>
    </row>
    <row r="39" spans="2:24" x14ac:dyDescent="0.25">
      <c r="B39" s="15" t="s">
        <v>21</v>
      </c>
      <c r="C39" s="16">
        <v>0</v>
      </c>
      <c r="D39" s="16">
        <f t="shared" ref="D39:D62" si="21">C39*100/X39</f>
        <v>0</v>
      </c>
      <c r="E39" s="16">
        <v>0.1</v>
      </c>
      <c r="F39" s="16">
        <f t="shared" ref="F39:F62" si="22">E39/X39</f>
        <v>2.7397260273972603E-3</v>
      </c>
      <c r="G39" s="16">
        <v>9.5</v>
      </c>
      <c r="H39" s="16">
        <f t="shared" ref="H39:H62" si="23">G39/X39</f>
        <v>0.26027397260273971</v>
      </c>
      <c r="I39" s="16">
        <v>2.4</v>
      </c>
      <c r="J39" s="16">
        <f t="shared" ref="J39:J62" si="24">I39/X39</f>
        <v>6.575342465753424E-2</v>
      </c>
      <c r="K39" s="16">
        <v>15.5</v>
      </c>
      <c r="L39" s="16">
        <f t="shared" ref="L39:L62" si="25">K39/X39</f>
        <v>0.42465753424657532</v>
      </c>
      <c r="M39" s="16">
        <v>6.3</v>
      </c>
      <c r="N39" s="16">
        <f t="shared" ref="N39:N62" si="26">M39/X39</f>
        <v>0.17260273972602738</v>
      </c>
      <c r="O39" s="16">
        <v>2.7</v>
      </c>
      <c r="P39" s="16">
        <f t="shared" ref="P39:P62" si="27">O39/X39</f>
        <v>7.3972602739726029E-2</v>
      </c>
      <c r="Q39" s="16">
        <v>0</v>
      </c>
      <c r="R39" s="16">
        <f t="shared" ref="R39:R62" si="28">Q39/X39</f>
        <v>0</v>
      </c>
      <c r="S39" s="16">
        <v>0</v>
      </c>
      <c r="T39" s="16">
        <f t="shared" ref="T39:T62" si="29">S39/X39</f>
        <v>0</v>
      </c>
      <c r="U39" s="16">
        <v>0</v>
      </c>
      <c r="V39" s="16">
        <f t="shared" ref="V39:V62" si="30">U39/X39</f>
        <v>0</v>
      </c>
      <c r="X39">
        <v>36.5</v>
      </c>
    </row>
    <row r="40" spans="2:24" x14ac:dyDescent="0.25">
      <c r="B40" s="15" t="s">
        <v>22</v>
      </c>
      <c r="C40" s="16">
        <v>0</v>
      </c>
      <c r="D40" s="16">
        <f t="shared" si="21"/>
        <v>0</v>
      </c>
      <c r="E40" s="16">
        <v>1.3</v>
      </c>
      <c r="F40" s="16">
        <f t="shared" si="22"/>
        <v>5.936073059360731E-2</v>
      </c>
      <c r="G40" s="16">
        <v>12.3</v>
      </c>
      <c r="H40" s="16">
        <f t="shared" si="23"/>
        <v>0.56164383561643838</v>
      </c>
      <c r="I40" s="16">
        <v>0</v>
      </c>
      <c r="J40" s="16">
        <f t="shared" si="24"/>
        <v>0</v>
      </c>
      <c r="K40" s="16">
        <v>7.4</v>
      </c>
      <c r="L40" s="16">
        <f t="shared" si="25"/>
        <v>0.33789954337899547</v>
      </c>
      <c r="M40" s="16">
        <v>0</v>
      </c>
      <c r="N40" s="16">
        <f t="shared" si="26"/>
        <v>0</v>
      </c>
      <c r="O40" s="16">
        <v>0.9</v>
      </c>
      <c r="P40" s="16">
        <f t="shared" si="27"/>
        <v>4.1095890410958909E-2</v>
      </c>
      <c r="Q40" s="16">
        <v>0</v>
      </c>
      <c r="R40" s="16">
        <f t="shared" si="28"/>
        <v>0</v>
      </c>
      <c r="S40" s="16">
        <v>0</v>
      </c>
      <c r="T40" s="16">
        <f t="shared" si="29"/>
        <v>0</v>
      </c>
      <c r="U40" s="16">
        <v>0</v>
      </c>
      <c r="V40" s="16">
        <f t="shared" si="30"/>
        <v>0</v>
      </c>
      <c r="X40">
        <v>21.9</v>
      </c>
    </row>
    <row r="41" spans="2:24" x14ac:dyDescent="0.25">
      <c r="B41" s="15" t="s">
        <v>23</v>
      </c>
      <c r="C41" s="16">
        <v>0</v>
      </c>
      <c r="D41" s="16">
        <f t="shared" si="21"/>
        <v>0</v>
      </c>
      <c r="E41" s="16">
        <v>0</v>
      </c>
      <c r="F41" s="16">
        <f t="shared" si="22"/>
        <v>0</v>
      </c>
      <c r="G41" s="16">
        <v>11.6</v>
      </c>
      <c r="H41" s="16">
        <f t="shared" si="23"/>
        <v>0.17575757575757575</v>
      </c>
      <c r="I41" s="16">
        <v>0</v>
      </c>
      <c r="J41" s="16">
        <f t="shared" si="24"/>
        <v>0</v>
      </c>
      <c r="K41" s="16">
        <v>16</v>
      </c>
      <c r="L41" s="16">
        <f t="shared" si="25"/>
        <v>0.24242424242424243</v>
      </c>
      <c r="M41" s="16">
        <v>23.7</v>
      </c>
      <c r="N41" s="16">
        <f t="shared" si="26"/>
        <v>0.35909090909090907</v>
      </c>
      <c r="O41" s="16">
        <v>8.4</v>
      </c>
      <c r="P41" s="16">
        <f t="shared" si="27"/>
        <v>0.12727272727272729</v>
      </c>
      <c r="Q41" s="16">
        <v>6.3</v>
      </c>
      <c r="R41" s="16">
        <f t="shared" si="28"/>
        <v>9.5454545454545459E-2</v>
      </c>
      <c r="S41" s="16">
        <v>0</v>
      </c>
      <c r="T41" s="16">
        <f t="shared" si="29"/>
        <v>0</v>
      </c>
      <c r="U41" s="16">
        <v>0</v>
      </c>
      <c r="V41" s="16">
        <f t="shared" si="30"/>
        <v>0</v>
      </c>
      <c r="X41">
        <v>66</v>
      </c>
    </row>
    <row r="42" spans="2:24" x14ac:dyDescent="0.25">
      <c r="B42" s="15" t="s">
        <v>24</v>
      </c>
      <c r="C42" s="16">
        <v>0.1</v>
      </c>
      <c r="D42" s="16">
        <f t="shared" si="21"/>
        <v>0.22172949002217299</v>
      </c>
      <c r="E42" s="16">
        <v>0.8</v>
      </c>
      <c r="F42" s="16">
        <f t="shared" si="22"/>
        <v>1.7738359201773839E-2</v>
      </c>
      <c r="G42" s="16">
        <v>21.5</v>
      </c>
      <c r="H42" s="16">
        <f t="shared" si="23"/>
        <v>0.47671840354767192</v>
      </c>
      <c r="I42" s="16">
        <v>0</v>
      </c>
      <c r="J42" s="16">
        <f t="shared" si="24"/>
        <v>0</v>
      </c>
      <c r="K42" s="16">
        <v>17.399999999999999</v>
      </c>
      <c r="L42" s="16">
        <f t="shared" si="25"/>
        <v>0.38580931263858093</v>
      </c>
      <c r="M42" s="16">
        <v>0.9</v>
      </c>
      <c r="N42" s="16">
        <f t="shared" si="26"/>
        <v>1.9955654101995568E-2</v>
      </c>
      <c r="O42" s="16">
        <v>0.5</v>
      </c>
      <c r="P42" s="16">
        <f t="shared" si="27"/>
        <v>1.1086474501108648E-2</v>
      </c>
      <c r="Q42" s="16">
        <v>0.4</v>
      </c>
      <c r="R42" s="16">
        <f t="shared" si="28"/>
        <v>8.8691796008869197E-3</v>
      </c>
      <c r="S42" s="16">
        <v>3.5</v>
      </c>
      <c r="T42" s="16">
        <f t="shared" si="29"/>
        <v>7.7605321507760547E-2</v>
      </c>
      <c r="U42" s="16">
        <v>0</v>
      </c>
      <c r="V42" s="16">
        <f t="shared" si="30"/>
        <v>0</v>
      </c>
      <c r="X42">
        <v>45.099999999999994</v>
      </c>
    </row>
    <row r="43" spans="2:24" x14ac:dyDescent="0.25">
      <c r="B43" s="15" t="s">
        <v>25</v>
      </c>
      <c r="C43" s="16">
        <v>0.1</v>
      </c>
      <c r="D43" s="16">
        <f t="shared" si="21"/>
        <v>0.3003003003003003</v>
      </c>
      <c r="E43" s="16">
        <v>4.8</v>
      </c>
      <c r="F43" s="16">
        <f t="shared" si="22"/>
        <v>0.14414414414414414</v>
      </c>
      <c r="G43" s="16">
        <v>0</v>
      </c>
      <c r="H43" s="16">
        <f t="shared" si="23"/>
        <v>0</v>
      </c>
      <c r="I43" s="16">
        <v>5.0999999999999996</v>
      </c>
      <c r="J43" s="16">
        <f t="shared" si="24"/>
        <v>0.15315315315315314</v>
      </c>
      <c r="K43" s="16">
        <v>14.3</v>
      </c>
      <c r="L43" s="16">
        <f t="shared" si="25"/>
        <v>0.42942942942942947</v>
      </c>
      <c r="M43" s="16">
        <v>0</v>
      </c>
      <c r="N43" s="16">
        <f t="shared" si="26"/>
        <v>0</v>
      </c>
      <c r="O43" s="16">
        <v>0</v>
      </c>
      <c r="P43" s="16">
        <f t="shared" si="27"/>
        <v>0</v>
      </c>
      <c r="Q43" s="16">
        <v>0</v>
      </c>
      <c r="R43" s="16">
        <f t="shared" si="28"/>
        <v>0</v>
      </c>
      <c r="S43" s="16">
        <v>9</v>
      </c>
      <c r="T43" s="16">
        <f t="shared" si="29"/>
        <v>0.27027027027027029</v>
      </c>
      <c r="U43" s="16">
        <v>0</v>
      </c>
      <c r="V43" s="16">
        <f t="shared" si="30"/>
        <v>0</v>
      </c>
      <c r="X43">
        <v>33.299999999999997</v>
      </c>
    </row>
    <row r="44" spans="2:24" x14ac:dyDescent="0.25">
      <c r="B44" s="15" t="s">
        <v>26</v>
      </c>
      <c r="C44" s="16">
        <v>0</v>
      </c>
      <c r="D44" s="16">
        <f t="shared" si="21"/>
        <v>0</v>
      </c>
      <c r="E44" s="16">
        <v>0</v>
      </c>
      <c r="F44" s="16">
        <f t="shared" si="22"/>
        <v>0</v>
      </c>
      <c r="G44" s="16">
        <v>0</v>
      </c>
      <c r="H44" s="16">
        <f t="shared" si="23"/>
        <v>0</v>
      </c>
      <c r="I44" s="16">
        <v>0</v>
      </c>
      <c r="J44" s="16">
        <f t="shared" si="24"/>
        <v>0</v>
      </c>
      <c r="K44" s="16">
        <v>0</v>
      </c>
      <c r="L44" s="16">
        <f t="shared" si="25"/>
        <v>0</v>
      </c>
      <c r="M44" s="16">
        <v>0.1</v>
      </c>
      <c r="N44" s="16">
        <f t="shared" si="26"/>
        <v>1</v>
      </c>
      <c r="O44" s="16">
        <v>0</v>
      </c>
      <c r="P44" s="16">
        <f t="shared" si="27"/>
        <v>0</v>
      </c>
      <c r="Q44" s="16">
        <v>0</v>
      </c>
      <c r="R44" s="16">
        <f t="shared" si="28"/>
        <v>0</v>
      </c>
      <c r="S44" s="16">
        <v>0</v>
      </c>
      <c r="T44" s="16">
        <f t="shared" si="29"/>
        <v>0</v>
      </c>
      <c r="U44" s="16">
        <v>0</v>
      </c>
      <c r="V44" s="16">
        <f t="shared" si="30"/>
        <v>0</v>
      </c>
      <c r="X44">
        <v>0.1</v>
      </c>
    </row>
    <row r="45" spans="2:24" x14ac:dyDescent="0.25">
      <c r="B45" s="15" t="s">
        <v>27</v>
      </c>
      <c r="C45" s="16">
        <v>10.4</v>
      </c>
      <c r="D45" s="16">
        <f t="shared" si="21"/>
        <v>13.978494623655912</v>
      </c>
      <c r="E45" s="16">
        <v>0.4</v>
      </c>
      <c r="F45" s="16">
        <f t="shared" si="22"/>
        <v>5.3763440860215049E-3</v>
      </c>
      <c r="G45" s="16">
        <v>23.8</v>
      </c>
      <c r="H45" s="16">
        <f t="shared" si="23"/>
        <v>0.31989247311827956</v>
      </c>
      <c r="I45" s="16">
        <v>0</v>
      </c>
      <c r="J45" s="16">
        <f t="shared" si="24"/>
        <v>0</v>
      </c>
      <c r="K45" s="16">
        <v>7.6</v>
      </c>
      <c r="L45" s="16">
        <f t="shared" si="25"/>
        <v>0.10215053763440859</v>
      </c>
      <c r="M45" s="16">
        <v>0</v>
      </c>
      <c r="N45" s="16">
        <f t="shared" si="26"/>
        <v>0</v>
      </c>
      <c r="O45" s="16">
        <v>4.0999999999999996</v>
      </c>
      <c r="P45" s="16">
        <f t="shared" si="27"/>
        <v>5.5107526881720423E-2</v>
      </c>
      <c r="Q45" s="16">
        <v>0</v>
      </c>
      <c r="R45" s="16">
        <f t="shared" si="28"/>
        <v>0</v>
      </c>
      <c r="S45" s="16">
        <v>28.1</v>
      </c>
      <c r="T45" s="16">
        <f t="shared" si="29"/>
        <v>0.37768817204301075</v>
      </c>
      <c r="U45" s="16">
        <v>0</v>
      </c>
      <c r="V45" s="16">
        <f t="shared" si="30"/>
        <v>0</v>
      </c>
      <c r="X45">
        <v>74.400000000000006</v>
      </c>
    </row>
    <row r="46" spans="2:24" x14ac:dyDescent="0.25">
      <c r="B46" s="15" t="s">
        <v>28</v>
      </c>
      <c r="C46" s="16">
        <v>0</v>
      </c>
      <c r="D46" s="16">
        <f t="shared" si="21"/>
        <v>0</v>
      </c>
      <c r="E46" s="16">
        <v>0</v>
      </c>
      <c r="F46" s="16">
        <f t="shared" si="22"/>
        <v>0</v>
      </c>
      <c r="G46" s="16">
        <v>13.4</v>
      </c>
      <c r="H46" s="16">
        <f t="shared" si="23"/>
        <v>0.59030837004405279</v>
      </c>
      <c r="I46" s="16">
        <v>0</v>
      </c>
      <c r="J46" s="16">
        <f t="shared" si="24"/>
        <v>0</v>
      </c>
      <c r="K46" s="16">
        <v>7.4</v>
      </c>
      <c r="L46" s="16">
        <f t="shared" si="25"/>
        <v>0.32599118942731276</v>
      </c>
      <c r="M46" s="16">
        <v>0.1</v>
      </c>
      <c r="N46" s="16">
        <f t="shared" si="26"/>
        <v>4.4052863436123343E-3</v>
      </c>
      <c r="O46" s="16">
        <v>1.1000000000000001</v>
      </c>
      <c r="P46" s="16">
        <f t="shared" si="27"/>
        <v>4.8458149779735678E-2</v>
      </c>
      <c r="Q46" s="16">
        <v>0</v>
      </c>
      <c r="R46" s="16">
        <f t="shared" si="28"/>
        <v>0</v>
      </c>
      <c r="S46" s="16">
        <v>0.7</v>
      </c>
      <c r="T46" s="16">
        <f t="shared" si="29"/>
        <v>3.0837004405286337E-2</v>
      </c>
      <c r="U46" s="16">
        <v>0</v>
      </c>
      <c r="V46" s="16">
        <f t="shared" si="30"/>
        <v>0</v>
      </c>
      <c r="X46">
        <v>22.700000000000003</v>
      </c>
    </row>
    <row r="47" spans="2:24" x14ac:dyDescent="0.25">
      <c r="B47" s="15" t="s">
        <v>29</v>
      </c>
      <c r="C47" s="16">
        <v>9.9</v>
      </c>
      <c r="D47" s="16">
        <f t="shared" si="21"/>
        <v>25.916230366492144</v>
      </c>
      <c r="E47" s="16">
        <v>0</v>
      </c>
      <c r="F47" s="16">
        <f t="shared" si="22"/>
        <v>0</v>
      </c>
      <c r="G47" s="16">
        <v>5.0999999999999996</v>
      </c>
      <c r="H47" s="16">
        <f t="shared" si="23"/>
        <v>0.13350785340314134</v>
      </c>
      <c r="I47" s="16">
        <v>5.7</v>
      </c>
      <c r="J47" s="16">
        <f t="shared" si="24"/>
        <v>0.14921465968586387</v>
      </c>
      <c r="K47" s="16">
        <v>3.3</v>
      </c>
      <c r="L47" s="16">
        <f t="shared" si="25"/>
        <v>8.6387434554973816E-2</v>
      </c>
      <c r="M47" s="16">
        <v>0</v>
      </c>
      <c r="N47" s="16">
        <f t="shared" si="26"/>
        <v>0</v>
      </c>
      <c r="O47" s="16">
        <v>0.2</v>
      </c>
      <c r="P47" s="16">
        <f t="shared" si="27"/>
        <v>5.235602094240838E-3</v>
      </c>
      <c r="Q47" s="16">
        <v>0</v>
      </c>
      <c r="R47" s="16">
        <f t="shared" si="28"/>
        <v>0</v>
      </c>
      <c r="S47" s="16">
        <v>13.8</v>
      </c>
      <c r="T47" s="16">
        <f t="shared" si="29"/>
        <v>0.36125654450261779</v>
      </c>
      <c r="U47" s="16">
        <v>0.2</v>
      </c>
      <c r="V47" s="16">
        <f t="shared" si="30"/>
        <v>5.235602094240838E-3</v>
      </c>
      <c r="X47">
        <v>38.200000000000003</v>
      </c>
    </row>
    <row r="48" spans="2:24" x14ac:dyDescent="0.25">
      <c r="B48" s="15" t="s">
        <v>30</v>
      </c>
      <c r="C48" s="16">
        <v>0</v>
      </c>
      <c r="D48" s="16">
        <f t="shared" si="21"/>
        <v>0</v>
      </c>
      <c r="E48" s="16">
        <v>0</v>
      </c>
      <c r="F48" s="16">
        <f t="shared" si="22"/>
        <v>0</v>
      </c>
      <c r="G48" s="16">
        <v>0.3</v>
      </c>
      <c r="H48" s="16">
        <f t="shared" si="23"/>
        <v>1.3698630136986302E-2</v>
      </c>
      <c r="I48" s="16">
        <v>0</v>
      </c>
      <c r="J48" s="16">
        <f t="shared" si="24"/>
        <v>0</v>
      </c>
      <c r="K48" s="16">
        <v>3.3</v>
      </c>
      <c r="L48" s="16">
        <f t="shared" si="25"/>
        <v>0.15068493150684931</v>
      </c>
      <c r="M48" s="16">
        <v>18.3</v>
      </c>
      <c r="N48" s="16">
        <f t="shared" si="26"/>
        <v>0.8356164383561645</v>
      </c>
      <c r="O48" s="16">
        <v>0</v>
      </c>
      <c r="P48" s="16">
        <f t="shared" si="27"/>
        <v>0</v>
      </c>
      <c r="Q48" s="16">
        <v>0</v>
      </c>
      <c r="R48" s="16">
        <f t="shared" si="28"/>
        <v>0</v>
      </c>
      <c r="S48" s="16">
        <v>0</v>
      </c>
      <c r="T48" s="16">
        <f t="shared" si="29"/>
        <v>0</v>
      </c>
      <c r="U48" s="16">
        <v>0</v>
      </c>
      <c r="V48" s="16">
        <f t="shared" si="30"/>
        <v>0</v>
      </c>
      <c r="X48">
        <v>21.9</v>
      </c>
    </row>
    <row r="49" spans="2:24" x14ac:dyDescent="0.25">
      <c r="B49" s="15" t="s">
        <v>31</v>
      </c>
      <c r="C49" s="16">
        <v>5.5</v>
      </c>
      <c r="D49" s="16">
        <f t="shared" si="21"/>
        <v>12.114537444933921</v>
      </c>
      <c r="E49" s="16">
        <v>0</v>
      </c>
      <c r="F49" s="16">
        <f t="shared" si="22"/>
        <v>0</v>
      </c>
      <c r="G49" s="16">
        <v>16.3</v>
      </c>
      <c r="H49" s="16">
        <f t="shared" si="23"/>
        <v>0.3590308370044053</v>
      </c>
      <c r="I49" s="16">
        <v>0</v>
      </c>
      <c r="J49" s="16">
        <f t="shared" si="24"/>
        <v>0</v>
      </c>
      <c r="K49" s="16">
        <v>1.7</v>
      </c>
      <c r="L49" s="16">
        <f t="shared" si="25"/>
        <v>3.7444933920704845E-2</v>
      </c>
      <c r="M49" s="16">
        <v>0</v>
      </c>
      <c r="N49" s="16">
        <f t="shared" si="26"/>
        <v>0</v>
      </c>
      <c r="O49" s="16">
        <v>1.4</v>
      </c>
      <c r="P49" s="16">
        <f t="shared" si="27"/>
        <v>3.0837004405286344E-2</v>
      </c>
      <c r="Q49" s="16">
        <v>0</v>
      </c>
      <c r="R49" s="16">
        <f t="shared" si="28"/>
        <v>0</v>
      </c>
      <c r="S49" s="16">
        <v>20.5</v>
      </c>
      <c r="T49" s="16">
        <f t="shared" si="29"/>
        <v>0.45154185022026433</v>
      </c>
      <c r="U49" s="16">
        <v>0</v>
      </c>
      <c r="V49" s="16">
        <f t="shared" si="30"/>
        <v>0</v>
      </c>
      <c r="X49">
        <v>45.4</v>
      </c>
    </row>
    <row r="50" spans="2:24" x14ac:dyDescent="0.25">
      <c r="B50" s="15" t="s">
        <v>32</v>
      </c>
      <c r="C50" s="16">
        <v>0</v>
      </c>
      <c r="D50" s="16">
        <f t="shared" si="21"/>
        <v>0</v>
      </c>
      <c r="E50" s="16">
        <v>1.2</v>
      </c>
      <c r="F50" s="16">
        <f t="shared" si="22"/>
        <v>4.6874999999999993E-2</v>
      </c>
      <c r="G50" s="16">
        <v>0</v>
      </c>
      <c r="H50" s="16">
        <f t="shared" si="23"/>
        <v>0</v>
      </c>
      <c r="I50" s="16">
        <v>6.6</v>
      </c>
      <c r="J50" s="16">
        <f t="shared" si="24"/>
        <v>0.25781249999999994</v>
      </c>
      <c r="K50" s="16">
        <v>11.3</v>
      </c>
      <c r="L50" s="16">
        <f t="shared" si="25"/>
        <v>0.44140625</v>
      </c>
      <c r="M50" s="16">
        <v>5.8</v>
      </c>
      <c r="N50" s="16">
        <f t="shared" si="26"/>
        <v>0.22656249999999997</v>
      </c>
      <c r="O50" s="16">
        <v>0</v>
      </c>
      <c r="P50" s="16">
        <f t="shared" si="27"/>
        <v>0</v>
      </c>
      <c r="Q50" s="16">
        <v>0</v>
      </c>
      <c r="R50" s="16">
        <f t="shared" si="28"/>
        <v>0</v>
      </c>
      <c r="S50" s="16">
        <v>0.7</v>
      </c>
      <c r="T50" s="16">
        <f t="shared" si="29"/>
        <v>2.7343749999999997E-2</v>
      </c>
      <c r="U50" s="16">
        <v>0</v>
      </c>
      <c r="V50" s="16">
        <f t="shared" si="30"/>
        <v>0</v>
      </c>
      <c r="X50">
        <v>25.6</v>
      </c>
    </row>
    <row r="51" spans="2:24" x14ac:dyDescent="0.25">
      <c r="B51" s="15" t="s">
        <v>33</v>
      </c>
      <c r="C51" s="16">
        <v>0.2</v>
      </c>
      <c r="D51" s="16">
        <f t="shared" si="21"/>
        <v>1.3605442176870748</v>
      </c>
      <c r="E51" s="16">
        <v>9.4</v>
      </c>
      <c r="F51" s="16">
        <f t="shared" si="22"/>
        <v>0.6394557823129251</v>
      </c>
      <c r="G51" s="16">
        <v>0</v>
      </c>
      <c r="H51" s="16">
        <f t="shared" si="23"/>
        <v>0</v>
      </c>
      <c r="I51" s="16">
        <v>0.3</v>
      </c>
      <c r="J51" s="16">
        <f t="shared" si="24"/>
        <v>2.0408163265306121E-2</v>
      </c>
      <c r="K51" s="16">
        <v>0.9</v>
      </c>
      <c r="L51" s="16">
        <f t="shared" si="25"/>
        <v>6.1224489795918366E-2</v>
      </c>
      <c r="M51" s="16">
        <v>3.8</v>
      </c>
      <c r="N51" s="16">
        <f t="shared" si="26"/>
        <v>0.25850340136054417</v>
      </c>
      <c r="O51" s="16">
        <v>0</v>
      </c>
      <c r="P51" s="16">
        <f t="shared" si="27"/>
        <v>0</v>
      </c>
      <c r="Q51" s="16">
        <v>0</v>
      </c>
      <c r="R51" s="16">
        <f t="shared" si="28"/>
        <v>0</v>
      </c>
      <c r="S51" s="16">
        <v>0.1</v>
      </c>
      <c r="T51" s="16">
        <f t="shared" si="29"/>
        <v>6.8027210884353739E-3</v>
      </c>
      <c r="U51" s="16">
        <v>0</v>
      </c>
      <c r="V51" s="16">
        <f t="shared" si="30"/>
        <v>0</v>
      </c>
      <c r="X51">
        <v>14.700000000000001</v>
      </c>
    </row>
    <row r="52" spans="2:24" x14ac:dyDescent="0.25">
      <c r="B52" s="15" t="s">
        <v>34</v>
      </c>
      <c r="C52" s="16">
        <v>0</v>
      </c>
      <c r="D52" s="16">
        <f t="shared" si="21"/>
        <v>0</v>
      </c>
      <c r="E52" s="16">
        <v>0</v>
      </c>
      <c r="F52" s="16">
        <f t="shared" si="22"/>
        <v>0</v>
      </c>
      <c r="G52" s="16">
        <v>8.1</v>
      </c>
      <c r="H52" s="16">
        <f t="shared" si="23"/>
        <v>0.22499999999999998</v>
      </c>
      <c r="I52" s="16">
        <v>0</v>
      </c>
      <c r="J52" s="16">
        <f t="shared" si="24"/>
        <v>0</v>
      </c>
      <c r="K52" s="16">
        <v>11.6</v>
      </c>
      <c r="L52" s="16">
        <f t="shared" si="25"/>
        <v>0.32222222222222219</v>
      </c>
      <c r="M52" s="16">
        <v>12.4</v>
      </c>
      <c r="N52" s="16">
        <f t="shared" si="26"/>
        <v>0.34444444444444444</v>
      </c>
      <c r="O52" s="16">
        <v>3.9</v>
      </c>
      <c r="P52" s="16">
        <f t="shared" si="27"/>
        <v>0.10833333333333334</v>
      </c>
      <c r="Q52" s="16">
        <v>0</v>
      </c>
      <c r="R52" s="16">
        <f t="shared" si="28"/>
        <v>0</v>
      </c>
      <c r="S52" s="16">
        <v>0</v>
      </c>
      <c r="T52" s="16">
        <f t="shared" si="29"/>
        <v>0</v>
      </c>
      <c r="U52" s="16">
        <v>0</v>
      </c>
      <c r="V52" s="16">
        <f t="shared" si="30"/>
        <v>0</v>
      </c>
      <c r="X52">
        <v>36</v>
      </c>
    </row>
    <row r="53" spans="2:24" x14ac:dyDescent="0.25">
      <c r="B53" s="15" t="s">
        <v>35</v>
      </c>
      <c r="C53" s="16">
        <v>273.7</v>
      </c>
      <c r="D53" s="16">
        <f t="shared" si="21"/>
        <v>72.292657157950345</v>
      </c>
      <c r="E53" s="16">
        <v>0</v>
      </c>
      <c r="F53" s="16">
        <f t="shared" si="22"/>
        <v>0</v>
      </c>
      <c r="G53" s="16">
        <v>0</v>
      </c>
      <c r="H53" s="16">
        <f t="shared" si="23"/>
        <v>0</v>
      </c>
      <c r="I53" s="16">
        <v>0</v>
      </c>
      <c r="J53" s="16">
        <f t="shared" si="24"/>
        <v>0</v>
      </c>
      <c r="K53" s="16">
        <v>0</v>
      </c>
      <c r="L53" s="16">
        <f t="shared" si="25"/>
        <v>0</v>
      </c>
      <c r="M53" s="16">
        <v>0</v>
      </c>
      <c r="N53" s="16">
        <f t="shared" si="26"/>
        <v>0</v>
      </c>
      <c r="O53" s="16">
        <v>0</v>
      </c>
      <c r="P53" s="16">
        <f t="shared" si="27"/>
        <v>0</v>
      </c>
      <c r="Q53" s="16">
        <v>0</v>
      </c>
      <c r="R53" s="16">
        <f t="shared" si="28"/>
        <v>0</v>
      </c>
      <c r="S53" s="16">
        <v>11.8</v>
      </c>
      <c r="T53" s="16">
        <f t="shared" si="29"/>
        <v>3.1167459059693609E-2</v>
      </c>
      <c r="U53" s="16">
        <v>93.1</v>
      </c>
      <c r="V53" s="16">
        <f t="shared" si="30"/>
        <v>0.24590596936080292</v>
      </c>
      <c r="X53">
        <v>378.6</v>
      </c>
    </row>
    <row r="54" spans="2:24" x14ac:dyDescent="0.25">
      <c r="B54" s="15" t="s">
        <v>36</v>
      </c>
      <c r="C54" s="16">
        <v>79.099999999999994</v>
      </c>
      <c r="D54" s="16">
        <f t="shared" si="21"/>
        <v>90.919540229885044</v>
      </c>
      <c r="E54" s="16">
        <v>0</v>
      </c>
      <c r="F54" s="16">
        <f t="shared" si="22"/>
        <v>0</v>
      </c>
      <c r="G54" s="16">
        <v>0</v>
      </c>
      <c r="H54" s="16">
        <f t="shared" si="23"/>
        <v>0</v>
      </c>
      <c r="I54" s="16">
        <v>0</v>
      </c>
      <c r="J54" s="16">
        <f t="shared" si="24"/>
        <v>0</v>
      </c>
      <c r="K54" s="16">
        <v>0</v>
      </c>
      <c r="L54" s="16">
        <f t="shared" si="25"/>
        <v>0</v>
      </c>
      <c r="M54" s="16">
        <v>0</v>
      </c>
      <c r="N54" s="16">
        <f t="shared" si="26"/>
        <v>0</v>
      </c>
      <c r="O54" s="16">
        <v>0</v>
      </c>
      <c r="P54" s="16">
        <f t="shared" si="27"/>
        <v>0</v>
      </c>
      <c r="Q54" s="16">
        <v>0</v>
      </c>
      <c r="R54" s="16">
        <f t="shared" si="28"/>
        <v>0</v>
      </c>
      <c r="S54" s="16">
        <v>6.4</v>
      </c>
      <c r="T54" s="16">
        <f t="shared" si="29"/>
        <v>7.3563218390804597E-2</v>
      </c>
      <c r="U54" s="16">
        <v>1.5</v>
      </c>
      <c r="V54" s="16">
        <f t="shared" si="30"/>
        <v>1.7241379310344827E-2</v>
      </c>
      <c r="X54">
        <v>87</v>
      </c>
    </row>
    <row r="55" spans="2:24" x14ac:dyDescent="0.25">
      <c r="B55" s="15" t="s">
        <v>37</v>
      </c>
      <c r="C55" s="16">
        <v>0</v>
      </c>
      <c r="D55" s="16">
        <f t="shared" si="21"/>
        <v>0</v>
      </c>
      <c r="E55" s="16">
        <v>0</v>
      </c>
      <c r="F55" s="16">
        <f t="shared" si="22"/>
        <v>0</v>
      </c>
      <c r="G55" s="16">
        <v>0.1</v>
      </c>
      <c r="H55" s="16">
        <f t="shared" si="23"/>
        <v>6.0240963855421681E-3</v>
      </c>
      <c r="I55" s="16">
        <v>0</v>
      </c>
      <c r="J55" s="16">
        <f t="shared" si="24"/>
        <v>0</v>
      </c>
      <c r="K55" s="16">
        <v>4.2</v>
      </c>
      <c r="L55" s="16">
        <f t="shared" si="25"/>
        <v>0.25301204819277107</v>
      </c>
      <c r="M55" s="16">
        <v>5.0999999999999996</v>
      </c>
      <c r="N55" s="16">
        <f t="shared" si="26"/>
        <v>0.30722891566265054</v>
      </c>
      <c r="O55" s="16">
        <v>2.2999999999999998</v>
      </c>
      <c r="P55" s="16">
        <f t="shared" si="27"/>
        <v>0.13855421686746985</v>
      </c>
      <c r="Q55" s="16">
        <v>4.9000000000000004</v>
      </c>
      <c r="R55" s="16">
        <f t="shared" si="28"/>
        <v>0.29518072289156627</v>
      </c>
      <c r="S55" s="16">
        <v>0</v>
      </c>
      <c r="T55" s="16">
        <f t="shared" si="29"/>
        <v>0</v>
      </c>
      <c r="U55" s="16">
        <v>0</v>
      </c>
      <c r="V55" s="16">
        <f t="shared" si="30"/>
        <v>0</v>
      </c>
      <c r="X55">
        <v>16.600000000000001</v>
      </c>
    </row>
    <row r="56" spans="2:24" x14ac:dyDescent="0.25">
      <c r="B56" s="15" t="s">
        <v>38</v>
      </c>
      <c r="C56" s="16">
        <v>5.3</v>
      </c>
      <c r="D56" s="16">
        <f t="shared" si="21"/>
        <v>21.810699588477366</v>
      </c>
      <c r="E56" s="16">
        <v>0</v>
      </c>
      <c r="F56" s="16">
        <f t="shared" si="22"/>
        <v>0</v>
      </c>
      <c r="G56" s="16">
        <v>5.5</v>
      </c>
      <c r="H56" s="16">
        <f t="shared" si="23"/>
        <v>0.22633744855967078</v>
      </c>
      <c r="I56" s="16">
        <v>0.2</v>
      </c>
      <c r="J56" s="16">
        <f t="shared" si="24"/>
        <v>8.23045267489712E-3</v>
      </c>
      <c r="K56" s="16">
        <v>0.4</v>
      </c>
      <c r="L56" s="16">
        <f t="shared" si="25"/>
        <v>1.646090534979424E-2</v>
      </c>
      <c r="M56" s="16">
        <v>0</v>
      </c>
      <c r="N56" s="16">
        <f t="shared" si="26"/>
        <v>0</v>
      </c>
      <c r="O56" s="16">
        <v>0.4</v>
      </c>
      <c r="P56" s="16">
        <f t="shared" si="27"/>
        <v>1.646090534979424E-2</v>
      </c>
      <c r="Q56" s="16">
        <v>0</v>
      </c>
      <c r="R56" s="16">
        <f t="shared" si="28"/>
        <v>0</v>
      </c>
      <c r="S56" s="16">
        <v>12.5</v>
      </c>
      <c r="T56" s="16">
        <f t="shared" si="29"/>
        <v>0.51440329218106995</v>
      </c>
      <c r="U56" s="16">
        <v>0</v>
      </c>
      <c r="V56" s="16">
        <f t="shared" si="30"/>
        <v>0</v>
      </c>
      <c r="X56">
        <v>24.3</v>
      </c>
    </row>
    <row r="57" spans="2:24" x14ac:dyDescent="0.25">
      <c r="B57" s="15" t="s">
        <v>39</v>
      </c>
      <c r="C57" s="16">
        <v>2.7</v>
      </c>
      <c r="D57" s="16">
        <f t="shared" si="21"/>
        <v>7.5208913649025071</v>
      </c>
      <c r="E57" s="16">
        <v>24</v>
      </c>
      <c r="F57" s="16">
        <f t="shared" si="22"/>
        <v>0.66852367688022285</v>
      </c>
      <c r="G57" s="16">
        <v>0</v>
      </c>
      <c r="H57" s="16">
        <f t="shared" si="23"/>
        <v>0</v>
      </c>
      <c r="I57" s="16">
        <v>1</v>
      </c>
      <c r="J57" s="16">
        <f t="shared" si="24"/>
        <v>2.7855153203342621E-2</v>
      </c>
      <c r="K57" s="16">
        <v>4</v>
      </c>
      <c r="L57" s="16">
        <f t="shared" si="25"/>
        <v>0.11142061281337048</v>
      </c>
      <c r="M57" s="16">
        <v>3.4</v>
      </c>
      <c r="N57" s="16">
        <f t="shared" si="26"/>
        <v>9.4707520891364902E-2</v>
      </c>
      <c r="O57" s="16">
        <v>0</v>
      </c>
      <c r="P57" s="16">
        <f t="shared" si="27"/>
        <v>0</v>
      </c>
      <c r="Q57" s="16">
        <v>0</v>
      </c>
      <c r="R57" s="16">
        <f t="shared" si="28"/>
        <v>0</v>
      </c>
      <c r="S57" s="16">
        <v>0.8</v>
      </c>
      <c r="T57" s="16">
        <f t="shared" si="29"/>
        <v>2.2284122562674098E-2</v>
      </c>
      <c r="U57" s="16">
        <v>0</v>
      </c>
      <c r="V57" s="16">
        <f t="shared" si="30"/>
        <v>0</v>
      </c>
      <c r="X57">
        <v>35.9</v>
      </c>
    </row>
    <row r="58" spans="2:24" x14ac:dyDescent="0.25">
      <c r="B58" s="15" t="s">
        <v>40</v>
      </c>
      <c r="C58" s="16">
        <v>4.9000000000000004</v>
      </c>
      <c r="D58" s="16">
        <f t="shared" si="21"/>
        <v>6.970128022759603</v>
      </c>
      <c r="E58" s="16">
        <v>0</v>
      </c>
      <c r="F58" s="16">
        <f t="shared" si="22"/>
        <v>0</v>
      </c>
      <c r="G58" s="16">
        <v>43.4</v>
      </c>
      <c r="H58" s="16">
        <f t="shared" si="23"/>
        <v>0.61735419630156474</v>
      </c>
      <c r="I58" s="16">
        <v>0.1</v>
      </c>
      <c r="J58" s="16">
        <f t="shared" si="24"/>
        <v>1.4224751066856331E-3</v>
      </c>
      <c r="K58" s="16">
        <v>0</v>
      </c>
      <c r="L58" s="16">
        <f t="shared" si="25"/>
        <v>0</v>
      </c>
      <c r="M58" s="16">
        <v>0</v>
      </c>
      <c r="N58" s="16">
        <f t="shared" si="26"/>
        <v>0</v>
      </c>
      <c r="O58" s="16">
        <v>8.1999999999999993</v>
      </c>
      <c r="P58" s="16">
        <f t="shared" si="27"/>
        <v>0.11664295874822191</v>
      </c>
      <c r="Q58" s="16">
        <v>0.6</v>
      </c>
      <c r="R58" s="16">
        <f t="shared" si="28"/>
        <v>8.5348506401137988E-3</v>
      </c>
      <c r="S58" s="16">
        <v>12.9</v>
      </c>
      <c r="T58" s="16">
        <f t="shared" si="29"/>
        <v>0.18349928876244667</v>
      </c>
      <c r="U58" s="16">
        <v>0.2</v>
      </c>
      <c r="V58" s="16">
        <f t="shared" si="30"/>
        <v>2.8449502133712661E-3</v>
      </c>
      <c r="X58">
        <v>70.3</v>
      </c>
    </row>
    <row r="59" spans="2:24" x14ac:dyDescent="0.25">
      <c r="B59" s="15" t="s">
        <v>41</v>
      </c>
      <c r="C59" s="16">
        <v>19.2</v>
      </c>
      <c r="D59" s="16">
        <f t="shared" si="21"/>
        <v>37.137330754352035</v>
      </c>
      <c r="E59" s="16">
        <v>0</v>
      </c>
      <c r="F59" s="16">
        <f t="shared" si="22"/>
        <v>0</v>
      </c>
      <c r="G59" s="16">
        <v>0</v>
      </c>
      <c r="H59" s="16">
        <f t="shared" si="23"/>
        <v>0</v>
      </c>
      <c r="I59" s="16">
        <v>3.1</v>
      </c>
      <c r="J59" s="16">
        <f t="shared" si="24"/>
        <v>5.9961315280464222E-2</v>
      </c>
      <c r="K59" s="16">
        <v>0</v>
      </c>
      <c r="L59" s="16">
        <f t="shared" si="25"/>
        <v>0</v>
      </c>
      <c r="M59" s="16">
        <v>0</v>
      </c>
      <c r="N59" s="16">
        <f t="shared" si="26"/>
        <v>0</v>
      </c>
      <c r="O59" s="16">
        <v>0</v>
      </c>
      <c r="P59" s="16">
        <f t="shared" si="27"/>
        <v>0</v>
      </c>
      <c r="Q59" s="16">
        <v>0</v>
      </c>
      <c r="R59" s="16">
        <f t="shared" si="28"/>
        <v>0</v>
      </c>
      <c r="S59" s="16">
        <v>29</v>
      </c>
      <c r="T59" s="16">
        <f t="shared" si="29"/>
        <v>0.56092843326885888</v>
      </c>
      <c r="U59" s="16">
        <v>0.4</v>
      </c>
      <c r="V59" s="16">
        <f t="shared" si="30"/>
        <v>7.736943907156674E-3</v>
      </c>
      <c r="X59">
        <v>51.699999999999996</v>
      </c>
    </row>
    <row r="60" spans="2:24" x14ac:dyDescent="0.25">
      <c r="B60" s="15" t="s">
        <v>42</v>
      </c>
      <c r="C60" s="16">
        <v>0</v>
      </c>
      <c r="D60" s="16">
        <f t="shared" si="21"/>
        <v>0</v>
      </c>
      <c r="E60" s="16">
        <v>0</v>
      </c>
      <c r="F60" s="16">
        <f t="shared" si="22"/>
        <v>0</v>
      </c>
      <c r="G60" s="16">
        <v>0</v>
      </c>
      <c r="H60" s="16">
        <f t="shared" si="23"/>
        <v>0</v>
      </c>
      <c r="I60" s="16">
        <v>0</v>
      </c>
      <c r="J60" s="16">
        <f t="shared" si="24"/>
        <v>0</v>
      </c>
      <c r="K60" s="16">
        <v>3.8</v>
      </c>
      <c r="L60" s="16">
        <f t="shared" si="25"/>
        <v>0.22619047619047622</v>
      </c>
      <c r="M60" s="16">
        <v>8.1</v>
      </c>
      <c r="N60" s="16">
        <f t="shared" si="26"/>
        <v>0.48214285714285721</v>
      </c>
      <c r="O60" s="16">
        <v>2.2000000000000002</v>
      </c>
      <c r="P60" s="16">
        <f t="shared" si="27"/>
        <v>0.13095238095238099</v>
      </c>
      <c r="Q60" s="16">
        <v>2.7</v>
      </c>
      <c r="R60" s="16">
        <f t="shared" si="28"/>
        <v>0.16071428571428575</v>
      </c>
      <c r="S60" s="16">
        <v>0</v>
      </c>
      <c r="T60" s="16">
        <f t="shared" si="29"/>
        <v>0</v>
      </c>
      <c r="U60" s="16">
        <v>0</v>
      </c>
      <c r="V60" s="16">
        <f t="shared" si="30"/>
        <v>0</v>
      </c>
      <c r="X60">
        <v>16.799999999999997</v>
      </c>
    </row>
    <row r="61" spans="2:24" x14ac:dyDescent="0.25">
      <c r="B61" s="15" t="s">
        <v>43</v>
      </c>
      <c r="C61" s="16">
        <v>2.2999999999999998</v>
      </c>
      <c r="D61" s="16">
        <f t="shared" si="21"/>
        <v>48.936170212765958</v>
      </c>
      <c r="E61" s="16">
        <v>2.4</v>
      </c>
      <c r="F61" s="16">
        <f t="shared" si="22"/>
        <v>0.5106382978723405</v>
      </c>
      <c r="G61" s="16">
        <v>0</v>
      </c>
      <c r="H61" s="16">
        <f t="shared" si="23"/>
        <v>0</v>
      </c>
      <c r="I61" s="16">
        <v>0</v>
      </c>
      <c r="J61" s="16">
        <f t="shared" si="24"/>
        <v>0</v>
      </c>
      <c r="K61" s="16">
        <v>0</v>
      </c>
      <c r="L61" s="16">
        <f t="shared" si="25"/>
        <v>0</v>
      </c>
      <c r="M61" s="16">
        <v>0</v>
      </c>
      <c r="N61" s="16">
        <f t="shared" si="26"/>
        <v>0</v>
      </c>
      <c r="O61" s="16">
        <v>0</v>
      </c>
      <c r="P61" s="16">
        <f t="shared" si="27"/>
        <v>0</v>
      </c>
      <c r="Q61" s="16">
        <v>0</v>
      </c>
      <c r="R61" s="16">
        <f t="shared" si="28"/>
        <v>0</v>
      </c>
      <c r="S61" s="16">
        <v>0</v>
      </c>
      <c r="T61" s="16">
        <f t="shared" si="29"/>
        <v>0</v>
      </c>
      <c r="U61" s="16">
        <v>0</v>
      </c>
      <c r="V61" s="16">
        <f t="shared" si="30"/>
        <v>0</v>
      </c>
      <c r="X61">
        <v>4.6999999999999993</v>
      </c>
    </row>
    <row r="62" spans="2:24" x14ac:dyDescent="0.25">
      <c r="B62" s="15" t="s">
        <v>44</v>
      </c>
      <c r="C62" s="16">
        <v>97.8</v>
      </c>
      <c r="D62" s="16">
        <f t="shared" si="21"/>
        <v>91.146318732525629</v>
      </c>
      <c r="E62" s="16">
        <v>0</v>
      </c>
      <c r="F62" s="16">
        <f t="shared" si="22"/>
        <v>0</v>
      </c>
      <c r="G62" s="16">
        <v>0</v>
      </c>
      <c r="H62" s="16">
        <f t="shared" si="23"/>
        <v>0</v>
      </c>
      <c r="I62" s="16">
        <v>0</v>
      </c>
      <c r="J62" s="16">
        <f t="shared" si="24"/>
        <v>0</v>
      </c>
      <c r="K62" s="16">
        <v>0</v>
      </c>
      <c r="L62" s="16">
        <f t="shared" si="25"/>
        <v>0</v>
      </c>
      <c r="M62" s="16">
        <v>0</v>
      </c>
      <c r="N62" s="16">
        <f t="shared" si="26"/>
        <v>0</v>
      </c>
      <c r="O62" s="16">
        <v>0</v>
      </c>
      <c r="P62" s="16">
        <f t="shared" si="27"/>
        <v>0</v>
      </c>
      <c r="Q62" s="16">
        <v>0</v>
      </c>
      <c r="R62" s="16">
        <f t="shared" si="28"/>
        <v>0</v>
      </c>
      <c r="S62" s="16">
        <v>5.7</v>
      </c>
      <c r="T62" s="16">
        <f t="shared" si="29"/>
        <v>5.3122087604846227E-2</v>
      </c>
      <c r="U62" s="16">
        <v>3.8</v>
      </c>
      <c r="V62" s="16">
        <f t="shared" si="30"/>
        <v>3.5414725069897485E-2</v>
      </c>
      <c r="X62">
        <v>107.3</v>
      </c>
    </row>
  </sheetData>
  <mergeCells count="30">
    <mergeCell ref="M36:N36"/>
    <mergeCell ref="O36:P36"/>
    <mergeCell ref="Q36:R36"/>
    <mergeCell ref="S36:T36"/>
    <mergeCell ref="U36:V36"/>
    <mergeCell ref="C36:D36"/>
    <mergeCell ref="E36:F36"/>
    <mergeCell ref="G36:H36"/>
    <mergeCell ref="I36:J36"/>
    <mergeCell ref="K36:L36"/>
    <mergeCell ref="O5:P5"/>
    <mergeCell ref="Q5:R5"/>
    <mergeCell ref="S5:T5"/>
    <mergeCell ref="U5:V5"/>
    <mergeCell ref="C5:D5"/>
    <mergeCell ref="E5:F5"/>
    <mergeCell ref="G5:H5"/>
    <mergeCell ref="I5:J5"/>
    <mergeCell ref="K5:L5"/>
    <mergeCell ref="M5:N5"/>
    <mergeCell ref="AB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</mergeCells>
  <pageMargins left="0.7" right="0.7" top="0.75" bottom="0.75" header="0.3" footer="0.3"/>
  <pageSetup scale="64" orientation="portrait" r:id="rId1"/>
  <colBreaks count="1" manualBreakCount="1">
    <brk id="2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E9077-E039-4E81-A3C6-D496FA49E9B8}">
  <dimension ref="B2:E12"/>
  <sheetViews>
    <sheetView workbookViewId="0">
      <selection activeCell="G8" sqref="G8"/>
    </sheetView>
  </sheetViews>
  <sheetFormatPr baseColWidth="10" defaultRowHeight="15" x14ac:dyDescent="0.25"/>
  <cols>
    <col min="4" max="5" width="12.5703125" customWidth="1"/>
  </cols>
  <sheetData>
    <row r="2" spans="2:5" ht="30" x14ac:dyDescent="0.25">
      <c r="B2" s="25" t="s">
        <v>55</v>
      </c>
      <c r="C2" s="11" t="s">
        <v>56</v>
      </c>
      <c r="D2" s="25" t="s">
        <v>57</v>
      </c>
      <c r="E2" s="25" t="s">
        <v>58</v>
      </c>
    </row>
    <row r="3" spans="2:5" x14ac:dyDescent="0.25">
      <c r="B3" s="11" t="s">
        <v>10</v>
      </c>
      <c r="C3" s="11">
        <v>42.44</v>
      </c>
      <c r="D3" s="11" t="s">
        <v>59</v>
      </c>
      <c r="E3" s="11">
        <v>8</v>
      </c>
    </row>
    <row r="4" spans="2:5" x14ac:dyDescent="0.25">
      <c r="B4" s="11" t="s">
        <v>11</v>
      </c>
      <c r="C4" s="11">
        <v>2.42</v>
      </c>
      <c r="D4" s="11" t="s">
        <v>59</v>
      </c>
      <c r="E4" s="11">
        <v>7</v>
      </c>
    </row>
    <row r="5" spans="2:5" x14ac:dyDescent="0.25">
      <c r="B5" s="11" t="s">
        <v>12</v>
      </c>
      <c r="C5" s="11">
        <v>12.84</v>
      </c>
      <c r="D5" s="11" t="s">
        <v>60</v>
      </c>
      <c r="E5" s="11">
        <v>4</v>
      </c>
    </row>
    <row r="6" spans="2:5" x14ac:dyDescent="0.25">
      <c r="B6" s="11" t="s">
        <v>13</v>
      </c>
      <c r="C6" s="11">
        <v>1.08</v>
      </c>
      <c r="D6" s="11" t="s">
        <v>60</v>
      </c>
      <c r="E6" s="11">
        <v>5</v>
      </c>
    </row>
    <row r="7" spans="2:5" x14ac:dyDescent="0.25">
      <c r="B7" s="11" t="s">
        <v>14</v>
      </c>
      <c r="C7" s="11">
        <v>8.06</v>
      </c>
      <c r="D7" s="11" t="s">
        <v>61</v>
      </c>
      <c r="E7" s="11">
        <v>6</v>
      </c>
    </row>
    <row r="8" spans="2:5" x14ac:dyDescent="0.25">
      <c r="B8" s="11" t="s">
        <v>15</v>
      </c>
      <c r="C8" s="11">
        <v>5.85</v>
      </c>
      <c r="D8" s="11" t="s">
        <v>62</v>
      </c>
      <c r="E8" s="11">
        <v>1</v>
      </c>
    </row>
    <row r="9" spans="2:5" x14ac:dyDescent="0.25">
      <c r="B9" s="11" t="s">
        <v>16</v>
      </c>
      <c r="C9" s="11">
        <v>2.3199999999999998</v>
      </c>
      <c r="D9" s="11" t="s">
        <v>62</v>
      </c>
      <c r="E9" s="11">
        <v>2</v>
      </c>
    </row>
    <row r="10" spans="2:5" x14ac:dyDescent="0.25">
      <c r="B10" s="11" t="s">
        <v>17</v>
      </c>
      <c r="C10" s="11">
        <v>0.91</v>
      </c>
      <c r="D10" s="11" t="s">
        <v>60</v>
      </c>
      <c r="E10" s="11">
        <v>3</v>
      </c>
    </row>
    <row r="11" spans="2:5" x14ac:dyDescent="0.25">
      <c r="B11" s="11" t="s">
        <v>18</v>
      </c>
      <c r="C11" s="11">
        <v>13.53</v>
      </c>
      <c r="D11" s="11" t="s">
        <v>59</v>
      </c>
      <c r="E11" s="11">
        <v>7</v>
      </c>
    </row>
    <row r="12" spans="2:5" x14ac:dyDescent="0.25">
      <c r="B12" s="11" t="s">
        <v>19</v>
      </c>
      <c r="C12" s="11">
        <v>4.84</v>
      </c>
      <c r="D12" s="11" t="s">
        <v>59</v>
      </c>
      <c r="E12" s="11">
        <v>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3A7-EDD7-4F14-A29B-6D77B8FA8DF3}">
  <dimension ref="E2:F10"/>
  <sheetViews>
    <sheetView view="pageBreakPreview" zoomScale="60" zoomScaleNormal="100" workbookViewId="0">
      <selection activeCell="E2" sqref="E2:F10"/>
    </sheetView>
  </sheetViews>
  <sheetFormatPr baseColWidth="10" defaultRowHeight="15" x14ac:dyDescent="0.25"/>
  <cols>
    <col min="5" max="5" width="49.140625" bestFit="1" customWidth="1"/>
  </cols>
  <sheetData>
    <row r="2" spans="5:6" x14ac:dyDescent="0.25">
      <c r="F2" s="24" t="s">
        <v>71</v>
      </c>
    </row>
    <row r="3" spans="5:6" x14ac:dyDescent="0.25">
      <c r="E3" s="24" t="s">
        <v>63</v>
      </c>
      <c r="F3" s="1">
        <v>82.89</v>
      </c>
    </row>
    <row r="4" spans="5:6" x14ac:dyDescent="0.25">
      <c r="E4" s="24" t="s">
        <v>64</v>
      </c>
      <c r="F4" s="1">
        <v>4.47</v>
      </c>
    </row>
    <row r="5" spans="5:6" x14ac:dyDescent="0.25">
      <c r="E5" s="24" t="s">
        <v>65</v>
      </c>
      <c r="F5" s="1">
        <v>5.88</v>
      </c>
    </row>
    <row r="6" spans="5:6" x14ac:dyDescent="0.25">
      <c r="E6" s="24" t="s">
        <v>70</v>
      </c>
      <c r="F6" s="1">
        <v>0</v>
      </c>
    </row>
    <row r="7" spans="5:6" x14ac:dyDescent="0.25">
      <c r="E7" s="24" t="s">
        <v>66</v>
      </c>
      <c r="F7" s="1">
        <v>5.87</v>
      </c>
    </row>
    <row r="8" spans="5:6" x14ac:dyDescent="0.25">
      <c r="E8" s="24" t="s">
        <v>67</v>
      </c>
      <c r="F8" s="1">
        <v>0.75</v>
      </c>
    </row>
    <row r="9" spans="5:6" x14ac:dyDescent="0.25">
      <c r="E9" s="24" t="s">
        <v>69</v>
      </c>
      <c r="F9" s="1">
        <v>0</v>
      </c>
    </row>
    <row r="10" spans="5:6" x14ac:dyDescent="0.25">
      <c r="E10" s="24" t="s">
        <v>68</v>
      </c>
      <c r="F10" s="1">
        <v>0.12</v>
      </c>
    </row>
  </sheetData>
  <pageMargins left="0.7" right="0.7" top="0.75" bottom="0.75" header="0.3" footer="0.3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validaciones cruzadas</vt:lpstr>
      <vt:lpstr>Hoja1</vt:lpstr>
      <vt:lpstr>Biovariables</vt:lpstr>
      <vt:lpstr>Matriz de confusion</vt:lpstr>
      <vt:lpstr>Areas DPTO Presente</vt:lpstr>
      <vt:lpstr>Areas DPTO Futuro</vt:lpstr>
      <vt:lpstr>Diferencia Futur-presente</vt:lpstr>
      <vt:lpstr>Biomas distribucion</vt:lpstr>
      <vt:lpstr>Prone to change</vt:lpstr>
      <vt:lpstr>matrix de migracion %</vt:lpstr>
      <vt:lpstr>'Diferencia Futur-presente'!Área_de_impresión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</cp:lastModifiedBy>
  <dcterms:created xsi:type="dcterms:W3CDTF">2021-04-27T00:40:56Z</dcterms:created>
  <dcterms:modified xsi:type="dcterms:W3CDTF">2021-07-17T18:02:37Z</dcterms:modified>
</cp:coreProperties>
</file>