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F545FFBC-757C-704A-AAF4-16B7BB2DD397}" xr6:coauthVersionLast="47" xr6:coauthVersionMax="47" xr10:uidLastSave="{00000000-0000-0000-0000-000000000000}"/>
  <bookViews>
    <workbookView xWindow="800" yWindow="840" windowWidth="27640" windowHeight="16940" xr2:uid="{2CC28C55-261C-EE46-81AA-F43287652F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J29" i="1" s="1"/>
  <c r="H30" i="1"/>
  <c r="J30" i="1" s="1"/>
  <c r="H31" i="1"/>
  <c r="J31" i="1" s="1"/>
  <c r="H32" i="1"/>
  <c r="J32" i="1" s="1"/>
  <c r="B39" i="1"/>
  <c r="B38" i="1"/>
  <c r="I32" i="1"/>
  <c r="K32" i="1" s="1"/>
  <c r="I31" i="1"/>
  <c r="K31" i="1" s="1"/>
  <c r="I30" i="1"/>
  <c r="K30" i="1" s="1"/>
  <c r="I29" i="1"/>
  <c r="K29" i="1" s="1"/>
  <c r="I28" i="1"/>
  <c r="K28" i="1" s="1"/>
  <c r="H28" i="1"/>
  <c r="J28" i="1" s="1"/>
  <c r="I27" i="1"/>
  <c r="K27" i="1" s="1"/>
  <c r="H27" i="1"/>
  <c r="J27" i="1" s="1"/>
  <c r="I26" i="1"/>
  <c r="K26" i="1" s="1"/>
  <c r="H26" i="1"/>
  <c r="J26" i="1" s="1"/>
  <c r="I25" i="1"/>
  <c r="K25" i="1" s="1"/>
  <c r="H25" i="1"/>
  <c r="J25" i="1" s="1"/>
  <c r="I24" i="1"/>
  <c r="K24" i="1" s="1"/>
  <c r="H24" i="1"/>
  <c r="J24" i="1" s="1"/>
  <c r="W26" i="1"/>
  <c r="W27" i="1"/>
  <c r="W31" i="1"/>
  <c r="W32" i="1"/>
  <c r="W24" i="1"/>
  <c r="V25" i="1"/>
  <c r="V26" i="1"/>
  <c r="V27" i="1"/>
  <c r="T32" i="1"/>
  <c r="V32" i="1" s="1"/>
  <c r="U32" i="1"/>
  <c r="U31" i="1"/>
  <c r="T31" i="1"/>
  <c r="V31" i="1" s="1"/>
  <c r="U30" i="1"/>
  <c r="W30" i="1" s="1"/>
  <c r="T30" i="1"/>
  <c r="V30" i="1" s="1"/>
  <c r="U29" i="1"/>
  <c r="W29" i="1" s="1"/>
  <c r="T29" i="1"/>
  <c r="V29" i="1" s="1"/>
  <c r="U28" i="1"/>
  <c r="W28" i="1" s="1"/>
  <c r="T28" i="1"/>
  <c r="V28" i="1" s="1"/>
  <c r="U27" i="1"/>
  <c r="T27" i="1"/>
  <c r="U26" i="1"/>
  <c r="T26" i="1"/>
  <c r="U25" i="1"/>
  <c r="W25" i="1" s="1"/>
  <c r="T25" i="1"/>
  <c r="U24" i="1"/>
  <c r="T24" i="1"/>
  <c r="V24" i="1" s="1"/>
  <c r="U5" i="1" l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I4" i="1"/>
  <c r="K4" i="1" s="1"/>
  <c r="U4" i="1"/>
  <c r="W4" i="1" s="1"/>
  <c r="B17" i="1"/>
  <c r="B16" i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H7" i="1"/>
  <c r="J7" i="1" s="1"/>
  <c r="H8" i="1"/>
  <c r="J8" i="1" s="1"/>
  <c r="H9" i="1"/>
  <c r="J9" i="1" s="1"/>
  <c r="H10" i="1"/>
  <c r="J10" i="1" s="1"/>
  <c r="H11" i="1"/>
  <c r="J11" i="1" s="1"/>
  <c r="H5" i="1" l="1"/>
  <c r="J5" i="1" s="1"/>
  <c r="T4" i="1" l="1"/>
  <c r="V4" i="1" s="1"/>
  <c r="H6" i="1"/>
  <c r="J6" i="1" s="1"/>
  <c r="H4" i="1"/>
  <c r="J4" i="1" s="1"/>
</calcChain>
</file>

<file path=xl/sharedStrings.xml><?xml version="1.0" encoding="utf-8"?>
<sst xmlns="http://schemas.openxmlformats.org/spreadsheetml/2006/main" count="61" uniqueCount="27">
  <si>
    <t>R1</t>
  </si>
  <si>
    <t>R2</t>
  </si>
  <si>
    <t>R3</t>
  </si>
  <si>
    <t>2 uM</t>
  </si>
  <si>
    <t>1 uM</t>
  </si>
  <si>
    <t>Hsc70 + ATP</t>
  </si>
  <si>
    <t>Average</t>
  </si>
  <si>
    <t>StDev.P</t>
  </si>
  <si>
    <t>E1</t>
  </si>
  <si>
    <t>E2</t>
  </si>
  <si>
    <t>E3</t>
  </si>
  <si>
    <t>Norm_Ave</t>
  </si>
  <si>
    <t>Norm_StDev</t>
  </si>
  <si>
    <t>SD</t>
  </si>
  <si>
    <t>KD 1</t>
  </si>
  <si>
    <t>KD2</t>
  </si>
  <si>
    <t xml:space="preserve">KD3 </t>
  </si>
  <si>
    <t>KD ave</t>
  </si>
  <si>
    <t>KD stdev</t>
  </si>
  <si>
    <t>Concentration</t>
  </si>
  <si>
    <t>Fit_ADP_1</t>
  </si>
  <si>
    <t>Fit_ADP_2</t>
  </si>
  <si>
    <t>Fit_ATP_1</t>
  </si>
  <si>
    <t>Fit_ATP_2</t>
  </si>
  <si>
    <t>Hsc70 + DNAJB1 + ATP</t>
  </si>
  <si>
    <t>KD 2</t>
  </si>
  <si>
    <t>KD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</si>
</sst>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"/>
  </numFmts>
  <fonts count="6" x14ac:knownFonts="1">
    <font>
      <sz val="12"/>
      <color theme="1"/>
      <name val="Calibri"/>
      <family val="2"/>
      <scheme val="minor"/>
    </font>
    <font>
      <sz val="14"/>
      <name val="Arial"/>
      <family val="2"/>
    </font>
    <font>
      <i/>
      <sz val="14"/>
      <color rgb="FF0000FF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4" fontId="0" fillId="0" borderId="0" xfId="0" applyNumberFormat="1"/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E3B24-16D2-3543-A820-B9C615EA22F8}">
  <dimension ref="A1:AC69"/>
  <sheetViews>
    <sheetView tabSelected="1" topLeftCell="J1" workbookViewId="0">
      <selection activeCell="Y1" sqref="Y1:AC69"/>
    </sheetView>
  </sheetViews>
  <sheetFormatPr baseColWidth="10" defaultRowHeight="16" x14ac:dyDescent="0.2"/>
  <cols>
    <col min="10" max="11" width="11.1640625" bestFit="1" customWidth="1"/>
    <col min="27" max="29" width="13.6640625" bestFit="1" customWidth="1"/>
  </cols>
  <sheetData>
    <row r="1" spans="1:29" x14ac:dyDescent="0.2">
      <c r="A1" t="s">
        <v>5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</row>
    <row r="2" spans="1:29" x14ac:dyDescent="0.2">
      <c r="A2" s="3"/>
      <c r="B2" s="9" t="s">
        <v>3</v>
      </c>
      <c r="C2" s="9"/>
      <c r="D2" s="9"/>
      <c r="E2" s="9"/>
      <c r="F2" s="9"/>
      <c r="G2" s="9"/>
      <c r="H2" s="9"/>
      <c r="I2" s="9"/>
      <c r="J2" s="9"/>
      <c r="K2" s="9"/>
      <c r="L2" s="5"/>
      <c r="M2" s="3"/>
      <c r="N2" s="9" t="s">
        <v>4</v>
      </c>
      <c r="O2" s="9"/>
      <c r="P2" s="9"/>
      <c r="Q2" s="9"/>
      <c r="R2" s="9"/>
      <c r="S2" s="9"/>
      <c r="T2" s="9"/>
      <c r="U2" s="9"/>
    </row>
    <row r="3" spans="1:29" x14ac:dyDescent="0.2">
      <c r="A3" s="3"/>
      <c r="B3" s="3" t="s">
        <v>0</v>
      </c>
      <c r="C3" s="3" t="s">
        <v>8</v>
      </c>
      <c r="D3" s="3" t="s">
        <v>1</v>
      </c>
      <c r="E3" s="3" t="s">
        <v>9</v>
      </c>
      <c r="F3" s="3" t="s">
        <v>2</v>
      </c>
      <c r="G3" s="3" t="s">
        <v>10</v>
      </c>
      <c r="H3" s="3" t="s">
        <v>6</v>
      </c>
      <c r="I3" s="3" t="s">
        <v>13</v>
      </c>
      <c r="J3" s="3" t="s">
        <v>11</v>
      </c>
      <c r="K3" s="3" t="s">
        <v>12</v>
      </c>
      <c r="L3" s="3"/>
      <c r="M3" s="3"/>
      <c r="N3" s="3" t="s">
        <v>0</v>
      </c>
      <c r="O3" s="3" t="s">
        <v>8</v>
      </c>
      <c r="P3" s="3" t="s">
        <v>1</v>
      </c>
      <c r="Q3" s="3" t="s">
        <v>9</v>
      </c>
      <c r="R3" s="3" t="s">
        <v>2</v>
      </c>
      <c r="S3" s="3" t="s">
        <v>10</v>
      </c>
      <c r="T3" s="3" t="s">
        <v>6</v>
      </c>
      <c r="U3" s="3" t="s">
        <v>7</v>
      </c>
      <c r="V3" s="3" t="s">
        <v>11</v>
      </c>
      <c r="W3" s="3" t="s">
        <v>12</v>
      </c>
      <c r="Y3">
        <v>1.0000000000000001E-9</v>
      </c>
      <c r="Z3">
        <v>0</v>
      </c>
      <c r="AA3" s="8">
        <v>0</v>
      </c>
      <c r="AB3" s="8">
        <v>0</v>
      </c>
      <c r="AC3" s="8">
        <v>0</v>
      </c>
    </row>
    <row r="4" spans="1:29" ht="18" x14ac:dyDescent="0.2">
      <c r="A4" s="3">
        <v>0</v>
      </c>
      <c r="B4" s="3">
        <v>3.86</v>
      </c>
      <c r="C4" s="3">
        <v>0.23</v>
      </c>
      <c r="D4" s="1">
        <v>3.93</v>
      </c>
      <c r="E4" s="1">
        <v>0.28999999999999998</v>
      </c>
      <c r="F4" s="1">
        <v>3.91</v>
      </c>
      <c r="G4" s="1">
        <v>0.37</v>
      </c>
      <c r="H4" s="1">
        <f t="shared" ref="H4:H11" si="0">AVERAGE(B4,D4,F4)</f>
        <v>3.9</v>
      </c>
      <c r="I4" s="1">
        <f>SQRT((C4^2+E4^2+G4^2))/3</f>
        <v>0.17445152144172701</v>
      </c>
      <c r="J4" s="7">
        <f>(H4-3.9)/193</f>
        <v>0</v>
      </c>
      <c r="K4" s="7">
        <f>I4/193</f>
        <v>9.0389389348045088E-4</v>
      </c>
      <c r="L4" s="1"/>
      <c r="M4" s="1">
        <v>0</v>
      </c>
      <c r="N4" s="3">
        <v>3.86</v>
      </c>
      <c r="O4" s="3">
        <v>0.23</v>
      </c>
      <c r="P4" s="1">
        <v>3.93</v>
      </c>
      <c r="Q4" s="1">
        <v>0.28999999999999998</v>
      </c>
      <c r="R4">
        <v>3.91</v>
      </c>
      <c r="S4">
        <v>0.37</v>
      </c>
      <c r="T4" s="1">
        <f t="shared" ref="T4:T11" si="1">AVERAGE(N4,P4,R4)</f>
        <v>3.9</v>
      </c>
      <c r="U4" s="1">
        <f>_xlfn.STDEV.P(O4,Q4,S4)</f>
        <v>5.7348835113617581E-2</v>
      </c>
      <c r="V4" s="6">
        <f>(T4-3.9)/193</f>
        <v>0</v>
      </c>
      <c r="W4" s="6">
        <f>U4/193</f>
        <v>2.9714422338661959E-4</v>
      </c>
      <c r="Y4">
        <v>2.0000000000000001E-9</v>
      </c>
      <c r="Z4">
        <v>2.630117425874651E-4</v>
      </c>
      <c r="AA4" s="8">
        <v>8.3878236338088191E-5</v>
      </c>
      <c r="AB4" s="8">
        <v>7.4173356444745217E-4</v>
      </c>
      <c r="AC4" s="8">
        <v>3.6984027372252498E-4</v>
      </c>
    </row>
    <row r="5" spans="1:29" ht="18" x14ac:dyDescent="0.2">
      <c r="A5" s="3">
        <v>0.1</v>
      </c>
      <c r="B5" s="3">
        <v>3.91</v>
      </c>
      <c r="C5" s="3">
        <v>0.31</v>
      </c>
      <c r="D5" s="1">
        <v>3.99</v>
      </c>
      <c r="E5" s="1">
        <v>0.32</v>
      </c>
      <c r="F5" s="1">
        <v>3.94</v>
      </c>
      <c r="G5" s="1">
        <v>0.34</v>
      </c>
      <c r="H5" s="1">
        <f t="shared" si="0"/>
        <v>3.9466666666666668</v>
      </c>
      <c r="I5" s="1">
        <f t="shared" ref="I5:I11" si="2">SQRT((C5^2+E5^2+G5^2))/3</f>
        <v>0.18681541692269407</v>
      </c>
      <c r="J5" s="7">
        <f t="shared" ref="J5:J11" si="3">(H5-3.9)/193</f>
        <v>2.4179620034542413E-4</v>
      </c>
      <c r="K5" s="7">
        <f t="shared" ref="K5:K11" si="4">I5/193</f>
        <v>9.6795552809686046E-4</v>
      </c>
      <c r="L5" s="1"/>
      <c r="M5" s="1">
        <v>0.1</v>
      </c>
      <c r="N5" s="3">
        <v>3.99</v>
      </c>
      <c r="O5" s="3">
        <v>0.28999999999999998</v>
      </c>
      <c r="P5" s="1">
        <v>3.99</v>
      </c>
      <c r="Q5" s="1">
        <v>0.27</v>
      </c>
      <c r="R5" s="1">
        <v>4.0599999999999996</v>
      </c>
      <c r="S5" s="1">
        <v>0.28999999999999998</v>
      </c>
      <c r="T5" s="1">
        <f t="shared" si="1"/>
        <v>4.0133333333333328</v>
      </c>
      <c r="U5" s="1">
        <f t="shared" ref="U5:U11" si="5">_xlfn.STDEV.P(O5,Q5,S5)</f>
        <v>9.4280904158206159E-3</v>
      </c>
      <c r="V5" s="6">
        <f t="shared" ref="V5:V11" si="6">(T5-3.9)/193</f>
        <v>5.8721934369602513E-4</v>
      </c>
      <c r="W5" s="6">
        <f t="shared" ref="W5:W11" si="7">U5/193</f>
        <v>4.8850209408396976E-5</v>
      </c>
      <c r="Y5">
        <v>3E-9</v>
      </c>
      <c r="Z5">
        <v>4.4306909421844667E-4</v>
      </c>
      <c r="AA5" s="8">
        <v>1.7436970291481192E-4</v>
      </c>
      <c r="AB5" s="8">
        <v>1.4548578098795614E-3</v>
      </c>
      <c r="AC5" s="8">
        <v>7.4049578719756915E-4</v>
      </c>
    </row>
    <row r="6" spans="1:29" ht="18" x14ac:dyDescent="0.2">
      <c r="A6" s="3">
        <v>0.5</v>
      </c>
      <c r="B6" s="3">
        <v>25.15</v>
      </c>
      <c r="C6" s="3">
        <v>11.35</v>
      </c>
      <c r="D6" s="1">
        <v>41</v>
      </c>
      <c r="E6" s="1">
        <v>3.8</v>
      </c>
      <c r="F6" s="1">
        <v>44.3</v>
      </c>
      <c r="G6" s="1">
        <v>3.7</v>
      </c>
      <c r="H6" s="1">
        <f t="shared" si="0"/>
        <v>36.81666666666667</v>
      </c>
      <c r="I6" s="1">
        <f t="shared" si="2"/>
        <v>4.1760228288009467</v>
      </c>
      <c r="J6" s="7">
        <f t="shared" si="3"/>
        <v>0.170552677029361</v>
      </c>
      <c r="K6" s="7">
        <f t="shared" si="4"/>
        <v>2.1637423983424595E-2</v>
      </c>
      <c r="L6" s="1"/>
      <c r="M6" s="1">
        <v>1</v>
      </c>
      <c r="N6" s="3">
        <v>154.96</v>
      </c>
      <c r="O6" s="3">
        <v>2.06</v>
      </c>
      <c r="P6" s="1">
        <v>109.68</v>
      </c>
      <c r="Q6" s="1">
        <v>2.06</v>
      </c>
      <c r="R6" s="4">
        <v>192.88</v>
      </c>
      <c r="S6" s="4">
        <v>2.38</v>
      </c>
      <c r="T6" s="1">
        <f t="shared" si="1"/>
        <v>152.50666666666666</v>
      </c>
      <c r="U6" s="1">
        <f t="shared" si="5"/>
        <v>0.15084944665313005</v>
      </c>
      <c r="V6" s="6">
        <f t="shared" si="6"/>
        <v>0.76998272884283236</v>
      </c>
      <c r="W6" s="6">
        <f t="shared" si="7"/>
        <v>7.8160335053435259E-4</v>
      </c>
      <c r="Y6">
        <v>4.0000000000000002E-9</v>
      </c>
      <c r="Z6">
        <v>6.2312578257048669E-4</v>
      </c>
      <c r="AA6" s="8">
        <v>2.6486108536407944E-4</v>
      </c>
      <c r="AB6" s="8">
        <v>2.1679040822859177E-3</v>
      </c>
      <c r="AC6" s="8">
        <v>1.1111403776112026E-3</v>
      </c>
    </row>
    <row r="7" spans="1:29" ht="18" x14ac:dyDescent="0.2">
      <c r="A7" s="3">
        <v>1</v>
      </c>
      <c r="B7" s="3">
        <v>4.25</v>
      </c>
      <c r="C7" s="3">
        <v>0.22</v>
      </c>
      <c r="D7" s="1">
        <v>206.76</v>
      </c>
      <c r="E7" s="1">
        <v>2.0099999999999998</v>
      </c>
      <c r="F7" s="1">
        <v>26.18</v>
      </c>
      <c r="G7" s="1">
        <v>0.33</v>
      </c>
      <c r="H7" s="1">
        <f t="shared" si="0"/>
        <v>79.063333333333333</v>
      </c>
      <c r="I7" s="1">
        <f t="shared" si="2"/>
        <v>0.68291857331440164</v>
      </c>
      <c r="J7" s="7">
        <f t="shared" si="3"/>
        <v>0.389447322970639</v>
      </c>
      <c r="K7" s="7">
        <f t="shared" si="4"/>
        <v>3.5384382037015631E-3</v>
      </c>
      <c r="L7" s="1"/>
      <c r="M7" s="1">
        <v>5</v>
      </c>
      <c r="N7" s="3">
        <v>150.55000000000001</v>
      </c>
      <c r="O7" s="3">
        <v>41.12</v>
      </c>
      <c r="P7" s="1">
        <v>127.17</v>
      </c>
      <c r="Q7" s="1">
        <v>3.9</v>
      </c>
      <c r="R7" s="1">
        <v>131.05000000000001</v>
      </c>
      <c r="S7" s="1">
        <v>0.48</v>
      </c>
      <c r="T7" s="1">
        <f t="shared" si="1"/>
        <v>136.25666666666669</v>
      </c>
      <c r="U7" s="1">
        <f t="shared" si="5"/>
        <v>18.404813380079556</v>
      </c>
      <c r="V7" s="6">
        <f t="shared" si="6"/>
        <v>0.68578583765112267</v>
      </c>
      <c r="W7" s="6">
        <f t="shared" si="7"/>
        <v>9.5361727357925155E-2</v>
      </c>
      <c r="Y7">
        <v>5.0000000000000001E-9</v>
      </c>
      <c r="Z7">
        <v>8.0318180729247986E-4</v>
      </c>
      <c r="AA7" s="8">
        <v>3.5535238366316056E-4</v>
      </c>
      <c r="AB7" s="8">
        <v>2.8808722400598843E-3</v>
      </c>
      <c r="AC7" s="8">
        <v>1.4817740337682832E-3</v>
      </c>
    </row>
    <row r="8" spans="1:29" ht="18" x14ac:dyDescent="0.2">
      <c r="A8" s="3">
        <v>5</v>
      </c>
      <c r="B8" s="3">
        <v>198.72</v>
      </c>
      <c r="C8" s="3">
        <v>1.29</v>
      </c>
      <c r="D8" s="1">
        <v>203.86</v>
      </c>
      <c r="E8" s="1">
        <v>5.79</v>
      </c>
      <c r="F8" s="1">
        <v>212.46</v>
      </c>
      <c r="G8" s="1">
        <v>2.39</v>
      </c>
      <c r="H8" s="1">
        <f t="shared" si="0"/>
        <v>205.01333333333335</v>
      </c>
      <c r="I8" s="1">
        <f t="shared" si="2"/>
        <v>2.1317780789232676</v>
      </c>
      <c r="J8" s="7">
        <f t="shared" si="3"/>
        <v>1.0420379965457687</v>
      </c>
      <c r="K8" s="7">
        <f t="shared" si="4"/>
        <v>1.1045482274213822E-2</v>
      </c>
      <c r="L8" s="1"/>
      <c r="M8" s="1">
        <v>10</v>
      </c>
      <c r="N8" s="3">
        <v>70.260000000000005</v>
      </c>
      <c r="O8" s="3">
        <v>2.4</v>
      </c>
      <c r="P8" s="1">
        <v>218.63</v>
      </c>
      <c r="Q8" s="1">
        <v>6.63</v>
      </c>
      <c r="R8" s="1">
        <v>268.5</v>
      </c>
      <c r="S8" s="1">
        <v>6.5</v>
      </c>
      <c r="T8" s="1">
        <f t="shared" si="1"/>
        <v>185.79666666666665</v>
      </c>
      <c r="U8" s="1">
        <f t="shared" si="5"/>
        <v>1.9641169913107404</v>
      </c>
      <c r="V8" s="6">
        <f t="shared" si="6"/>
        <v>0.94246977547495669</v>
      </c>
      <c r="W8" s="6">
        <f t="shared" si="7"/>
        <v>1.0176771975703318E-2</v>
      </c>
      <c r="Y8">
        <v>6E-9</v>
      </c>
      <c r="Z8">
        <v>9.8323716803287243E-4</v>
      </c>
      <c r="AA8" s="8">
        <v>4.4584359778948016E-4</v>
      </c>
      <c r="AB8" s="8">
        <v>3.5937621412858475E-3</v>
      </c>
      <c r="AC8" s="8">
        <v>1.8523967444586988E-3</v>
      </c>
    </row>
    <row r="9" spans="1:29" ht="18" x14ac:dyDescent="0.2">
      <c r="A9" s="3">
        <v>10</v>
      </c>
      <c r="B9" s="3">
        <v>167.01</v>
      </c>
      <c r="C9" s="3">
        <v>3.24</v>
      </c>
      <c r="D9" s="1">
        <v>268.5</v>
      </c>
      <c r="E9" s="1">
        <v>2.5499999999999998</v>
      </c>
      <c r="F9" s="1">
        <v>146.07</v>
      </c>
      <c r="G9" s="1">
        <v>3.52</v>
      </c>
      <c r="H9" s="1">
        <f t="shared" si="0"/>
        <v>193.85999999999999</v>
      </c>
      <c r="I9" s="1">
        <f t="shared" si="2"/>
        <v>1.8071001939879014</v>
      </c>
      <c r="J9" s="7">
        <f t="shared" si="3"/>
        <v>0.98424870466321235</v>
      </c>
      <c r="K9" s="7">
        <f t="shared" si="4"/>
        <v>9.3632134403518214E-3</v>
      </c>
      <c r="L9" s="1"/>
      <c r="M9" s="1">
        <v>15</v>
      </c>
      <c r="N9" s="3">
        <v>171.66</v>
      </c>
      <c r="O9" s="3">
        <v>3</v>
      </c>
      <c r="P9" s="1">
        <v>168.94</v>
      </c>
      <c r="Q9" s="1">
        <v>2.99</v>
      </c>
      <c r="R9" s="1">
        <v>162.63999999999999</v>
      </c>
      <c r="S9" s="1">
        <v>4.12</v>
      </c>
      <c r="T9" s="1">
        <f t="shared" si="1"/>
        <v>167.74666666666667</v>
      </c>
      <c r="U9" s="1">
        <f t="shared" si="5"/>
        <v>0.53034579914115354</v>
      </c>
      <c r="V9" s="6">
        <f t="shared" si="6"/>
        <v>0.84894645941278069</v>
      </c>
      <c r="W9" s="6">
        <f t="shared" si="7"/>
        <v>2.7479056950318837E-3</v>
      </c>
      <c r="Y9">
        <v>6.9999999999999998E-9</v>
      </c>
      <c r="Z9">
        <v>1.1632918644400331E-3</v>
      </c>
      <c r="AA9" s="8">
        <v>5.3633472772038999E-4</v>
      </c>
      <c r="AB9" s="8">
        <v>4.306573643738063E-3</v>
      </c>
      <c r="AC9" s="8">
        <v>2.223008498458212E-3</v>
      </c>
    </row>
    <row r="10" spans="1:29" ht="18" x14ac:dyDescent="0.2">
      <c r="A10" s="3">
        <v>15</v>
      </c>
      <c r="B10" s="3">
        <v>116.37</v>
      </c>
      <c r="C10" s="3">
        <v>3.96</v>
      </c>
      <c r="D10" s="1">
        <v>210.22</v>
      </c>
      <c r="E10" s="1">
        <v>4.3099999999999996</v>
      </c>
      <c r="F10" s="1">
        <v>137.38999999999999</v>
      </c>
      <c r="G10" s="1">
        <v>1.55</v>
      </c>
      <c r="H10" s="1">
        <f t="shared" si="0"/>
        <v>154.66</v>
      </c>
      <c r="I10" s="1">
        <f t="shared" si="2"/>
        <v>2.0182555724079037</v>
      </c>
      <c r="J10" s="7">
        <f t="shared" si="3"/>
        <v>0.78113989637305692</v>
      </c>
      <c r="K10" s="7">
        <f t="shared" si="4"/>
        <v>1.0457282758590175E-2</v>
      </c>
      <c r="L10" s="1"/>
      <c r="M10" s="1">
        <v>25</v>
      </c>
      <c r="N10" s="3">
        <v>210.08</v>
      </c>
      <c r="O10" s="3">
        <v>65.09</v>
      </c>
      <c r="P10" s="1">
        <v>201.94</v>
      </c>
      <c r="Q10" s="1">
        <v>4.22</v>
      </c>
      <c r="R10" s="4">
        <v>205.63</v>
      </c>
      <c r="S10" s="4">
        <v>21.7</v>
      </c>
      <c r="T10" s="1">
        <f t="shared" si="1"/>
        <v>205.88333333333333</v>
      </c>
      <c r="U10" s="1">
        <f t="shared" si="5"/>
        <v>25.589493069530622</v>
      </c>
      <c r="V10" s="6">
        <f t="shared" si="6"/>
        <v>1.0465457685664938</v>
      </c>
      <c r="W10" s="6">
        <f t="shared" si="7"/>
        <v>0.13258804699238663</v>
      </c>
      <c r="Y10">
        <v>8.0000000000000005E-9</v>
      </c>
      <c r="Z10">
        <v>1.3433458961619466E-3</v>
      </c>
      <c r="AA10" s="8">
        <v>6.2682577343338821E-4</v>
      </c>
      <c r="AB10" s="8">
        <v>5.0193066048803544E-3</v>
      </c>
      <c r="AC10" s="8">
        <v>2.593609284527299E-3</v>
      </c>
    </row>
    <row r="11" spans="1:29" ht="18" x14ac:dyDescent="0.2">
      <c r="A11" s="3">
        <v>25</v>
      </c>
      <c r="B11" s="3">
        <v>160.59</v>
      </c>
      <c r="C11" s="3">
        <v>14.82</v>
      </c>
      <c r="D11" s="1">
        <v>122.06</v>
      </c>
      <c r="E11" s="1">
        <v>5.0999999999999996</v>
      </c>
      <c r="F11" s="4">
        <v>315.87</v>
      </c>
      <c r="G11" s="4">
        <v>2.17</v>
      </c>
      <c r="H11" s="1">
        <f t="shared" si="0"/>
        <v>199.50666666666666</v>
      </c>
      <c r="I11" s="1">
        <f t="shared" si="2"/>
        <v>5.2741644941271142</v>
      </c>
      <c r="J11" s="7">
        <f t="shared" si="3"/>
        <v>1.0135060449050086</v>
      </c>
      <c r="K11" s="7">
        <f t="shared" si="4"/>
        <v>2.7327277171643079E-2</v>
      </c>
      <c r="L11" s="1"/>
      <c r="M11" s="4">
        <v>50</v>
      </c>
      <c r="N11" s="3">
        <v>191.14</v>
      </c>
      <c r="O11" s="3">
        <v>0.2</v>
      </c>
      <c r="P11" s="1">
        <v>177.67</v>
      </c>
      <c r="Q11" s="1">
        <v>2</v>
      </c>
      <c r="R11" s="4">
        <v>181.1</v>
      </c>
      <c r="S11" s="4">
        <v>2</v>
      </c>
      <c r="T11" s="1">
        <f t="shared" si="1"/>
        <v>183.30333333333331</v>
      </c>
      <c r="U11" s="1">
        <f t="shared" si="5"/>
        <v>0.8485281374238568</v>
      </c>
      <c r="V11" s="6">
        <f t="shared" si="6"/>
        <v>0.92955094991364406</v>
      </c>
      <c r="W11" s="6">
        <f t="shared" si="7"/>
        <v>4.3965188467557344E-3</v>
      </c>
      <c r="Y11">
        <v>1E-8</v>
      </c>
      <c r="Z11">
        <v>1.703451964141329E-3</v>
      </c>
      <c r="AA11" s="8">
        <v>8.0780761211466875E-4</v>
      </c>
      <c r="AB11" s="8">
        <v>6.4445363315328011E-3</v>
      </c>
      <c r="AC11" s="8">
        <v>3.3347779078448858E-3</v>
      </c>
    </row>
    <row r="12" spans="1:29" ht="18" x14ac:dyDescent="0.2">
      <c r="A12" s="3"/>
      <c r="B12" s="3"/>
      <c r="C12" s="3"/>
      <c r="D12" s="4"/>
      <c r="E12" s="4"/>
      <c r="F12" s="4"/>
      <c r="G12" s="4"/>
      <c r="H12" s="1"/>
      <c r="I12" s="1"/>
      <c r="J12" s="1"/>
      <c r="K12" s="1"/>
      <c r="L12" s="1"/>
      <c r="M12" s="2"/>
      <c r="R12" s="1"/>
      <c r="S12" s="1"/>
      <c r="T12" s="1"/>
      <c r="U12" s="1"/>
      <c r="Y12">
        <v>2E-8</v>
      </c>
      <c r="Z12">
        <v>3.5039423029367975E-3</v>
      </c>
      <c r="AA12" s="8">
        <v>1.7127117447338148E-3</v>
      </c>
      <c r="AB12" s="8">
        <v>1.3565923606026887E-2</v>
      </c>
      <c r="AC12" s="8">
        <v>7.0399591076329478E-3</v>
      </c>
    </row>
    <row r="13" spans="1:29" ht="18" x14ac:dyDescent="0.2">
      <c r="A13" t="s">
        <v>14</v>
      </c>
      <c r="B13" s="3">
        <v>159.69999999999999</v>
      </c>
      <c r="K13" s="1"/>
      <c r="L13" s="1"/>
      <c r="Y13">
        <v>2.9999999999999997E-8</v>
      </c>
      <c r="Z13">
        <v>5.3043657132360849E-3</v>
      </c>
      <c r="AA13" s="8">
        <v>2.6176074260471534E-3</v>
      </c>
      <c r="AB13" s="8">
        <v>2.0679268327407629E-2</v>
      </c>
      <c r="AC13" s="8">
        <v>1.0744028756683611E-2</v>
      </c>
    </row>
    <row r="14" spans="1:29" ht="18" x14ac:dyDescent="0.2">
      <c r="A14" t="s">
        <v>15</v>
      </c>
      <c r="B14" s="1">
        <v>157.19999999999999</v>
      </c>
      <c r="Y14">
        <v>4.0000000000000001E-8</v>
      </c>
      <c r="Z14">
        <v>7.1047218385084611E-3</v>
      </c>
      <c r="AA14" s="8">
        <v>3.5224946332705707E-3</v>
      </c>
      <c r="AB14" s="8">
        <v>2.778442206958617E-2</v>
      </c>
      <c r="AC14" s="8">
        <v>1.4446975340209266E-2</v>
      </c>
    </row>
    <row r="15" spans="1:29" x14ac:dyDescent="0.2">
      <c r="A15" t="s">
        <v>16</v>
      </c>
      <c r="B15" s="3">
        <v>99.95</v>
      </c>
      <c r="Y15">
        <v>4.9999999999999998E-8</v>
      </c>
      <c r="Z15">
        <v>8.9050103197136129E-3</v>
      </c>
      <c r="AA15" s="8">
        <v>4.42737334353844E-3</v>
      </c>
      <c r="AB15" s="8">
        <v>3.4881233119420561E-2</v>
      </c>
      <c r="AC15" s="8">
        <v>1.8148787191267481E-2</v>
      </c>
    </row>
    <row r="16" spans="1:29" x14ac:dyDescent="0.2">
      <c r="A16" t="s">
        <v>17</v>
      </c>
      <c r="B16">
        <f>AVERAGE(B13:B15)</f>
        <v>138.94999999999999</v>
      </c>
      <c r="Y16">
        <v>5.9999999999999995E-8</v>
      </c>
      <c r="Z16">
        <v>1.0705230795279685E-2</v>
      </c>
      <c r="AA16" s="8">
        <v>5.3322435339032206E-3</v>
      </c>
      <c r="AB16" s="8">
        <v>4.1969546398638972E-2</v>
      </c>
      <c r="AC16" s="8">
        <v>2.1849452488375165E-2</v>
      </c>
    </row>
    <row r="17" spans="1:29" x14ac:dyDescent="0.2">
      <c r="A17" t="s">
        <v>18</v>
      </c>
      <c r="B17">
        <f>_xlfn.STDEV.P(B13:B15)</f>
        <v>27.596044402534698</v>
      </c>
      <c r="Y17">
        <v>7.0000000000000005E-8</v>
      </c>
      <c r="Z17">
        <v>1.2505382901081139E-2</v>
      </c>
      <c r="AA17" s="8">
        <v>6.2371051813351923E-3</v>
      </c>
      <c r="AB17" s="8">
        <v>4.9049203384103214E-2</v>
      </c>
      <c r="AC17" s="8">
        <v>2.5548959253081444E-2</v>
      </c>
    </row>
    <row r="18" spans="1:29" x14ac:dyDescent="0.2">
      <c r="Y18">
        <v>8.0000000000000002E-8</v>
      </c>
      <c r="Z18">
        <v>1.4305466270416642E-2</v>
      </c>
      <c r="AA18" s="8">
        <v>7.1419582627220129E-3</v>
      </c>
      <c r="AB18" s="8">
        <v>5.6120042026403694E-2</v>
      </c>
      <c r="AC18" s="8">
        <v>2.9247295347497277E-2</v>
      </c>
    </row>
    <row r="19" spans="1:29" x14ac:dyDescent="0.2">
      <c r="Y19">
        <v>8.9999999999999999E-8</v>
      </c>
      <c r="Z19">
        <v>1.6105480533986406E-2</v>
      </c>
      <c r="AA19" s="8">
        <v>8.0468027548680869E-3</v>
      </c>
      <c r="AB19" s="8">
        <v>6.3181896666777787E-2</v>
      </c>
      <c r="AC19" s="8">
        <v>3.294444847178174E-2</v>
      </c>
    </row>
    <row r="20" spans="1:29" x14ac:dyDescent="0.2">
      <c r="Y20">
        <v>9.9999999999999995E-8</v>
      </c>
      <c r="Z20">
        <v>1.79054253198692E-2</v>
      </c>
      <c r="AA20" s="8">
        <v>8.9516386344948747E-3</v>
      </c>
      <c r="AB20" s="8">
        <v>7.0234597952347863E-2</v>
      </c>
      <c r="AC20" s="8">
        <v>3.6640406161583601E-2</v>
      </c>
    </row>
    <row r="21" spans="1:29" x14ac:dyDescent="0.2">
      <c r="A21" t="s">
        <v>24</v>
      </c>
      <c r="Y21">
        <v>1.4999999999999999E-7</v>
      </c>
      <c r="Z21">
        <v>2.69040938803243E-2</v>
      </c>
      <c r="AA21" s="8">
        <v>1.3475688024195614E-2</v>
      </c>
      <c r="AB21" s="8">
        <v>0.10535460708648088</v>
      </c>
      <c r="AC21" s="8">
        <v>5.5101814993416445E-2</v>
      </c>
    </row>
    <row r="22" spans="1:29" x14ac:dyDescent="0.2">
      <c r="B22" s="9" t="s">
        <v>3</v>
      </c>
      <c r="C22" s="9"/>
      <c r="D22" s="9"/>
      <c r="E22" s="9"/>
      <c r="F22" s="9"/>
      <c r="G22" s="9"/>
      <c r="H22" s="9"/>
      <c r="I22" s="9"/>
      <c r="J22" s="9"/>
      <c r="K22" s="9"/>
      <c r="L22" s="5"/>
      <c r="M22" s="3"/>
      <c r="N22" s="9" t="s">
        <v>4</v>
      </c>
      <c r="O22" s="9"/>
      <c r="P22" s="9"/>
      <c r="Q22" s="9"/>
      <c r="R22" s="9"/>
      <c r="S22" s="9"/>
      <c r="T22" s="9"/>
      <c r="U22" s="9"/>
      <c r="Y22">
        <v>1.9999999999999999E-7</v>
      </c>
      <c r="Z22">
        <v>3.590096816218543E-2</v>
      </c>
      <c r="AA22" s="8">
        <v>1.7999518560492308E-2</v>
      </c>
      <c r="AB22" s="8">
        <v>0.14021809929290602</v>
      </c>
      <c r="AC22" s="8">
        <v>7.3531369027539623E-2</v>
      </c>
    </row>
    <row r="23" spans="1:29" x14ac:dyDescent="0.2">
      <c r="B23" s="3" t="s">
        <v>0</v>
      </c>
      <c r="C23" s="3" t="s">
        <v>8</v>
      </c>
      <c r="D23" s="3" t="s">
        <v>1</v>
      </c>
      <c r="E23" s="3" t="s">
        <v>9</v>
      </c>
      <c r="F23" s="3" t="s">
        <v>2</v>
      </c>
      <c r="G23" s="3" t="s">
        <v>10</v>
      </c>
      <c r="H23" s="3" t="s">
        <v>6</v>
      </c>
      <c r="I23" s="3" t="s">
        <v>13</v>
      </c>
      <c r="J23" s="3" t="s">
        <v>11</v>
      </c>
      <c r="K23" s="3" t="s">
        <v>12</v>
      </c>
      <c r="L23" s="3"/>
      <c r="M23" s="3"/>
      <c r="N23" s="3" t="s">
        <v>0</v>
      </c>
      <c r="O23" s="3" t="s">
        <v>8</v>
      </c>
      <c r="P23" s="3" t="s">
        <v>1</v>
      </c>
      <c r="Q23" s="3" t="s">
        <v>9</v>
      </c>
      <c r="R23" s="3" t="s">
        <v>2</v>
      </c>
      <c r="S23" s="3" t="s">
        <v>10</v>
      </c>
      <c r="T23" s="3" t="s">
        <v>6</v>
      </c>
      <c r="U23" s="3" t="s">
        <v>13</v>
      </c>
      <c r="V23" s="3" t="s">
        <v>11</v>
      </c>
      <c r="W23" s="3" t="s">
        <v>12</v>
      </c>
      <c r="Y23">
        <v>2.4999999999999999E-7</v>
      </c>
      <c r="Z23">
        <v>4.4895998583609667E-2</v>
      </c>
      <c r="AA23" s="8">
        <v>2.2523127237463022E-2</v>
      </c>
      <c r="AB23" s="8">
        <v>0.17479920056228376</v>
      </c>
      <c r="AC23" s="8">
        <v>9.1927308642987746E-2</v>
      </c>
    </row>
    <row r="24" spans="1:29" ht="18" x14ac:dyDescent="0.2">
      <c r="A24" s="1">
        <v>0</v>
      </c>
      <c r="B24" s="1">
        <v>3.77</v>
      </c>
      <c r="C24">
        <v>0.7</v>
      </c>
      <c r="D24" s="1">
        <v>3.81</v>
      </c>
      <c r="E24">
        <v>0.72</v>
      </c>
      <c r="F24" s="1">
        <v>3.79</v>
      </c>
      <c r="G24">
        <v>0.63</v>
      </c>
      <c r="H24" s="1">
        <f t="shared" ref="H24:H32" si="8">AVERAGE(B24,D24,F24)</f>
        <v>3.7900000000000005</v>
      </c>
      <c r="I24" s="1">
        <f>SQRT((C24^2+E24^2+G24^2))/3</f>
        <v>0.39515116657355881</v>
      </c>
      <c r="J24" s="7">
        <f>(H24-3.78)/110</f>
        <v>9.0909090909097043E-5</v>
      </c>
      <c r="K24" s="7">
        <f>I24/110</f>
        <v>3.5922833324868982E-3</v>
      </c>
      <c r="M24" s="1">
        <v>0</v>
      </c>
      <c r="N24" s="1">
        <v>3.77</v>
      </c>
      <c r="O24">
        <v>0.7</v>
      </c>
      <c r="P24" s="1">
        <v>3.8050000000000002</v>
      </c>
      <c r="Q24" s="1">
        <v>0.72</v>
      </c>
      <c r="R24" s="1">
        <v>3.7850000000000001</v>
      </c>
      <c r="S24" s="1">
        <v>0.63</v>
      </c>
      <c r="T24" s="1">
        <f t="shared" ref="T24:T31" si="9">AVERAGE(N24,P24,R24)</f>
        <v>3.7866666666666666</v>
      </c>
      <c r="U24" s="1">
        <f>SQRT((O24^2+Q24^2+S24^2))/3</f>
        <v>0.39515116657355881</v>
      </c>
      <c r="V24" s="7">
        <f>(T24-3.78)/110</f>
        <v>6.0606060606062007E-5</v>
      </c>
      <c r="W24" s="7">
        <f>U24/110</f>
        <v>3.5922833324868982E-3</v>
      </c>
      <c r="Y24">
        <v>2.9999999999999999E-7</v>
      </c>
      <c r="Z24">
        <v>5.388913374067205E-2</v>
      </c>
      <c r="AA24" s="8">
        <v>2.7046510994189425E-2</v>
      </c>
      <c r="AB24" s="8">
        <v>0.20906900930911015</v>
      </c>
      <c r="AC24" s="8">
        <v>0.11028774970882868</v>
      </c>
    </row>
    <row r="25" spans="1:29" ht="18" x14ac:dyDescent="0.2">
      <c r="A25" s="1">
        <v>9.9999999999999995E-8</v>
      </c>
      <c r="B25" s="1">
        <v>4.79</v>
      </c>
      <c r="C25">
        <v>0.21</v>
      </c>
      <c r="D25" s="1">
        <v>4.74</v>
      </c>
      <c r="E25">
        <v>0.42</v>
      </c>
      <c r="F25" s="1">
        <v>4.7</v>
      </c>
      <c r="G25">
        <v>0.31</v>
      </c>
      <c r="H25" s="1">
        <f t="shared" si="8"/>
        <v>4.7433333333333332</v>
      </c>
      <c r="I25" s="1">
        <f t="shared" ref="I25:I31" si="10">SQRT((C25^2+E25^2+G25^2))/3</f>
        <v>0.18755739862180265</v>
      </c>
      <c r="J25" s="7">
        <f t="shared" ref="J25:J32" si="11">(H25-3.78)/110</f>
        <v>8.7575757575757574E-3</v>
      </c>
      <c r="K25" s="7">
        <f t="shared" ref="K25:K31" si="12">I25/110</f>
        <v>1.7050672601982059E-3</v>
      </c>
      <c r="M25" s="1">
        <v>9.9999999999999995E-8</v>
      </c>
      <c r="N25" s="1">
        <v>5.0199999999999996</v>
      </c>
      <c r="O25">
        <v>0.28000000000000003</v>
      </c>
      <c r="P25" s="1">
        <v>4.92</v>
      </c>
      <c r="Q25" s="1">
        <v>0.38</v>
      </c>
      <c r="R25" s="1">
        <v>4.8550000000000004</v>
      </c>
      <c r="S25" s="1">
        <v>0.43</v>
      </c>
      <c r="T25" s="1">
        <f t="shared" si="9"/>
        <v>4.9316666666666666</v>
      </c>
      <c r="U25" s="1">
        <f t="shared" ref="U25:U31" si="13">SQRT((O25^2+Q25^2+S25^2))/3</f>
        <v>0.21283796653792761</v>
      </c>
      <c r="V25" s="7">
        <f t="shared" ref="V25:V32" si="14">(T25-3.78)/110</f>
        <v>1.0469696969696971E-2</v>
      </c>
      <c r="W25" s="7">
        <f t="shared" ref="W25:W32" si="15">U25/110</f>
        <v>1.934890604890251E-3</v>
      </c>
      <c r="Y25">
        <v>3.4999999999999998E-7</v>
      </c>
      <c r="Z25">
        <v>6.288032032393881E-2</v>
      </c>
      <c r="AA25" s="8">
        <v>3.156966671350013E-2</v>
      </c>
      <c r="AB25" s="8">
        <v>0.24299526159246412</v>
      </c>
      <c r="AC25" s="8">
        <v>0.12861067315269609</v>
      </c>
    </row>
    <row r="26" spans="1:29" ht="18" x14ac:dyDescent="0.2">
      <c r="A26" s="1">
        <v>4.9999999999999998E-7</v>
      </c>
      <c r="B26" s="1">
        <v>5.17</v>
      </c>
      <c r="C26">
        <v>0.495</v>
      </c>
      <c r="D26" s="1">
        <v>4.58</v>
      </c>
      <c r="E26">
        <v>0.32</v>
      </c>
      <c r="F26" s="1">
        <v>6.03</v>
      </c>
      <c r="G26">
        <v>1.84</v>
      </c>
      <c r="H26" s="1">
        <f t="shared" si="8"/>
        <v>5.2600000000000007</v>
      </c>
      <c r="I26" s="1">
        <f t="shared" si="10"/>
        <v>0.64403459189359979</v>
      </c>
      <c r="J26" s="7">
        <f t="shared" si="11"/>
        <v>1.3454545454545462E-2</v>
      </c>
      <c r="K26" s="7">
        <f t="shared" si="12"/>
        <v>5.8548599263054529E-3</v>
      </c>
      <c r="M26" s="1">
        <v>4.9999999999999998E-7</v>
      </c>
      <c r="N26" s="1">
        <v>5.81</v>
      </c>
      <c r="O26">
        <v>0.6</v>
      </c>
      <c r="P26" s="1">
        <v>5.05</v>
      </c>
      <c r="Q26" s="1">
        <v>0.52</v>
      </c>
      <c r="R26" s="1">
        <v>4.8849999999999998</v>
      </c>
      <c r="S26" s="1">
        <v>0.4</v>
      </c>
      <c r="T26" s="1">
        <f t="shared" si="9"/>
        <v>5.2483333333333331</v>
      </c>
      <c r="U26" s="1">
        <f t="shared" si="13"/>
        <v>0.29634814361190492</v>
      </c>
      <c r="V26" s="7">
        <f t="shared" si="14"/>
        <v>1.3348484848484847E-2</v>
      </c>
      <c r="W26" s="7">
        <f t="shared" si="15"/>
        <v>2.6940740328354994E-3</v>
      </c>
      <c r="Y26">
        <v>3.9999999999999998E-7</v>
      </c>
      <c r="Z26">
        <v>7.18695030304764E-2</v>
      </c>
      <c r="AA26" s="8">
        <v>3.6092591220680675E-2</v>
      </c>
      <c r="AB26" s="8">
        <v>0.27654198403968361</v>
      </c>
      <c r="AC26" s="8">
        <v>0.14689391356203452</v>
      </c>
    </row>
    <row r="27" spans="1:29" ht="18" x14ac:dyDescent="0.2">
      <c r="A27" s="1">
        <v>7.5000000000000002E-7</v>
      </c>
      <c r="B27" s="1">
        <v>5.75</v>
      </c>
      <c r="C27">
        <v>0.01</v>
      </c>
      <c r="D27" s="1">
        <v>7.03</v>
      </c>
      <c r="E27">
        <v>0.01</v>
      </c>
      <c r="F27" s="1">
        <v>19.84</v>
      </c>
      <c r="G27">
        <v>0.01</v>
      </c>
      <c r="H27" s="1">
        <f t="shared" si="8"/>
        <v>10.873333333333335</v>
      </c>
      <c r="I27" s="1">
        <f t="shared" si="10"/>
        <v>5.773502691896258E-3</v>
      </c>
      <c r="J27" s="7">
        <f t="shared" si="11"/>
        <v>6.4484848484848506E-2</v>
      </c>
      <c r="K27" s="7">
        <f t="shared" si="12"/>
        <v>5.2486388108147798E-5</v>
      </c>
      <c r="M27" s="1">
        <v>9.9999999999999995E-7</v>
      </c>
      <c r="N27" s="1">
        <v>13.46</v>
      </c>
      <c r="O27">
        <v>4.26</v>
      </c>
      <c r="P27" s="1">
        <v>12.09</v>
      </c>
      <c r="Q27" s="1">
        <v>3.57</v>
      </c>
      <c r="R27" s="1">
        <v>13.04</v>
      </c>
      <c r="S27" s="1">
        <v>4.05</v>
      </c>
      <c r="T27" s="1">
        <f t="shared" si="9"/>
        <v>12.863333333333335</v>
      </c>
      <c r="U27" s="1">
        <f t="shared" si="13"/>
        <v>2.29237867726953</v>
      </c>
      <c r="V27" s="7">
        <f t="shared" si="14"/>
        <v>8.2575757575757594E-2</v>
      </c>
      <c r="W27" s="7">
        <f t="shared" si="15"/>
        <v>2.0839806156995728E-2</v>
      </c>
      <c r="Y27">
        <v>4.4999999999999998E-7</v>
      </c>
      <c r="Z27">
        <v>8.0856624471004584E-2</v>
      </c>
      <c r="AA27" s="8">
        <v>4.0615281282146046E-2</v>
      </c>
      <c r="AB27" s="8">
        <v>0.30966914713933341</v>
      </c>
      <c r="AC27" s="8">
        <v>0.1651351467270864</v>
      </c>
    </row>
    <row r="28" spans="1:29" ht="18" x14ac:dyDescent="0.2">
      <c r="A28" s="1">
        <v>9.9999999999999995E-7</v>
      </c>
      <c r="B28" s="1">
        <v>5.55</v>
      </c>
      <c r="C28">
        <v>0.17</v>
      </c>
      <c r="D28" s="1">
        <v>5.14</v>
      </c>
      <c r="E28">
        <v>0.47</v>
      </c>
      <c r="F28" s="1">
        <v>5.1100000000000003</v>
      </c>
      <c r="G28">
        <v>0.37</v>
      </c>
      <c r="H28" s="1">
        <f t="shared" si="8"/>
        <v>5.2666666666666666</v>
      </c>
      <c r="I28" s="1">
        <f t="shared" si="10"/>
        <v>0.20728402414722333</v>
      </c>
      <c r="J28" s="7">
        <f t="shared" si="11"/>
        <v>1.3515151515151516E-2</v>
      </c>
      <c r="K28" s="7">
        <f t="shared" si="12"/>
        <v>1.8844002195202122E-3</v>
      </c>
      <c r="M28" s="1">
        <v>2.5000000000000002E-6</v>
      </c>
      <c r="N28" s="1">
        <v>15.84</v>
      </c>
      <c r="O28">
        <v>0.03</v>
      </c>
      <c r="P28" s="1">
        <v>10.75</v>
      </c>
      <c r="Q28" s="1">
        <v>0.01</v>
      </c>
      <c r="R28" s="1">
        <v>47.4</v>
      </c>
      <c r="S28" s="1">
        <v>0.13</v>
      </c>
      <c r="T28" s="1">
        <f t="shared" si="9"/>
        <v>24.66333333333333</v>
      </c>
      <c r="U28" s="1">
        <f t="shared" si="13"/>
        <v>4.4596960534198843E-2</v>
      </c>
      <c r="V28" s="7">
        <f t="shared" si="14"/>
        <v>0.18984848484848482</v>
      </c>
      <c r="W28" s="7">
        <f t="shared" si="15"/>
        <v>4.0542691394726218E-4</v>
      </c>
      <c r="Y28">
        <v>4.9999999999999998E-7</v>
      </c>
      <c r="Z28">
        <v>8.9841625071885908E-2</v>
      </c>
      <c r="AA28" s="8">
        <v>4.5137733604078543E-2</v>
      </c>
      <c r="AB28" s="8">
        <v>0.34233233829461984</v>
      </c>
      <c r="AC28" s="8">
        <v>0.18333187602760964</v>
      </c>
    </row>
    <row r="29" spans="1:29" ht="18" x14ac:dyDescent="0.2">
      <c r="A29" s="1">
        <v>5.0000000000000004E-6</v>
      </c>
      <c r="B29" s="1">
        <v>55.25</v>
      </c>
      <c r="C29">
        <v>0.04</v>
      </c>
      <c r="D29" s="1">
        <v>77.52</v>
      </c>
      <c r="E29">
        <v>1.04</v>
      </c>
      <c r="F29" s="1">
        <v>75.89</v>
      </c>
      <c r="G29">
        <v>1.02</v>
      </c>
      <c r="H29" s="1">
        <f t="shared" si="8"/>
        <v>69.553333333333327</v>
      </c>
      <c r="I29" s="1">
        <f t="shared" si="10"/>
        <v>0.48575256618524992</v>
      </c>
      <c r="J29" s="7">
        <f t="shared" si="11"/>
        <v>0.59793939393939388</v>
      </c>
      <c r="K29" s="7">
        <f t="shared" si="12"/>
        <v>4.4159324198659086E-3</v>
      </c>
      <c r="M29" s="1">
        <v>5.0000000000000004E-6</v>
      </c>
      <c r="N29" s="1">
        <v>85.234999999999999</v>
      </c>
      <c r="O29">
        <v>0.13</v>
      </c>
      <c r="P29" s="1">
        <v>93.685000000000002</v>
      </c>
      <c r="Q29" s="1">
        <v>7.0000000000000007E-2</v>
      </c>
      <c r="R29" s="1">
        <v>77.594999999999999</v>
      </c>
      <c r="S29" s="1">
        <v>0.13</v>
      </c>
      <c r="T29" s="1">
        <f t="shared" si="9"/>
        <v>85.504999999999995</v>
      </c>
      <c r="U29" s="1">
        <f t="shared" si="13"/>
        <v>6.557438524302002E-2</v>
      </c>
      <c r="V29" s="7">
        <f t="shared" si="14"/>
        <v>0.74295454545454542</v>
      </c>
      <c r="W29" s="7">
        <f t="shared" si="15"/>
        <v>5.9613077493654565E-4</v>
      </c>
      <c r="Y29">
        <v>5.5000000000000003E-7</v>
      </c>
      <c r="Z29">
        <v>9.8824442971615398E-2</v>
      </c>
      <c r="AA29" s="8">
        <v>4.9659944831027002E-2</v>
      </c>
      <c r="AB29" s="8">
        <v>0.37448248275166368</v>
      </c>
      <c r="AC29" s="8">
        <v>0.20148141755836058</v>
      </c>
    </row>
    <row r="30" spans="1:29" ht="18" x14ac:dyDescent="0.2">
      <c r="A30" s="1">
        <v>1.0000000000000001E-5</v>
      </c>
      <c r="B30" s="1">
        <v>93.29</v>
      </c>
      <c r="C30">
        <v>12.595000000000001</v>
      </c>
      <c r="D30" s="1">
        <v>125.98</v>
      </c>
      <c r="E30">
        <v>0.11</v>
      </c>
      <c r="F30" s="1">
        <v>102.44</v>
      </c>
      <c r="G30">
        <v>16.350000000000001</v>
      </c>
      <c r="H30" s="1">
        <f t="shared" si="8"/>
        <v>107.23666666666668</v>
      </c>
      <c r="I30" s="1">
        <f t="shared" si="10"/>
        <v>6.8796691215655299</v>
      </c>
      <c r="J30" s="7">
        <f t="shared" si="11"/>
        <v>0.94051515151515164</v>
      </c>
      <c r="K30" s="7">
        <f t="shared" si="12"/>
        <v>6.2542446559686632E-2</v>
      </c>
      <c r="M30" s="1">
        <v>1.0000000000000001E-5</v>
      </c>
      <c r="N30" s="1">
        <v>121.61499999999999</v>
      </c>
      <c r="O30">
        <v>2.4</v>
      </c>
      <c r="P30" s="1">
        <v>124.07</v>
      </c>
      <c r="Q30" s="1">
        <v>43.23</v>
      </c>
      <c r="R30" s="1">
        <v>94.18</v>
      </c>
      <c r="S30" s="1">
        <v>13.38</v>
      </c>
      <c r="T30" s="1">
        <f t="shared" si="9"/>
        <v>113.28833333333334</v>
      </c>
      <c r="U30" s="1">
        <f t="shared" si="13"/>
        <v>15.10561816014161</v>
      </c>
      <c r="V30" s="7">
        <f t="shared" si="14"/>
        <v>0.9955303030303031</v>
      </c>
      <c r="W30" s="7">
        <f t="shared" si="15"/>
        <v>0.13732380145583281</v>
      </c>
      <c r="Y30">
        <v>5.9999999999999997E-7</v>
      </c>
      <c r="Z30">
        <v>0.10780501391145375</v>
      </c>
      <c r="AA30" s="8">
        <v>5.4181911544466527E-2</v>
      </c>
      <c r="AB30" s="8">
        <v>0.40606565128939254</v>
      </c>
      <c r="AC30" s="8">
        <v>0.21958088388174091</v>
      </c>
    </row>
    <row r="31" spans="1:29" ht="18" x14ac:dyDescent="0.2">
      <c r="A31" s="1">
        <v>2.5000000000000001E-5</v>
      </c>
      <c r="B31" s="1">
        <v>121.54</v>
      </c>
      <c r="C31">
        <v>0.08</v>
      </c>
      <c r="D31" s="1">
        <v>97.24</v>
      </c>
      <c r="E31">
        <v>0.05</v>
      </c>
      <c r="F31" s="1">
        <v>57.83</v>
      </c>
      <c r="G31">
        <v>3.63</v>
      </c>
      <c r="H31" s="1">
        <f t="shared" si="8"/>
        <v>92.203333333333333</v>
      </c>
      <c r="I31" s="1">
        <f t="shared" si="10"/>
        <v>1.2104085627955914</v>
      </c>
      <c r="J31" s="7">
        <f t="shared" si="11"/>
        <v>0.80384848484848481</v>
      </c>
      <c r="K31" s="7">
        <f t="shared" si="12"/>
        <v>1.1003714207232649E-2</v>
      </c>
      <c r="M31" s="1">
        <v>2.5000000000000001E-5</v>
      </c>
      <c r="N31" s="1">
        <v>76.224999999999994</v>
      </c>
      <c r="O31">
        <v>1.45</v>
      </c>
      <c r="P31" s="1">
        <v>139.57</v>
      </c>
      <c r="Q31" s="1">
        <v>1.83</v>
      </c>
      <c r="R31" s="1">
        <v>138.63499999999999</v>
      </c>
      <c r="S31" s="1">
        <v>2.78</v>
      </c>
      <c r="T31" s="1">
        <f t="shared" si="9"/>
        <v>118.14333333333332</v>
      </c>
      <c r="U31" s="1">
        <f t="shared" si="13"/>
        <v>1.2101331423534447</v>
      </c>
      <c r="V31" s="7">
        <f t="shared" si="14"/>
        <v>1.0396666666666665</v>
      </c>
      <c r="W31" s="7">
        <f t="shared" si="15"/>
        <v>1.1001210385031315E-2</v>
      </c>
      <c r="Y31">
        <v>6.5000000000000002E-7</v>
      </c>
      <c r="Z31">
        <v>0.1167832711198217</v>
      </c>
      <c r="AA31" s="8">
        <v>5.8703630261318959E-2</v>
      </c>
      <c r="AB31" s="8">
        <v>0.43702300601206717</v>
      </c>
      <c r="AC31" s="8">
        <v>0.237627166290068</v>
      </c>
    </row>
    <row r="32" spans="1:29" ht="18" x14ac:dyDescent="0.2">
      <c r="A32" s="1">
        <v>5.0000000000000002E-5</v>
      </c>
      <c r="B32" s="1">
        <v>126.7</v>
      </c>
      <c r="C32">
        <v>14.125</v>
      </c>
      <c r="D32" s="1">
        <v>89.37</v>
      </c>
      <c r="E32">
        <v>1.5</v>
      </c>
      <c r="F32" s="1">
        <v>112.99</v>
      </c>
      <c r="G32">
        <v>2.42</v>
      </c>
      <c r="H32" s="1">
        <f t="shared" si="8"/>
        <v>109.68666666666667</v>
      </c>
      <c r="I32" s="1">
        <f t="shared" ref="I32" si="16">SQRT((C32^2+E32^2+G32^2))/3</f>
        <v>4.8030317393172499</v>
      </c>
      <c r="J32" s="7">
        <f t="shared" si="11"/>
        <v>0.96278787878787875</v>
      </c>
      <c r="K32" s="7">
        <f t="shared" ref="K32" si="17">I32/110</f>
        <v>4.3663924902884087E-2</v>
      </c>
      <c r="M32" s="1">
        <v>5.0000000000000002E-5</v>
      </c>
      <c r="N32" s="1">
        <v>102.38</v>
      </c>
      <c r="O32">
        <v>2.83</v>
      </c>
      <c r="P32" s="4">
        <v>69.930000000000007</v>
      </c>
      <c r="Q32" s="1">
        <v>0.04</v>
      </c>
      <c r="R32" s="1">
        <v>158.44999999999999</v>
      </c>
      <c r="S32" s="1">
        <v>0.04</v>
      </c>
      <c r="T32" s="1">
        <f t="shared" ref="T32" si="18">AVERAGE(N32,P32,R32)</f>
        <v>110.25333333333333</v>
      </c>
      <c r="U32" s="1">
        <f t="shared" ref="U32" si="19">SQRT((O32^2+Q32^2+S32^2))/3</f>
        <v>0.94352177152057992</v>
      </c>
      <c r="V32" s="7">
        <f t="shared" si="14"/>
        <v>0.96793939393939388</v>
      </c>
      <c r="W32" s="7">
        <f t="shared" si="15"/>
        <v>8.5774706501870902E-3</v>
      </c>
      <c r="Y32">
        <v>6.9999999999999997E-7</v>
      </c>
      <c r="Z32">
        <v>0.12575914519003931</v>
      </c>
      <c r="AA32" s="8">
        <v>6.3225097432430807E-2</v>
      </c>
      <c r="AB32" s="8">
        <v>0.46729094863093917</v>
      </c>
      <c r="AC32" s="8">
        <v>0.25561691545513504</v>
      </c>
    </row>
    <row r="33" spans="1:29" ht="18" x14ac:dyDescent="0.2">
      <c r="B33" s="1"/>
      <c r="Y33">
        <v>7.5000000000000002E-7</v>
      </c>
      <c r="Z33">
        <v>0.13473256395097058</v>
      </c>
      <c r="AA33" s="8">
        <v>6.7746309441008526E-2</v>
      </c>
      <c r="AB33" s="8">
        <v>0.4968015470742313</v>
      </c>
      <c r="AC33" s="8">
        <v>0.27354652033975413</v>
      </c>
    </row>
    <row r="34" spans="1:29" x14ac:dyDescent="0.2">
      <c r="Y34">
        <v>7.9999999999999996E-7</v>
      </c>
      <c r="Z34">
        <v>0.14370345233009343</v>
      </c>
      <c r="AA34" s="8">
        <v>7.2267262601009769E-2</v>
      </c>
      <c r="AB34" s="8">
        <v>0.52548332251129759</v>
      </c>
      <c r="AC34" s="8">
        <v>0.29141208524562673</v>
      </c>
    </row>
    <row r="35" spans="1:29" ht="18" x14ac:dyDescent="0.2">
      <c r="A35" t="s">
        <v>14</v>
      </c>
      <c r="B35" s="1">
        <v>58.31</v>
      </c>
      <c r="Y35">
        <v>8.5000000000000001E-7</v>
      </c>
      <c r="Z35">
        <v>0.15267173220848324</v>
      </c>
      <c r="AA35" s="8">
        <v>7.6787953155488281E-2</v>
      </c>
      <c r="AB35" s="8">
        <v>0.55326247478743884</v>
      </c>
      <c r="AC35" s="8">
        <v>0.3092094048752918</v>
      </c>
    </row>
    <row r="36" spans="1:29" x14ac:dyDescent="0.2">
      <c r="A36" t="s">
        <v>25</v>
      </c>
      <c r="B36">
        <v>24.83</v>
      </c>
      <c r="Y36">
        <v>8.9999999999999996E-7</v>
      </c>
      <c r="Z36">
        <v>0.16163732226715713</v>
      </c>
      <c r="AA36" s="8">
        <v>8.1308377274891472E-2</v>
      </c>
      <c r="AB36" s="8">
        <v>0.58006460369854052</v>
      </c>
      <c r="AC36" s="8">
        <v>0.32693393729445885</v>
      </c>
    </row>
    <row r="37" spans="1:29" x14ac:dyDescent="0.2">
      <c r="A37" t="s">
        <v>26</v>
      </c>
      <c r="B37">
        <v>59.22</v>
      </c>
      <c r="Y37">
        <v>9.5000000000000001E-7</v>
      </c>
      <c r="Z37">
        <v>0.17060013782418276</v>
      </c>
      <c r="AA37" s="8">
        <v>8.5828531055309173E-2</v>
      </c>
      <c r="AB37" s="8">
        <v>0.6058169408331221</v>
      </c>
      <c r="AC37" s="8">
        <v>0.34458077469655407</v>
      </c>
    </row>
    <row r="38" spans="1:29" x14ac:dyDescent="0.2">
      <c r="A38" t="s">
        <v>17</v>
      </c>
      <c r="B38">
        <f>AVERAGE(B35:B37)</f>
        <v>47.45333333333334</v>
      </c>
      <c r="Y38">
        <v>9.9999999999999995E-7</v>
      </c>
      <c r="Z38">
        <v>0.17956009066191178</v>
      </c>
      <c r="AA38" s="8">
        <v>9.0348410516672029E-2</v>
      </c>
      <c r="AB38" s="8">
        <v>0.63045103940649261</v>
      </c>
      <c r="AC38" s="8">
        <v>0.36214461189608577</v>
      </c>
    </row>
    <row r="39" spans="1:29" x14ac:dyDescent="0.2">
      <c r="A39" t="s">
        <v>18</v>
      </c>
      <c r="B39">
        <f>_xlfn.STDEV.P(B35:B37)</f>
        <v>16.001425630931191</v>
      </c>
      <c r="Y39">
        <v>1.5E-6</v>
      </c>
      <c r="Z39">
        <v>0.26897982956384414</v>
      </c>
      <c r="AA39" s="8">
        <v>0.13553118363209371</v>
      </c>
      <c r="AB39" s="8">
        <v>0.80855450473587764</v>
      </c>
      <c r="AC39" s="8">
        <v>0.53169279153094562</v>
      </c>
    </row>
    <row r="40" spans="1:29" x14ac:dyDescent="0.2">
      <c r="Y40">
        <v>1.9999999999999999E-6</v>
      </c>
      <c r="Z40">
        <v>0.35798116131211438</v>
      </c>
      <c r="AA40" s="8">
        <v>0.1806815022648923</v>
      </c>
      <c r="AB40" s="8">
        <v>0.88809408037262882</v>
      </c>
      <c r="AC40" s="8">
        <v>0.68271185662384826</v>
      </c>
    </row>
    <row r="41" spans="1:29" x14ac:dyDescent="0.2">
      <c r="Y41">
        <v>2.5000000000000002E-6</v>
      </c>
      <c r="Z41">
        <v>0.44637312766421372</v>
      </c>
      <c r="AA41" s="8">
        <v>0.22579377841005305</v>
      </c>
      <c r="AB41" s="8">
        <v>0.92412223793181725</v>
      </c>
      <c r="AC41" s="8">
        <v>0.79970258303231279</v>
      </c>
    </row>
    <row r="42" spans="1:29" x14ac:dyDescent="0.2">
      <c r="Y42">
        <v>3.0000000000000001E-6</v>
      </c>
      <c r="Z42">
        <v>0.53383426494240993</v>
      </c>
      <c r="AA42" s="8">
        <v>0.2708610764448805</v>
      </c>
      <c r="AB42" s="8">
        <v>0.94328007150235271</v>
      </c>
      <c r="AC42" s="8">
        <v>0.87322154881761116</v>
      </c>
    </row>
    <row r="43" spans="1:29" x14ac:dyDescent="0.2">
      <c r="Y43">
        <v>3.4999999999999999E-6</v>
      </c>
      <c r="Z43">
        <v>0.61978829665378876</v>
      </c>
      <c r="AA43" s="8">
        <v>0.31587468574250982</v>
      </c>
      <c r="AB43" s="8">
        <v>0.95490894475024957</v>
      </c>
      <c r="AC43" s="8">
        <v>0.91369134752640968</v>
      </c>
    </row>
    <row r="44" spans="1:29" x14ac:dyDescent="0.2">
      <c r="Y44">
        <v>3.9999999999999998E-6</v>
      </c>
      <c r="Z44">
        <v>0.70312819840572804</v>
      </c>
      <c r="AA44" s="8">
        <v>0.3608235219591403</v>
      </c>
      <c r="AB44" s="8">
        <v>0.96265259964855587</v>
      </c>
      <c r="AC44" s="8">
        <v>0.93638367083516227</v>
      </c>
    </row>
    <row r="45" spans="1:29" x14ac:dyDescent="0.2">
      <c r="Y45">
        <v>4.5000000000000001E-6</v>
      </c>
      <c r="Z45">
        <v>0.78160017430387685</v>
      </c>
      <c r="AA45" s="8">
        <v>0.40569327253412307</v>
      </c>
      <c r="AB45" s="8">
        <v>0.96815835305339948</v>
      </c>
      <c r="AC45" s="8">
        <v>0.95017885383517264</v>
      </c>
    </row>
    <row r="46" spans="1:29" x14ac:dyDescent="0.2">
      <c r="Y46">
        <v>5.0000000000000004E-6</v>
      </c>
      <c r="Z46">
        <v>0.85070103927964213</v>
      </c>
      <c r="AA46" s="8">
        <v>0.45046515179363217</v>
      </c>
      <c r="AB46" s="8">
        <v>0.97226579448483552</v>
      </c>
      <c r="AC46" s="8">
        <v>0.95925513064545143</v>
      </c>
    </row>
    <row r="47" spans="1:29" x14ac:dyDescent="0.2">
      <c r="Y47">
        <v>5.4999999999999999E-6</v>
      </c>
      <c r="Z47">
        <v>0.9036800415917744</v>
      </c>
      <c r="AA47" s="8">
        <v>0.4951140456720961</v>
      </c>
      <c r="AB47" s="8">
        <v>0.97544409465091142</v>
      </c>
      <c r="AC47" s="8">
        <v>0.96561713739955424</v>
      </c>
    </row>
    <row r="48" spans="1:29" x14ac:dyDescent="0.2">
      <c r="Y48">
        <v>6.0000000000000002E-6</v>
      </c>
      <c r="Z48">
        <v>0.93729821121380252</v>
      </c>
      <c r="AA48" s="8">
        <v>0.53960567670735515</v>
      </c>
      <c r="AB48" s="8">
        <v>0.97797480197689934</v>
      </c>
      <c r="AC48" s="8">
        <v>0.970300515720388</v>
      </c>
    </row>
    <row r="49" spans="25:29" x14ac:dyDescent="0.2">
      <c r="Y49">
        <v>6.4999999999999996E-6</v>
      </c>
      <c r="Z49">
        <v>0.95639312626296025</v>
      </c>
      <c r="AA49" s="8">
        <v>0.58389215123637439</v>
      </c>
      <c r="AB49" s="8">
        <v>0.98003666344306772</v>
      </c>
      <c r="AC49" s="8">
        <v>0.97388222465226337</v>
      </c>
    </row>
    <row r="50" spans="25:29" x14ac:dyDescent="0.2">
      <c r="Y50">
        <v>6.9999999999999999E-6</v>
      </c>
      <c r="Z50">
        <v>0.96743518683594321</v>
      </c>
      <c r="AA50" s="8">
        <v>0.62790475370245025</v>
      </c>
      <c r="AB50" s="8">
        <v>0.98174843564034542</v>
      </c>
      <c r="AC50" s="8">
        <v>0.97670540141206719</v>
      </c>
    </row>
    <row r="51" spans="25:29" x14ac:dyDescent="0.2">
      <c r="Y51">
        <v>7.5000000000000002E-6</v>
      </c>
      <c r="Z51">
        <v>0.97429422378649111</v>
      </c>
      <c r="AA51" s="8">
        <v>0.67154191155673271</v>
      </c>
      <c r="AB51" s="8">
        <v>0.9831920203447132</v>
      </c>
      <c r="AC51" s="8">
        <v>0.97898556135260839</v>
      </c>
    </row>
    <row r="52" spans="25:29" x14ac:dyDescent="0.2">
      <c r="Y52">
        <v>7.9999999999999996E-6</v>
      </c>
      <c r="Z52">
        <v>0.97887154706583612</v>
      </c>
      <c r="AA52" s="8">
        <v>0.71464844807894035</v>
      </c>
      <c r="AB52" s="8">
        <v>0.98442569135713909</v>
      </c>
      <c r="AC52" s="8">
        <v>0.98086433797701811</v>
      </c>
    </row>
    <row r="53" spans="25:29" x14ac:dyDescent="0.2">
      <c r="Y53">
        <v>8.4999999999999999E-6</v>
      </c>
      <c r="Z53">
        <v>0.9821109187803988</v>
      </c>
      <c r="AA53" s="8">
        <v>0.75697883364560359</v>
      </c>
      <c r="AB53" s="8">
        <v>0.98549202086340115</v>
      </c>
      <c r="AC53" s="8">
        <v>0.98243840308487806</v>
      </c>
    </row>
    <row r="54" spans="25:29" x14ac:dyDescent="0.2">
      <c r="Y54">
        <v>9.0000000000000002E-6</v>
      </c>
      <c r="Z54">
        <v>0.98451170571384361</v>
      </c>
      <c r="AA54" s="8">
        <v>0.7981313606061311</v>
      </c>
      <c r="AB54" s="8">
        <v>0.98642282264257863</v>
      </c>
      <c r="AC54" s="8">
        <v>0.98377588203160038</v>
      </c>
    </row>
    <row r="55" spans="25:29" x14ac:dyDescent="0.2">
      <c r="Y55">
        <v>9.5000000000000005E-6</v>
      </c>
      <c r="Z55">
        <v>0.98635683736607083</v>
      </c>
      <c r="AA55" s="8">
        <v>0.837434284323609</v>
      </c>
      <c r="AB55" s="8">
        <v>0.9872423420555787</v>
      </c>
      <c r="AC55" s="8">
        <v>0.98492610838938688</v>
      </c>
    </row>
    <row r="56" spans="25:29" x14ac:dyDescent="0.2">
      <c r="Y56">
        <v>1.0000000000000001E-5</v>
      </c>
      <c r="Z56">
        <v>0.98781665363655835</v>
      </c>
      <c r="AA56" s="8">
        <v>0.87378073590802474</v>
      </c>
      <c r="AB56" s="8">
        <v>0.9879693764987979</v>
      </c>
      <c r="AC56" s="8">
        <v>0.98592565448859792</v>
      </c>
    </row>
    <row r="57" spans="25:29" x14ac:dyDescent="0.2">
      <c r="Y57">
        <v>2.0000000000000002E-5</v>
      </c>
      <c r="Z57">
        <v>0.99619157050022578</v>
      </c>
      <c r="AA57" s="8">
        <v>0.9938674452025611</v>
      </c>
      <c r="AB57" s="8">
        <v>0.99441079766028828</v>
      </c>
      <c r="AC57" s="8">
        <v>0.99399487790438701</v>
      </c>
    </row>
    <row r="58" spans="25:29" x14ac:dyDescent="0.2">
      <c r="Y58">
        <v>3.0000000000000001E-5</v>
      </c>
      <c r="Z58">
        <v>0.99777426759478427</v>
      </c>
      <c r="AA58" s="8">
        <v>0.99711162817659649</v>
      </c>
      <c r="AB58" s="8">
        <v>0.99638504282664631</v>
      </c>
      <c r="AC58" s="8">
        <v>0.9962120977321941</v>
      </c>
    </row>
    <row r="59" spans="25:29" x14ac:dyDescent="0.2">
      <c r="Y59">
        <v>4.0000000000000003E-5</v>
      </c>
      <c r="Z59">
        <v>0.99844216016709297</v>
      </c>
      <c r="AA59" s="8">
        <v>0.99813249574406804</v>
      </c>
      <c r="AB59" s="8">
        <v>0.99734233709385867</v>
      </c>
      <c r="AC59" s="8">
        <v>0.99724832119270113</v>
      </c>
    </row>
    <row r="60" spans="25:29" x14ac:dyDescent="0.2">
      <c r="Y60">
        <v>5.0000000000000002E-5</v>
      </c>
      <c r="Z60">
        <v>0.99881046512928051</v>
      </c>
      <c r="AA60" s="8">
        <v>0.99863159215290087</v>
      </c>
      <c r="AB60" s="8">
        <v>0.99790747625415588</v>
      </c>
      <c r="AC60" s="8">
        <v>0.99784859160275874</v>
      </c>
    </row>
    <row r="61" spans="25:29" x14ac:dyDescent="0.2">
      <c r="Y61">
        <v>6.0000000000000002E-5</v>
      </c>
      <c r="Z61">
        <v>0.99904381160688382</v>
      </c>
      <c r="AA61" s="8">
        <v>0.99892743567672393</v>
      </c>
      <c r="AB61" s="8">
        <v>0.99828045582398295</v>
      </c>
      <c r="AC61" s="8">
        <v>0.99824019224526528</v>
      </c>
    </row>
    <row r="62" spans="25:29" x14ac:dyDescent="0.2">
      <c r="Y62">
        <v>6.9999999999999994E-5</v>
      </c>
      <c r="Z62">
        <v>0.99920488806732366</v>
      </c>
      <c r="AA62" s="8">
        <v>0.99912316292459991</v>
      </c>
      <c r="AB62" s="8">
        <v>0.9985450397966773</v>
      </c>
      <c r="AC62" s="8">
        <v>0.99851581421183266</v>
      </c>
    </row>
    <row r="63" spans="25:29" x14ac:dyDescent="0.2">
      <c r="Y63">
        <v>8.0000000000000007E-5</v>
      </c>
      <c r="Z63">
        <v>0.99932276512893714</v>
      </c>
      <c r="AA63" s="8">
        <v>0.99926223404128267</v>
      </c>
      <c r="AB63" s="8">
        <v>0.99874248507401819</v>
      </c>
      <c r="AC63" s="8">
        <v>0.99872033316583575</v>
      </c>
    </row>
    <row r="64" spans="25:29" x14ac:dyDescent="0.2">
      <c r="Y64">
        <v>9.0000000000000006E-5</v>
      </c>
      <c r="Z64">
        <v>0.99941276586378847</v>
      </c>
      <c r="AA64" s="8">
        <v>0.99936613655657536</v>
      </c>
      <c r="AB64" s="8">
        <v>0.99889546887369041</v>
      </c>
      <c r="AC64" s="8">
        <v>0.99887811873916788</v>
      </c>
    </row>
    <row r="65" spans="25:29" x14ac:dyDescent="0.2">
      <c r="Y65">
        <v>1E-4</v>
      </c>
      <c r="Z65">
        <v>0.99948373290537362</v>
      </c>
      <c r="AA65" s="8">
        <v>0.99944671238372373</v>
      </c>
      <c r="AB65" s="8">
        <v>0.99901748922079614</v>
      </c>
      <c r="AC65" s="8">
        <v>0.99900354620223186</v>
      </c>
    </row>
    <row r="66" spans="25:29" x14ac:dyDescent="0.2">
      <c r="Y66">
        <v>2.5000000000000001E-4</v>
      </c>
      <c r="Z66">
        <v>0.99985182038093789</v>
      </c>
      <c r="AA66" s="8">
        <v>0.99984648495868</v>
      </c>
      <c r="AB66" s="8">
        <v>0.99967081797701951</v>
      </c>
      <c r="AC66" s="8">
        <v>0.99966880059889973</v>
      </c>
    </row>
    <row r="67" spans="25:29" x14ac:dyDescent="0.2">
      <c r="Y67">
        <v>5.0000000000000001E-4</v>
      </c>
      <c r="Z67">
        <v>0.99996912170682906</v>
      </c>
      <c r="AA67" s="8">
        <v>0.99996783185644611</v>
      </c>
      <c r="AB67" s="8">
        <v>0.99988652172256098</v>
      </c>
      <c r="AC67" s="8">
        <v>0.99988612972839797</v>
      </c>
    </row>
    <row r="68" spans="25:29" x14ac:dyDescent="0.2">
      <c r="Y68">
        <v>7.5000000000000002E-4</v>
      </c>
      <c r="Z68">
        <v>1.0000076509001632</v>
      </c>
      <c r="AA68" s="8">
        <v>1.0000070839312682</v>
      </c>
      <c r="AB68" s="8">
        <v>0.99995819483052428</v>
      </c>
      <c r="AC68" s="8">
        <v>0.99995809151824622</v>
      </c>
    </row>
    <row r="69" spans="25:29" x14ac:dyDescent="0.2">
      <c r="Y69">
        <v>1E-3</v>
      </c>
      <c r="Z69">
        <v>1.000026810126196</v>
      </c>
      <c r="AA69" s="8">
        <v>1.0000264929549636</v>
      </c>
      <c r="AB69" s="8">
        <v>0.99999398874568146</v>
      </c>
      <c r="AC69" s="8">
        <v>0.99999398282154572</v>
      </c>
    </row>
  </sheetData>
  <mergeCells count="4">
    <mergeCell ref="B2:K2"/>
    <mergeCell ref="N2:U2"/>
    <mergeCell ref="B22:K22"/>
    <mergeCell ref="N22:U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2021-08-09T08:31:46Z</dcterms:created>
  <dcterms:modified xsi:type="dcterms:W3CDTF">2021-08-09T10:43:00Z</dcterms:modified>
</cp:coreProperties>
</file>