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tthiasschneider/Documents/Cambridge/Data/6 Synuclein Disaggregation/For Respiratory/"/>
    </mc:Choice>
  </mc:AlternateContent>
  <xr:revisionPtr revIDLastSave="0" documentId="13_ncr:1_{0B12030C-4BE2-D14B-A1FD-ADD83D4DBBF6}" xr6:coauthVersionLast="47" xr6:coauthVersionMax="47" xr10:uidLastSave="{00000000-0000-0000-0000-000000000000}"/>
  <bookViews>
    <workbookView xWindow="17140" yWindow="2220" windowWidth="27240" windowHeight="16440" xr2:uid="{1A95CB95-D731-2542-A7FA-37E0CEEDB95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2" i="1" l="1"/>
  <c r="T11" i="1"/>
  <c r="T10" i="1"/>
  <c r="T9" i="1"/>
  <c r="T7" i="1"/>
  <c r="T6" i="1"/>
  <c r="T4" i="1"/>
  <c r="I5" i="1"/>
  <c r="I6" i="1"/>
  <c r="I7" i="1"/>
  <c r="I8" i="1"/>
  <c r="I9" i="1"/>
  <c r="I10" i="1"/>
  <c r="I11" i="1"/>
  <c r="I12" i="1"/>
  <c r="I4" i="1"/>
  <c r="AF5" i="1" l="1"/>
  <c r="AH5" i="1" s="1"/>
  <c r="AF6" i="1"/>
  <c r="AH6" i="1" s="1"/>
  <c r="AF7" i="1"/>
  <c r="AH7" i="1" s="1"/>
  <c r="AF4" i="1"/>
  <c r="AH4" i="1" s="1"/>
  <c r="AE5" i="1"/>
  <c r="AE6" i="1"/>
  <c r="AE7" i="1"/>
  <c r="AE4" i="1"/>
  <c r="AG6" i="1" l="1"/>
  <c r="AG5" i="1"/>
  <c r="AG7" i="1"/>
  <c r="C21" i="1"/>
  <c r="C20" i="1"/>
  <c r="V12" i="1" l="1"/>
  <c r="S12" i="1"/>
  <c r="U12" i="1" s="1"/>
  <c r="V11" i="1"/>
  <c r="S11" i="1"/>
  <c r="U11" i="1" s="1"/>
  <c r="V10" i="1"/>
  <c r="S10" i="1"/>
  <c r="U10" i="1" s="1"/>
  <c r="V9" i="1"/>
  <c r="S9" i="1"/>
  <c r="U9" i="1" s="1"/>
  <c r="V7" i="1"/>
  <c r="S7" i="1"/>
  <c r="U7" i="1" s="1"/>
  <c r="V6" i="1"/>
  <c r="S6" i="1"/>
  <c r="U6" i="1" s="1"/>
  <c r="V4" i="1"/>
  <c r="S4" i="1"/>
  <c r="U4" i="1" s="1"/>
  <c r="K5" i="1"/>
  <c r="K6" i="1"/>
  <c r="K7" i="1"/>
  <c r="K8" i="1"/>
  <c r="K9" i="1"/>
  <c r="K10" i="1"/>
  <c r="K11" i="1"/>
  <c r="K12" i="1"/>
  <c r="K4" i="1"/>
  <c r="H5" i="1"/>
  <c r="J5" i="1" s="1"/>
  <c r="H6" i="1"/>
  <c r="J6" i="1" s="1"/>
  <c r="H7" i="1"/>
  <c r="J7" i="1" s="1"/>
  <c r="H8" i="1"/>
  <c r="J8" i="1" s="1"/>
  <c r="H9" i="1"/>
  <c r="J9" i="1" s="1"/>
  <c r="H10" i="1"/>
  <c r="J10" i="1" s="1"/>
  <c r="H11" i="1"/>
  <c r="J11" i="1" s="1"/>
  <c r="H12" i="1"/>
  <c r="J12" i="1" s="1"/>
  <c r="H4" i="1"/>
  <c r="J4" i="1" s="1"/>
</calcChain>
</file>

<file path=xl/sharedStrings.xml><?xml version="1.0" encoding="utf-8"?>
<sst xmlns="http://schemas.openxmlformats.org/spreadsheetml/2006/main" count="39" uniqueCount="20">
  <si>
    <t>Conc.  Syn</t>
  </si>
  <si>
    <t>R1</t>
  </si>
  <si>
    <t>R2</t>
  </si>
  <si>
    <t>R3</t>
  </si>
  <si>
    <t>1 uM DnaJB1</t>
  </si>
  <si>
    <t>Average</t>
  </si>
  <si>
    <t>Mean</t>
  </si>
  <si>
    <t>2 uM DnaJB1</t>
  </si>
  <si>
    <t>KD</t>
  </si>
  <si>
    <t xml:space="preserve">Apg2 </t>
  </si>
  <si>
    <t>Conc. Syn</t>
  </si>
  <si>
    <t>stdev</t>
  </si>
  <si>
    <t>Norm Mean</t>
  </si>
  <si>
    <t>Norm StDev</t>
  </si>
  <si>
    <t>DNAJB1_1nM</t>
  </si>
  <si>
    <t>DNAJB1_2nM</t>
  </si>
  <si>
    <t>Fits</t>
  </si>
  <si>
    <t>E1</t>
  </si>
  <si>
    <t>E2</t>
  </si>
  <si>
    <t>E3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</si>
</sst>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0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Fill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/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786209-41E6-1D40-9E81-B5D219F1E23A}">
  <dimension ref="A1:AH70"/>
  <sheetViews>
    <sheetView tabSelected="1" topLeftCell="F1" workbookViewId="0">
      <selection activeCell="J23" sqref="J23"/>
    </sheetView>
  </sheetViews>
  <sheetFormatPr baseColWidth="10" defaultRowHeight="16" x14ac:dyDescent="0.2"/>
  <cols>
    <col min="11" max="11" width="12.83203125" bestFit="1" customWidth="1"/>
    <col min="24" max="24" width="14.6640625" bestFit="1" customWidth="1"/>
    <col min="25" max="25" width="13.6640625" bestFit="1" customWidth="1"/>
    <col min="33" max="33" width="15.83203125" bestFit="1" customWidth="1"/>
  </cols>
  <sheetData>
    <row r="1" spans="1:34" x14ac:dyDescent="0.2">
      <c r="B1" s="6" t="s">
        <v>4</v>
      </c>
      <c r="C1" s="6"/>
      <c r="D1" s="6"/>
      <c r="E1" s="6"/>
      <c r="F1" s="6"/>
      <c r="G1" s="6"/>
      <c r="H1" s="6"/>
      <c r="I1" s="6"/>
      <c r="J1" s="1"/>
      <c r="K1" s="1"/>
      <c r="M1" s="7" t="s">
        <v>7</v>
      </c>
      <c r="N1" s="7"/>
      <c r="O1" s="7"/>
      <c r="P1" s="7"/>
      <c r="Q1" s="7"/>
      <c r="R1" s="7"/>
      <c r="S1" s="7"/>
      <c r="T1" s="7"/>
      <c r="U1" s="4"/>
      <c r="V1" s="4"/>
      <c r="X1" s="7" t="s">
        <v>16</v>
      </c>
      <c r="Y1" s="7"/>
      <c r="AB1" s="7" t="s">
        <v>9</v>
      </c>
      <c r="AC1" s="7"/>
      <c r="AD1" s="7"/>
      <c r="AE1" s="7"/>
      <c r="AF1" s="7"/>
    </row>
    <row r="2" spans="1:34" x14ac:dyDescent="0.2">
      <c r="A2" t="s">
        <v>0</v>
      </c>
      <c r="B2" t="s">
        <v>1</v>
      </c>
      <c r="C2" t="s">
        <v>17</v>
      </c>
      <c r="D2" t="s">
        <v>2</v>
      </c>
      <c r="E2" t="s">
        <v>18</v>
      </c>
      <c r="F2" t="s">
        <v>3</v>
      </c>
      <c r="G2" t="s">
        <v>19</v>
      </c>
      <c r="H2" t="s">
        <v>5</v>
      </c>
      <c r="I2" t="s">
        <v>11</v>
      </c>
      <c r="J2" s="3" t="s">
        <v>12</v>
      </c>
      <c r="K2" s="3" t="s">
        <v>13</v>
      </c>
      <c r="M2" t="s">
        <v>1</v>
      </c>
      <c r="N2" t="s">
        <v>17</v>
      </c>
      <c r="O2" t="s">
        <v>2</v>
      </c>
      <c r="P2" t="s">
        <v>18</v>
      </c>
      <c r="Q2" t="s">
        <v>3</v>
      </c>
      <c r="R2" t="s">
        <v>19</v>
      </c>
      <c r="S2" t="s">
        <v>5</v>
      </c>
      <c r="T2" t="s">
        <v>11</v>
      </c>
      <c r="U2" s="3" t="s">
        <v>12</v>
      </c>
      <c r="V2" s="3" t="s">
        <v>13</v>
      </c>
      <c r="X2" t="s">
        <v>14</v>
      </c>
      <c r="Y2" t="s">
        <v>15</v>
      </c>
      <c r="AA2" t="s">
        <v>10</v>
      </c>
      <c r="AB2" t="s">
        <v>1</v>
      </c>
      <c r="AC2" t="s">
        <v>2</v>
      </c>
      <c r="AD2" t="s">
        <v>3</v>
      </c>
      <c r="AE2" t="s">
        <v>5</v>
      </c>
      <c r="AF2" t="s">
        <v>6</v>
      </c>
      <c r="AG2" t="s">
        <v>12</v>
      </c>
      <c r="AH2" t="s">
        <v>13</v>
      </c>
    </row>
    <row r="4" spans="1:34" x14ac:dyDescent="0.2">
      <c r="A4">
        <v>0</v>
      </c>
      <c r="B4">
        <v>3.33</v>
      </c>
      <c r="C4">
        <v>0.12</v>
      </c>
      <c r="D4">
        <v>3.18</v>
      </c>
      <c r="E4">
        <v>0</v>
      </c>
      <c r="F4">
        <v>3.31</v>
      </c>
      <c r="G4">
        <v>7.0000000000000007E-2</v>
      </c>
      <c r="H4" s="2">
        <f>AVERAGE(B4,D4,F4)</f>
        <v>3.2733333333333334</v>
      </c>
      <c r="I4" s="2">
        <f>SQRT(C4^2+E4^2+G4^2)/3</f>
        <v>4.6308146631499347E-2</v>
      </c>
      <c r="J4" s="2">
        <f>(H4-3.27)/100</f>
        <v>3.3333333333334101E-5</v>
      </c>
      <c r="K4" s="2">
        <f t="shared" ref="K4:K12" si="0">I4/100</f>
        <v>4.6308146631499346E-4</v>
      </c>
      <c r="M4">
        <v>3.33</v>
      </c>
      <c r="N4">
        <v>0.12</v>
      </c>
      <c r="O4">
        <v>3.18</v>
      </c>
      <c r="P4">
        <v>0</v>
      </c>
      <c r="Q4">
        <v>3.31</v>
      </c>
      <c r="R4">
        <v>0.48</v>
      </c>
      <c r="S4" s="2">
        <f>AVERAGE(M4,O4,Q4)</f>
        <v>3.2733333333333334</v>
      </c>
      <c r="T4" s="2">
        <f>SQRT(N4^2+P4^2+R4^2)/3</f>
        <v>0.16492422502470641</v>
      </c>
      <c r="U4" s="2">
        <f>(S4-3.27)/100</f>
        <v>3.3333333333334101E-5</v>
      </c>
      <c r="V4" s="2">
        <f>T4/100</f>
        <v>1.6492422502470642E-3</v>
      </c>
      <c r="X4" s="5">
        <v>0</v>
      </c>
      <c r="Y4" s="5">
        <v>0</v>
      </c>
      <c r="AA4">
        <v>0.1</v>
      </c>
      <c r="AB4">
        <v>4.29</v>
      </c>
      <c r="AC4">
        <v>4.2699999999999996</v>
      </c>
      <c r="AD4">
        <v>3.93</v>
      </c>
      <c r="AE4">
        <f>AVERAGE(AC4,AB4,AD4)</f>
        <v>4.1633333333333331</v>
      </c>
      <c r="AF4">
        <f>_xlfn.STDEV.P(AB4,AC4,AD4)</f>
        <v>0.16519348924485139</v>
      </c>
      <c r="AG4">
        <v>0</v>
      </c>
      <c r="AH4">
        <f>AF4/110</f>
        <v>1.5017589931350126E-3</v>
      </c>
    </row>
    <row r="5" spans="1:34" x14ac:dyDescent="0.2">
      <c r="A5">
        <v>0.1</v>
      </c>
      <c r="B5">
        <v>3.72</v>
      </c>
      <c r="C5">
        <v>0.13</v>
      </c>
      <c r="D5">
        <v>3.38</v>
      </c>
      <c r="E5">
        <v>0.08</v>
      </c>
      <c r="F5">
        <v>3.57</v>
      </c>
      <c r="G5">
        <v>0.38</v>
      </c>
      <c r="H5" s="2">
        <f>AVERAGE(B5,D5,F5)</f>
        <v>3.5566666666666666</v>
      </c>
      <c r="I5" s="2">
        <f t="shared" ref="I5:I12" si="1">SQRT(C5^2+E5^2+G5^2)/3</f>
        <v>0.13650396819628849</v>
      </c>
      <c r="J5" s="2">
        <f t="shared" ref="J5:J12" si="2">(H5-3.27)/100</f>
        <v>2.8666666666666662E-3</v>
      </c>
      <c r="K5" s="2">
        <f t="shared" si="0"/>
        <v>1.3650396819628848E-3</v>
      </c>
      <c r="S5" s="2"/>
      <c r="T5" s="2"/>
      <c r="U5" s="2"/>
      <c r="V5" s="2"/>
      <c r="X5" s="5">
        <v>8.8122814052198162E-5</v>
      </c>
      <c r="Y5" s="5">
        <v>6.4795737058953684E-5</v>
      </c>
      <c r="AA5">
        <v>1</v>
      </c>
      <c r="AB5">
        <v>3.93</v>
      </c>
      <c r="AC5">
        <v>3.87</v>
      </c>
      <c r="AD5">
        <v>3.9</v>
      </c>
      <c r="AE5">
        <f t="shared" ref="AE5:AE7" si="3">AVERAGE(AC5,AB5,AD5)</f>
        <v>3.9000000000000004</v>
      </c>
      <c r="AF5">
        <f t="shared" ref="AF5:AF7" si="4">_xlfn.STDEV.P(AB5,AC5,AD5)</f>
        <v>2.4494897427831803E-2</v>
      </c>
      <c r="AG5">
        <f>(AE5-AE4)/110</f>
        <v>-2.3939393939393888E-3</v>
      </c>
      <c r="AH5">
        <f t="shared" ref="AH5:AH7" si="5">AF5/110</f>
        <v>2.2268088570756185E-4</v>
      </c>
    </row>
    <row r="6" spans="1:34" x14ac:dyDescent="0.2">
      <c r="A6">
        <v>0.5</v>
      </c>
      <c r="B6">
        <v>4.38</v>
      </c>
      <c r="C6">
        <v>0.26</v>
      </c>
      <c r="D6">
        <v>4.32</v>
      </c>
      <c r="E6">
        <v>0.3</v>
      </c>
      <c r="F6">
        <v>4.34</v>
      </c>
      <c r="G6">
        <v>0.22</v>
      </c>
      <c r="H6" s="2">
        <f>AVERAGE(B6,D6,F6)</f>
        <v>4.3466666666666667</v>
      </c>
      <c r="I6" s="2">
        <f t="shared" si="1"/>
        <v>0.15129074290546957</v>
      </c>
      <c r="J6" s="2">
        <f t="shared" si="2"/>
        <v>1.0766666666666667E-2</v>
      </c>
      <c r="K6" s="2">
        <f t="shared" si="0"/>
        <v>1.5129074290546956E-3</v>
      </c>
      <c r="M6">
        <v>3.11</v>
      </c>
      <c r="N6">
        <v>0.09</v>
      </c>
      <c r="O6">
        <v>3.88</v>
      </c>
      <c r="P6">
        <v>0.41</v>
      </c>
      <c r="Q6">
        <v>3.25</v>
      </c>
      <c r="R6">
        <v>0</v>
      </c>
      <c r="S6" s="2">
        <f t="shared" ref="S6:S12" si="6">AVERAGE(M6,O6,Q6)</f>
        <v>3.4133333333333336</v>
      </c>
      <c r="T6" s="2">
        <f t="shared" ref="T5:T12" si="7">SQRT(N6^2+P6^2+R6^2)/3</f>
        <v>0.13992061241210238</v>
      </c>
      <c r="U6" s="2">
        <f t="shared" ref="U6:U12" si="8">(S6-3.27)/100</f>
        <v>1.4333333333333353E-3</v>
      </c>
      <c r="V6" s="2">
        <f t="shared" ref="V6:V12" si="9">T6/100</f>
        <v>1.3992061241210238E-3</v>
      </c>
      <c r="X6" s="5">
        <v>1.7624540829259725E-4</v>
      </c>
      <c r="Y6" s="5">
        <v>1.2959138674350416E-4</v>
      </c>
      <c r="AA6">
        <v>10</v>
      </c>
      <c r="AB6">
        <v>3.95</v>
      </c>
      <c r="AC6">
        <v>4.01</v>
      </c>
      <c r="AD6">
        <v>4.1500000000000004</v>
      </c>
      <c r="AE6">
        <f t="shared" si="3"/>
        <v>4.0366666666666662</v>
      </c>
      <c r="AF6">
        <f t="shared" si="4"/>
        <v>8.3798700599843678E-2</v>
      </c>
      <c r="AG6">
        <f>(AE6-AE4)/110</f>
        <v>-1.1515151515151538E-3</v>
      </c>
      <c r="AH6">
        <f t="shared" si="5"/>
        <v>7.6180636908948799E-4</v>
      </c>
    </row>
    <row r="7" spans="1:34" x14ac:dyDescent="0.2">
      <c r="A7">
        <v>1</v>
      </c>
      <c r="B7">
        <v>4.5</v>
      </c>
      <c r="C7">
        <v>0.3</v>
      </c>
      <c r="D7">
        <v>4.29</v>
      </c>
      <c r="E7">
        <v>0.11</v>
      </c>
      <c r="F7">
        <v>4.3600000000000003</v>
      </c>
      <c r="G7">
        <v>0.17</v>
      </c>
      <c r="H7" s="2">
        <f>AVERAGE(B7,D7,F7)</f>
        <v>4.3833333333333329</v>
      </c>
      <c r="I7" s="2">
        <f t="shared" si="1"/>
        <v>0.12064640713902573</v>
      </c>
      <c r="J7" s="2">
        <f t="shared" si="2"/>
        <v>1.1133333333333328E-2</v>
      </c>
      <c r="K7" s="2">
        <f t="shared" si="0"/>
        <v>1.2064640713902574E-3</v>
      </c>
      <c r="M7">
        <v>4.1100000000000003</v>
      </c>
      <c r="N7">
        <v>0.28999999999999998</v>
      </c>
      <c r="O7">
        <v>3.96</v>
      </c>
      <c r="P7">
        <v>0.17</v>
      </c>
      <c r="Q7">
        <v>4.2300000000000004</v>
      </c>
      <c r="R7">
        <v>0.38</v>
      </c>
      <c r="S7" s="2">
        <f t="shared" si="6"/>
        <v>4.1000000000000005</v>
      </c>
      <c r="T7" s="2">
        <f t="shared" si="7"/>
        <v>0.16911534525287764</v>
      </c>
      <c r="U7" s="2">
        <f t="shared" si="8"/>
        <v>8.3000000000000053E-3</v>
      </c>
      <c r="V7" s="2">
        <f t="shared" si="9"/>
        <v>1.6911534525287763E-3</v>
      </c>
      <c r="X7" s="5">
        <v>2.6436778266469087E-4</v>
      </c>
      <c r="Y7" s="5">
        <v>1.9438694903688524E-4</v>
      </c>
      <c r="AA7">
        <v>20</v>
      </c>
      <c r="AB7">
        <v>4.66</v>
      </c>
      <c r="AC7">
        <v>4.17</v>
      </c>
      <c r="AD7">
        <v>4.41</v>
      </c>
      <c r="AE7">
        <f t="shared" si="3"/>
        <v>4.4133333333333331</v>
      </c>
      <c r="AF7">
        <f t="shared" si="4"/>
        <v>0.20005554784164886</v>
      </c>
      <c r="AG7">
        <f>(AE7-AE4)/110</f>
        <v>2.2727272727272726E-3</v>
      </c>
      <c r="AH7">
        <f t="shared" si="5"/>
        <v>1.8186867985604442E-3</v>
      </c>
    </row>
    <row r="8" spans="1:34" x14ac:dyDescent="0.2">
      <c r="A8">
        <v>2</v>
      </c>
      <c r="B8">
        <v>44.31</v>
      </c>
      <c r="C8">
        <v>0.22</v>
      </c>
      <c r="D8">
        <v>4.33</v>
      </c>
      <c r="E8">
        <v>0.26</v>
      </c>
      <c r="F8">
        <v>24.78</v>
      </c>
      <c r="G8">
        <v>19.95</v>
      </c>
      <c r="H8" s="2">
        <f>AVERAGE(B8,D8,F8)</f>
        <v>24.473333333333333</v>
      </c>
      <c r="I8" s="2">
        <f t="shared" si="1"/>
        <v>6.6509690187888326</v>
      </c>
      <c r="J8" s="2">
        <f t="shared" si="2"/>
        <v>0.21203333333333332</v>
      </c>
      <c r="K8" s="2">
        <f t="shared" si="0"/>
        <v>6.6509690187888326E-2</v>
      </c>
      <c r="S8" s="2"/>
      <c r="T8" s="2"/>
      <c r="U8" s="2"/>
      <c r="V8" s="2"/>
      <c r="X8" s="5">
        <v>3.5248993711200501E-4</v>
      </c>
      <c r="Y8" s="5">
        <v>2.5918242392234292E-4</v>
      </c>
    </row>
    <row r="9" spans="1:34" x14ac:dyDescent="0.2">
      <c r="A9">
        <v>5</v>
      </c>
      <c r="B9">
        <v>56.1</v>
      </c>
      <c r="C9">
        <v>0</v>
      </c>
      <c r="D9">
        <v>15.63</v>
      </c>
      <c r="E9">
        <v>3.83</v>
      </c>
      <c r="F9">
        <v>56.1</v>
      </c>
      <c r="G9">
        <v>0</v>
      </c>
      <c r="H9" s="2">
        <f>AVERAGE(B9,D9,F9)</f>
        <v>42.610000000000007</v>
      </c>
      <c r="I9" s="2">
        <f t="shared" si="1"/>
        <v>1.2766666666666666</v>
      </c>
      <c r="J9" s="2">
        <f t="shared" si="2"/>
        <v>0.39340000000000003</v>
      </c>
      <c r="K9" s="2">
        <f t="shared" si="0"/>
        <v>1.2766666666666666E-2</v>
      </c>
      <c r="M9">
        <v>34.86</v>
      </c>
      <c r="N9">
        <v>5.08</v>
      </c>
      <c r="O9">
        <v>31.21</v>
      </c>
      <c r="P9">
        <v>5.39</v>
      </c>
      <c r="Q9">
        <v>27.55</v>
      </c>
      <c r="R9">
        <v>5.0199999999999996</v>
      </c>
      <c r="S9" s="2">
        <f t="shared" si="6"/>
        <v>31.206666666666663</v>
      </c>
      <c r="T9" s="2">
        <f t="shared" si="7"/>
        <v>2.9825213047576598</v>
      </c>
      <c r="U9" s="2">
        <f t="shared" si="8"/>
        <v>0.27936666666666665</v>
      </c>
      <c r="V9" s="2">
        <f t="shared" si="9"/>
        <v>2.9825213047576599E-2</v>
      </c>
      <c r="X9" s="5">
        <v>4.4061187157820299E-4</v>
      </c>
      <c r="Y9" s="5">
        <v>3.2397781138346224E-4</v>
      </c>
    </row>
    <row r="10" spans="1:34" x14ac:dyDescent="0.2">
      <c r="A10">
        <v>10</v>
      </c>
      <c r="B10">
        <v>101.16</v>
      </c>
      <c r="C10">
        <v>31.35</v>
      </c>
      <c r="D10">
        <v>107.67</v>
      </c>
      <c r="E10">
        <v>15.73</v>
      </c>
      <c r="F10">
        <v>97.05</v>
      </c>
      <c r="G10">
        <v>21.81</v>
      </c>
      <c r="H10" s="2">
        <f>AVERAGE(B10,D10,F10)</f>
        <v>101.96</v>
      </c>
      <c r="I10" s="2">
        <f t="shared" si="1"/>
        <v>13.767641208443967</v>
      </c>
      <c r="J10" s="2">
        <f t="shared" si="2"/>
        <v>0.9869</v>
      </c>
      <c r="K10" s="2">
        <f t="shared" si="0"/>
        <v>0.13767641208443968</v>
      </c>
      <c r="M10">
        <v>38.479999999999997</v>
      </c>
      <c r="N10">
        <v>3.3</v>
      </c>
      <c r="O10">
        <v>101.96</v>
      </c>
      <c r="P10">
        <v>11.7</v>
      </c>
      <c r="Q10">
        <v>79.84</v>
      </c>
      <c r="R10">
        <v>0</v>
      </c>
      <c r="S10" s="2">
        <f t="shared" si="6"/>
        <v>73.426666666666662</v>
      </c>
      <c r="T10" s="2">
        <f t="shared" si="7"/>
        <v>4.052159917870962</v>
      </c>
      <c r="U10" s="2">
        <f t="shared" si="8"/>
        <v>0.70156666666666667</v>
      </c>
      <c r="V10" s="2">
        <f t="shared" si="9"/>
        <v>4.0521599178709622E-2</v>
      </c>
      <c r="X10" s="5">
        <v>5.2873358600650383E-4</v>
      </c>
      <c r="Y10" s="5">
        <v>3.8877311140349735E-4</v>
      </c>
    </row>
    <row r="11" spans="1:34" x14ac:dyDescent="0.2">
      <c r="A11">
        <v>15</v>
      </c>
      <c r="B11">
        <v>118.1</v>
      </c>
      <c r="C11">
        <v>5.72</v>
      </c>
      <c r="D11">
        <v>93.22</v>
      </c>
      <c r="E11">
        <v>19.100000000000001</v>
      </c>
      <c r="F11">
        <v>104.83</v>
      </c>
      <c r="G11">
        <v>9.4700000000000006</v>
      </c>
      <c r="H11" s="2">
        <f>AVERAGE(B11,D11,F11)</f>
        <v>105.38333333333333</v>
      </c>
      <c r="I11" s="2">
        <f t="shared" si="1"/>
        <v>7.357606041822752</v>
      </c>
      <c r="J11" s="2">
        <f t="shared" si="2"/>
        <v>1.0211333333333332</v>
      </c>
      <c r="K11" s="2">
        <f t="shared" si="0"/>
        <v>7.3576060418227521E-2</v>
      </c>
      <c r="M11">
        <v>78.19</v>
      </c>
      <c r="N11">
        <v>0</v>
      </c>
      <c r="Q11">
        <v>99.83</v>
      </c>
      <c r="R11">
        <v>8.76</v>
      </c>
      <c r="S11" s="2">
        <f t="shared" si="6"/>
        <v>89.009999999999991</v>
      </c>
      <c r="T11" s="2">
        <f t="shared" si="7"/>
        <v>2.92</v>
      </c>
      <c r="U11" s="2">
        <f t="shared" si="8"/>
        <v>0.85739999999999994</v>
      </c>
      <c r="V11" s="2">
        <f t="shared" si="9"/>
        <v>2.92E-2</v>
      </c>
      <c r="X11" s="5">
        <v>6.1685508034049394E-4</v>
      </c>
      <c r="Y11" s="5">
        <v>4.5356832396580314E-4</v>
      </c>
    </row>
    <row r="12" spans="1:34" x14ac:dyDescent="0.2">
      <c r="A12">
        <v>20</v>
      </c>
      <c r="B12">
        <v>108.3</v>
      </c>
      <c r="C12">
        <v>0</v>
      </c>
      <c r="D12">
        <v>73.849999999999994</v>
      </c>
      <c r="E12">
        <v>0</v>
      </c>
      <c r="F12">
        <v>91.08</v>
      </c>
      <c r="G12">
        <v>0</v>
      </c>
      <c r="H12" s="2">
        <f>AVERAGE(B12,D12,F12)</f>
        <v>91.076666666666654</v>
      </c>
      <c r="I12" s="2">
        <f t="shared" si="1"/>
        <v>0</v>
      </c>
      <c r="J12" s="2">
        <f t="shared" si="2"/>
        <v>0.87806666666666655</v>
      </c>
      <c r="K12" s="2">
        <f t="shared" si="0"/>
        <v>0</v>
      </c>
      <c r="M12">
        <v>104.9</v>
      </c>
      <c r="N12">
        <v>0</v>
      </c>
      <c r="O12">
        <v>104.9</v>
      </c>
      <c r="P12">
        <v>0</v>
      </c>
      <c r="Q12">
        <v>63.67</v>
      </c>
      <c r="R12">
        <v>1</v>
      </c>
      <c r="S12" s="2">
        <f t="shared" si="6"/>
        <v>91.15666666666668</v>
      </c>
      <c r="T12" s="2">
        <f t="shared" si="7"/>
        <v>0.33333333333333331</v>
      </c>
      <c r="U12" s="2">
        <f t="shared" si="8"/>
        <v>0.8788666666666668</v>
      </c>
      <c r="V12" s="2">
        <f t="shared" si="9"/>
        <v>3.3333333333333331E-3</v>
      </c>
      <c r="X12" s="5">
        <v>7.9309740849916189E-4</v>
      </c>
      <c r="Y12" s="5">
        <v>5.831584866505821E-4</v>
      </c>
    </row>
    <row r="13" spans="1:34" x14ac:dyDescent="0.2">
      <c r="X13" s="5">
        <v>1.6742958243808313E-3</v>
      </c>
      <c r="Y13" s="5">
        <v>1.2311040469449291E-3</v>
      </c>
    </row>
    <row r="14" spans="1:34" x14ac:dyDescent="0.2">
      <c r="X14" s="5">
        <v>2.5554721571269105E-3</v>
      </c>
      <c r="Y14" s="5">
        <v>1.8790408397821895E-3</v>
      </c>
    </row>
    <row r="15" spans="1:34" x14ac:dyDescent="0.2">
      <c r="X15" s="5">
        <v>3.436626349835153E-3</v>
      </c>
      <c r="Y15" s="5">
        <v>2.5269688484368014E-3</v>
      </c>
    </row>
    <row r="16" spans="1:34" x14ac:dyDescent="0.2">
      <c r="A16" t="s">
        <v>8</v>
      </c>
      <c r="B16" t="s">
        <v>1</v>
      </c>
      <c r="C16">
        <v>284</v>
      </c>
      <c r="X16" s="5">
        <v>4.3177583454102461E-3</v>
      </c>
      <c r="Y16" s="5">
        <v>3.1748880561408436E-3</v>
      </c>
    </row>
    <row r="17" spans="2:25" x14ac:dyDescent="0.2">
      <c r="B17" t="s">
        <v>2</v>
      </c>
      <c r="C17">
        <v>217.2</v>
      </c>
      <c r="X17" s="5">
        <v>5.1988680865635772E-3</v>
      </c>
      <c r="Y17" s="5">
        <v>3.8227984460841103E-3</v>
      </c>
    </row>
    <row r="18" spans="2:25" x14ac:dyDescent="0.2">
      <c r="B18" t="s">
        <v>3</v>
      </c>
      <c r="C18">
        <v>237</v>
      </c>
      <c r="X18" s="5">
        <v>6.0799555158120187E-3</v>
      </c>
      <c r="Y18" s="5">
        <v>4.4707000014143818E-3</v>
      </c>
    </row>
    <row r="19" spans="2:25" x14ac:dyDescent="0.2">
      <c r="X19" s="5">
        <v>6.9610205754773386E-3</v>
      </c>
      <c r="Y19" s="5">
        <v>5.1185927052366E-3</v>
      </c>
    </row>
    <row r="20" spans="2:25" x14ac:dyDescent="0.2">
      <c r="C20">
        <f>AVERAGE(C16:C18)</f>
        <v>246.06666666666669</v>
      </c>
      <c r="X20" s="5">
        <v>7.8420632076852612E-3</v>
      </c>
      <c r="Y20" s="5">
        <v>5.7664765406131302E-3</v>
      </c>
    </row>
    <row r="21" spans="2:25" x14ac:dyDescent="0.2">
      <c r="C21">
        <f>_xlfn.STDEV.P(C16:C18)</f>
        <v>28.014440720615486</v>
      </c>
      <c r="X21" s="5">
        <v>8.7230833543648183E-3</v>
      </c>
      <c r="Y21" s="5">
        <v>6.4143514905636197E-3</v>
      </c>
    </row>
    <row r="22" spans="2:25" x14ac:dyDescent="0.2">
      <c r="X22" s="5">
        <v>1.312784475846897E-2</v>
      </c>
      <c r="Y22" s="5">
        <v>9.65359236160266E-3</v>
      </c>
    </row>
    <row r="23" spans="2:25" x14ac:dyDescent="0.2">
      <c r="X23" s="5">
        <v>1.7532035199087019E-2</v>
      </c>
      <c r="Y23" s="5">
        <v>1.2892608525108512E-2</v>
      </c>
    </row>
    <row r="24" spans="2:25" x14ac:dyDescent="0.2">
      <c r="X24" s="5">
        <v>2.1935647190907934E-2</v>
      </c>
      <c r="Y24" s="5">
        <v>1.6131397809607779E-2</v>
      </c>
    </row>
    <row r="25" spans="2:25" x14ac:dyDescent="0.2">
      <c r="X25" s="5">
        <v>2.6338673119252268E-2</v>
      </c>
      <c r="Y25" s="5">
        <v>1.9369958015871169E-2</v>
      </c>
    </row>
    <row r="26" spans="2:25" x14ac:dyDescent="0.2">
      <c r="X26" s="5">
        <v>3.0741105237311259E-2</v>
      </c>
      <c r="Y26" s="5">
        <v>2.260828691647385E-2</v>
      </c>
    </row>
    <row r="27" spans="2:25" x14ac:dyDescent="0.2">
      <c r="X27" s="5">
        <v>3.5142935663316818E-2</v>
      </c>
      <c r="Y27" s="5">
        <v>2.5846382255347602E-2</v>
      </c>
    </row>
    <row r="28" spans="2:25" x14ac:dyDescent="0.2">
      <c r="X28" s="5">
        <v>3.9544156377638709E-2</v>
      </c>
      <c r="Y28" s="5">
        <v>2.9084241747324283E-2</v>
      </c>
    </row>
    <row r="29" spans="2:25" x14ac:dyDescent="0.2">
      <c r="X29" s="5">
        <v>4.3944759219809164E-2</v>
      </c>
      <c r="Y29" s="5">
        <v>3.2321863077670467E-2</v>
      </c>
    </row>
    <row r="30" spans="2:25" x14ac:dyDescent="0.2">
      <c r="X30" s="5">
        <v>4.8344735885469808E-2</v>
      </c>
      <c r="Y30" s="5">
        <v>3.5559243901613934E-2</v>
      </c>
    </row>
    <row r="31" spans="2:25" x14ac:dyDescent="0.2">
      <c r="X31" s="5">
        <v>5.2744077923242254E-2</v>
      </c>
      <c r="Y31" s="5">
        <v>3.8796381843860223E-2</v>
      </c>
    </row>
    <row r="32" spans="2:25" x14ac:dyDescent="0.2">
      <c r="X32" s="5">
        <v>5.7142776731516756E-2</v>
      </c>
      <c r="Y32" s="5">
        <v>4.2033274498100778E-2</v>
      </c>
    </row>
    <row r="33" spans="24:25" x14ac:dyDescent="0.2">
      <c r="X33" s="5">
        <v>6.1540823555158282E-2</v>
      </c>
      <c r="Y33" s="5">
        <v>4.5269919426511214E-2</v>
      </c>
    </row>
    <row r="34" spans="24:25" x14ac:dyDescent="0.2">
      <c r="X34" s="5">
        <v>6.5938209482127474E-2</v>
      </c>
      <c r="Y34" s="5">
        <v>4.8506314159239748E-2</v>
      </c>
    </row>
    <row r="35" spans="24:25" x14ac:dyDescent="0.2">
      <c r="X35" s="5">
        <v>7.0334925440013754E-2</v>
      </c>
      <c r="Y35" s="5">
        <v>5.1742456193886531E-2</v>
      </c>
    </row>
    <row r="36" spans="24:25" x14ac:dyDescent="0.2">
      <c r="X36" s="5">
        <v>7.4730962192476977E-2</v>
      </c>
      <c r="Y36" s="5">
        <v>5.4978342994972083E-2</v>
      </c>
    </row>
    <row r="37" spans="24:25" x14ac:dyDescent="0.2">
      <c r="X37" s="5">
        <v>7.9126310335597264E-2</v>
      </c>
      <c r="Y37" s="5">
        <v>5.8213971993395806E-2</v>
      </c>
    </row>
    <row r="38" spans="24:25" x14ac:dyDescent="0.2">
      <c r="X38" s="5">
        <v>8.3520960294127602E-2</v>
      </c>
      <c r="Y38" s="5">
        <v>6.1449340585884166E-2</v>
      </c>
    </row>
    <row r="39" spans="24:25" x14ac:dyDescent="0.2">
      <c r="X39" s="5">
        <v>8.7914902317648036E-2</v>
      </c>
      <c r="Y39" s="5">
        <v>6.4684446134427448E-2</v>
      </c>
    </row>
    <row r="40" spans="24:25" x14ac:dyDescent="0.2">
      <c r="X40" s="5">
        <v>0.13181310755586287</v>
      </c>
      <c r="Y40" s="5">
        <v>9.7020427821070801E-2</v>
      </c>
    </row>
    <row r="41" spans="24:25" x14ac:dyDescent="0.2">
      <c r="X41" s="5">
        <v>0.17562832650136811</v>
      </c>
      <c r="Y41" s="5">
        <v>0.12932692175681249</v>
      </c>
    </row>
    <row r="42" spans="24:25" x14ac:dyDescent="0.2">
      <c r="X42" s="5">
        <v>0.219347183869678</v>
      </c>
      <c r="Y42" s="5">
        <v>0.16160061492278457</v>
      </c>
    </row>
    <row r="43" spans="24:25" x14ac:dyDescent="0.2">
      <c r="X43" s="5">
        <v>0.26295334947784432</v>
      </c>
      <c r="Y43" s="5">
        <v>0.19383768721422806</v>
      </c>
    </row>
    <row r="44" spans="24:25" x14ac:dyDescent="0.2">
      <c r="X44" s="5">
        <v>0.30642670276263012</v>
      </c>
      <c r="Y44" s="5">
        <v>0.22603371244832512</v>
      </c>
    </row>
    <row r="45" spans="24:25" x14ac:dyDescent="0.2">
      <c r="X45" s="5">
        <v>0.34974220913857262</v>
      </c>
      <c r="Y45" s="5">
        <v>0.25818353576141545</v>
      </c>
    </row>
    <row r="46" spans="24:25" x14ac:dyDescent="0.2">
      <c r="X46" s="5">
        <v>0.39286839185952493</v>
      </c>
      <c r="Y46" s="5">
        <v>0.29028112072966977</v>
      </c>
    </row>
    <row r="47" spans="24:25" x14ac:dyDescent="0.2">
      <c r="X47" s="5">
        <v>0.43576523055513838</v>
      </c>
      <c r="Y47" s="5">
        <v>0.32231935737719547</v>
      </c>
    </row>
    <row r="48" spans="24:25" x14ac:dyDescent="0.2">
      <c r="X48" s="5">
        <v>0.47838124054686987</v>
      </c>
      <c r="Y48" s="5">
        <v>0.3542898192709672</v>
      </c>
    </row>
    <row r="49" spans="24:25" x14ac:dyDescent="0.2">
      <c r="X49" s="5">
        <v>0.52064937564882796</v>
      </c>
      <c r="Y49" s="5">
        <v>0.38618245382524241</v>
      </c>
    </row>
    <row r="50" spans="24:25" x14ac:dyDescent="0.2">
      <c r="X50" s="5">
        <v>0.5624812421733274</v>
      </c>
      <c r="Y50" s="5">
        <v>0.41798518429861398</v>
      </c>
    </row>
    <row r="51" spans="24:25" x14ac:dyDescent="0.2">
      <c r="X51" s="5">
        <v>0.60375891467426501</v>
      </c>
      <c r="Y51" s="5">
        <v>0.449683394128224</v>
      </c>
    </row>
    <row r="52" spans="24:25" x14ac:dyDescent="0.2">
      <c r="X52" s="5">
        <v>0.64432344776281858</v>
      </c>
      <c r="Y52" s="5">
        <v>0.48125925331854463</v>
      </c>
    </row>
    <row r="53" spans="24:25" x14ac:dyDescent="0.2">
      <c r="X53" s="5">
        <v>0.68395915208143365</v>
      </c>
      <c r="Y53" s="5">
        <v>0.51269083137173388</v>
      </c>
    </row>
    <row r="54" spans="24:25" x14ac:dyDescent="0.2">
      <c r="X54" s="5">
        <v>0.7223733386704897</v>
      </c>
      <c r="Y54" s="5">
        <v>0.5439509201261602</v>
      </c>
    </row>
    <row r="55" spans="24:25" x14ac:dyDescent="0.2">
      <c r="X55" s="5">
        <v>0.75917371695818903</v>
      </c>
      <c r="Y55" s="5">
        <v>0.5750054609751668</v>
      </c>
    </row>
    <row r="56" spans="24:25" x14ac:dyDescent="0.2">
      <c r="X56" s="5">
        <v>0.7938521212995322</v>
      </c>
      <c r="Y56" s="5">
        <v>0.60581143252571079</v>
      </c>
    </row>
    <row r="57" spans="24:25" x14ac:dyDescent="0.2">
      <c r="X57" s="5">
        <v>0.82579551443564725</v>
      </c>
      <c r="Y57" s="5">
        <v>0.63631400661384907</v>
      </c>
    </row>
    <row r="58" spans="24:25" x14ac:dyDescent="0.2">
      <c r="X58" s="5">
        <v>0.98263800830919135</v>
      </c>
      <c r="Y58" s="5">
        <v>0.97010220183925588</v>
      </c>
    </row>
    <row r="59" spans="24:25" x14ac:dyDescent="0.2">
      <c r="X59" s="5">
        <v>0.99173644708717423</v>
      </c>
      <c r="Y59" s="5">
        <v>0.98948789735217979</v>
      </c>
    </row>
    <row r="60" spans="24:25" x14ac:dyDescent="0.2">
      <c r="X60" s="5">
        <v>0.994629313799958</v>
      </c>
      <c r="Y60" s="5">
        <v>0.99373321391381975</v>
      </c>
    </row>
    <row r="61" spans="24:25" x14ac:dyDescent="0.2">
      <c r="X61" s="5">
        <v>0.99604520978755773</v>
      </c>
      <c r="Y61" s="5">
        <v>0.99556754767808531</v>
      </c>
    </row>
    <row r="62" spans="24:25" x14ac:dyDescent="0.2">
      <c r="X62" s="5">
        <v>0.99688454559490758</v>
      </c>
      <c r="Y62" s="5">
        <v>0.99658856909304072</v>
      </c>
    </row>
    <row r="63" spans="24:25" x14ac:dyDescent="0.2">
      <c r="X63" s="5">
        <v>0.99743976441949656</v>
      </c>
      <c r="Y63" s="5">
        <v>0.99723867491317286</v>
      </c>
    </row>
    <row r="64" spans="24:25" x14ac:dyDescent="0.2">
      <c r="X64" s="5">
        <v>0.99783419889996139</v>
      </c>
      <c r="Y64" s="5">
        <v>0.99768881487457284</v>
      </c>
    </row>
    <row r="65" spans="24:25" x14ac:dyDescent="0.2">
      <c r="X65" s="5">
        <v>0.99812883954086884</v>
      </c>
      <c r="Y65" s="5">
        <v>0.99801891722736924</v>
      </c>
    </row>
    <row r="66" spans="24:25" x14ac:dyDescent="0.2">
      <c r="X66" s="5">
        <v>0.99835729824727626</v>
      </c>
      <c r="Y66" s="5">
        <v>0.99827133385381328</v>
      </c>
    </row>
    <row r="67" spans="24:25" x14ac:dyDescent="0.2">
      <c r="X67" s="5">
        <v>0.99949023503572609</v>
      </c>
      <c r="Y67" s="5">
        <v>0.99947923610985556</v>
      </c>
    </row>
    <row r="68" spans="24:25" x14ac:dyDescent="0.2">
      <c r="X68" s="5">
        <v>0.99983390653652293</v>
      </c>
      <c r="Y68" s="5">
        <v>0.99983181668453525</v>
      </c>
    </row>
    <row r="69" spans="24:25" x14ac:dyDescent="0.2">
      <c r="X69" s="5">
        <v>0.99994504837826836</v>
      </c>
      <c r="Y69" s="5">
        <v>0.9999445150145766</v>
      </c>
    </row>
    <row r="70" spans="24:25" x14ac:dyDescent="0.2">
      <c r="X70" s="5">
        <v>1</v>
      </c>
      <c r="Y70" s="5">
        <v>1</v>
      </c>
    </row>
  </sheetData>
  <mergeCells count="4">
    <mergeCell ref="B1:I1"/>
    <mergeCell ref="M1:T1"/>
    <mergeCell ref="AB1:AF1"/>
    <mergeCell ref="X1:Y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2021-08-07T16:12:53Z</dcterms:created>
  <dcterms:modified xsi:type="dcterms:W3CDTF">2021-08-09T10:57:57Z</dcterms:modified>
</cp:coreProperties>
</file>