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yda\Dropbox\Uk Biobank - T2D\manuscript\Submission\Diabetes\revision2\final\"/>
    </mc:Choice>
  </mc:AlternateContent>
  <xr:revisionPtr revIDLastSave="0" documentId="13_ncr:1_{18465383-D91D-42C5-B6E0-BB2BAE127555}" xr6:coauthVersionLast="46" xr6:coauthVersionMax="46" xr10:uidLastSave="{00000000-0000-0000-0000-000000000000}"/>
  <bookViews>
    <workbookView xWindow="28680" yWindow="-120" windowWidth="29040" windowHeight="15840" firstSheet="3" activeTab="7" xr2:uid="{E495F1F3-704E-4D7D-8066-6A190A71B796}"/>
  </bookViews>
  <sheets>
    <sheet name="Supplementary Table 1" sheetId="1" r:id="rId1"/>
    <sheet name="Supplementary Table 2" sheetId="2" r:id="rId2"/>
    <sheet name="Supplementary Table 3" sheetId="4" r:id="rId3"/>
    <sheet name="Supplementary Table 4" sheetId="6" r:id="rId4"/>
    <sheet name="Supplementary Table 5" sheetId="7" r:id="rId5"/>
    <sheet name="Supplementary Table 6" sheetId="8" r:id="rId6"/>
    <sheet name="Supplementary Table 7" sheetId="9" r:id="rId7"/>
    <sheet name="Supplementary Table 8" sheetId="10" r:id="rId8"/>
    <sheet name="Supplementary Table 9" sheetId="11" r:id="rId9"/>
    <sheet name="Supplementary Table 10" sheetId="12" r:id="rId10"/>
    <sheet name="Supplementary Table 11" sheetId="13" r:id="rId11"/>
    <sheet name="Supplementary Table 12" sheetId="14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0" l="1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T6" i="13"/>
  <c r="U6" i="13"/>
  <c r="T7" i="13"/>
  <c r="U7" i="13"/>
  <c r="T8" i="13"/>
  <c r="U8" i="13"/>
  <c r="T9" i="13"/>
  <c r="U9" i="13"/>
  <c r="T10" i="13"/>
  <c r="U10" i="13"/>
  <c r="T11" i="13"/>
  <c r="U11" i="13"/>
  <c r="T12" i="13"/>
  <c r="U12" i="13"/>
  <c r="T13" i="13"/>
  <c r="U13" i="13"/>
  <c r="T14" i="13"/>
  <c r="U14" i="13"/>
  <c r="T15" i="13"/>
  <c r="U15" i="13"/>
  <c r="T16" i="13"/>
  <c r="U16" i="13"/>
  <c r="T17" i="13"/>
  <c r="U17" i="13"/>
  <c r="T18" i="13"/>
  <c r="U18" i="13"/>
  <c r="T19" i="13"/>
  <c r="U19" i="13"/>
  <c r="T20" i="13"/>
  <c r="U20" i="13"/>
  <c r="T21" i="13"/>
  <c r="U21" i="13"/>
  <c r="T22" i="13"/>
  <c r="U22" i="13"/>
  <c r="T23" i="13"/>
  <c r="U23" i="13"/>
  <c r="T24" i="13"/>
  <c r="U24" i="13"/>
  <c r="T25" i="13"/>
  <c r="U25" i="13"/>
  <c r="T26" i="13"/>
  <c r="U26" i="13"/>
  <c r="T27" i="13"/>
  <c r="V27" i="13" s="1"/>
  <c r="W27" i="13" s="1"/>
  <c r="U27" i="13"/>
  <c r="T28" i="13"/>
  <c r="U28" i="13"/>
  <c r="T29" i="13"/>
  <c r="U29" i="13"/>
  <c r="T30" i="13"/>
  <c r="U30" i="13"/>
  <c r="T31" i="13"/>
  <c r="V31" i="13" s="1"/>
  <c r="W31" i="13" s="1"/>
  <c r="U31" i="13"/>
  <c r="T32" i="13"/>
  <c r="U32" i="13"/>
  <c r="T33" i="13"/>
  <c r="U33" i="13"/>
  <c r="T34" i="13"/>
  <c r="U34" i="13"/>
  <c r="U5" i="13"/>
  <c r="T5" i="13"/>
  <c r="U34" i="12"/>
  <c r="T34" i="12"/>
  <c r="U33" i="12"/>
  <c r="T33" i="12"/>
  <c r="U32" i="12"/>
  <c r="T32" i="12"/>
  <c r="U31" i="12"/>
  <c r="T31" i="12"/>
  <c r="U30" i="12"/>
  <c r="V30" i="12" s="1"/>
  <c r="W30" i="12" s="1"/>
  <c r="T30" i="12"/>
  <c r="U29" i="12"/>
  <c r="T29" i="12"/>
  <c r="U28" i="12"/>
  <c r="T28" i="12"/>
  <c r="U27" i="12"/>
  <c r="T27" i="12"/>
  <c r="U26" i="12"/>
  <c r="V26" i="12" s="1"/>
  <c r="W26" i="12" s="1"/>
  <c r="T26" i="12"/>
  <c r="U25" i="12"/>
  <c r="T25" i="12"/>
  <c r="U24" i="12"/>
  <c r="T24" i="12"/>
  <c r="U23" i="12"/>
  <c r="T23" i="12"/>
  <c r="U22" i="12"/>
  <c r="V22" i="12" s="1"/>
  <c r="W22" i="12" s="1"/>
  <c r="T22" i="12"/>
  <c r="U21" i="12"/>
  <c r="T21" i="12"/>
  <c r="U20" i="12"/>
  <c r="T20" i="12"/>
  <c r="U19" i="12"/>
  <c r="T19" i="12"/>
  <c r="U18" i="12"/>
  <c r="V18" i="12" s="1"/>
  <c r="W18" i="12" s="1"/>
  <c r="T18" i="12"/>
  <c r="U17" i="12"/>
  <c r="T17" i="12"/>
  <c r="U16" i="12"/>
  <c r="T16" i="12"/>
  <c r="U15" i="12"/>
  <c r="T15" i="12"/>
  <c r="U14" i="12"/>
  <c r="V14" i="12" s="1"/>
  <c r="W14" i="12" s="1"/>
  <c r="T14" i="12"/>
  <c r="U13" i="12"/>
  <c r="T13" i="12"/>
  <c r="U12" i="12"/>
  <c r="T12" i="12"/>
  <c r="U11" i="12"/>
  <c r="T11" i="12"/>
  <c r="U10" i="12"/>
  <c r="V10" i="12" s="1"/>
  <c r="W10" i="12" s="1"/>
  <c r="T10" i="12"/>
  <c r="U9" i="12"/>
  <c r="T9" i="12"/>
  <c r="U8" i="12"/>
  <c r="T8" i="12"/>
  <c r="U7" i="12"/>
  <c r="T7" i="12"/>
  <c r="U6" i="12"/>
  <c r="V6" i="12" s="1"/>
  <c r="W6" i="12" s="1"/>
  <c r="T6" i="12"/>
  <c r="U5" i="12"/>
  <c r="T5" i="12"/>
  <c r="V30" i="13" l="1"/>
  <c r="W30" i="13" s="1"/>
  <c r="V34" i="13"/>
  <c r="W34" i="13" s="1"/>
  <c r="V5" i="12"/>
  <c r="W5" i="12" s="1"/>
  <c r="V9" i="12"/>
  <c r="W9" i="12" s="1"/>
  <c r="V15" i="12"/>
  <c r="W15" i="12" s="1"/>
  <c r="V26" i="13"/>
  <c r="W26" i="13" s="1"/>
  <c r="V22" i="13"/>
  <c r="W22" i="13" s="1"/>
  <c r="V18" i="13"/>
  <c r="W18" i="13" s="1"/>
  <c r="V14" i="13"/>
  <c r="W14" i="13" s="1"/>
  <c r="V10" i="13"/>
  <c r="W10" i="13" s="1"/>
  <c r="V28" i="13"/>
  <c r="W28" i="13" s="1"/>
  <c r="V24" i="13"/>
  <c r="W24" i="13" s="1"/>
  <c r="V20" i="13"/>
  <c r="W20" i="13" s="1"/>
  <c r="V16" i="13"/>
  <c r="W16" i="13" s="1"/>
  <c r="V12" i="13"/>
  <c r="W12" i="13" s="1"/>
  <c r="V8" i="13"/>
  <c r="W8" i="13" s="1"/>
  <c r="V32" i="13"/>
  <c r="W32" i="13" s="1"/>
  <c r="V5" i="13"/>
  <c r="W5" i="13" s="1"/>
  <c r="V23" i="13"/>
  <c r="W23" i="13" s="1"/>
  <c r="V19" i="13"/>
  <c r="W19" i="13" s="1"/>
  <c r="V15" i="13"/>
  <c r="W15" i="13" s="1"/>
  <c r="V11" i="13"/>
  <c r="W11" i="13" s="1"/>
  <c r="V6" i="13"/>
  <c r="W6" i="13" s="1"/>
  <c r="V9" i="13"/>
  <c r="W9" i="13" s="1"/>
  <c r="V33" i="13"/>
  <c r="W33" i="13" s="1"/>
  <c r="V29" i="13"/>
  <c r="W29" i="13" s="1"/>
  <c r="V25" i="13"/>
  <c r="W25" i="13" s="1"/>
  <c r="V21" i="13"/>
  <c r="W21" i="13" s="1"/>
  <c r="V17" i="13"/>
  <c r="W17" i="13" s="1"/>
  <c r="V13" i="13"/>
  <c r="W13" i="13" s="1"/>
  <c r="V7" i="13"/>
  <c r="W7" i="13" s="1"/>
  <c r="V34" i="12"/>
  <c r="W34" i="12" s="1"/>
  <c r="V7" i="12"/>
  <c r="W7" i="12" s="1"/>
  <c r="V27" i="12"/>
  <c r="W27" i="12" s="1"/>
  <c r="V8" i="12"/>
  <c r="W8" i="12" s="1"/>
  <c r="V16" i="12"/>
  <c r="W16" i="12" s="1"/>
  <c r="V20" i="12"/>
  <c r="W20" i="12" s="1"/>
  <c r="V24" i="12"/>
  <c r="W24" i="12" s="1"/>
  <c r="V32" i="12"/>
  <c r="W32" i="12" s="1"/>
  <c r="V13" i="12"/>
  <c r="W13" i="12" s="1"/>
  <c r="V17" i="12"/>
  <c r="W17" i="12" s="1"/>
  <c r="V21" i="12"/>
  <c r="W21" i="12" s="1"/>
  <c r="V25" i="12"/>
  <c r="W25" i="12" s="1"/>
  <c r="V29" i="12"/>
  <c r="W29" i="12" s="1"/>
  <c r="V33" i="12"/>
  <c r="W33" i="12" s="1"/>
  <c r="V11" i="12"/>
  <c r="W11" i="12" s="1"/>
  <c r="V19" i="12"/>
  <c r="W19" i="12" s="1"/>
  <c r="V23" i="12"/>
  <c r="W23" i="12" s="1"/>
  <c r="V31" i="12"/>
  <c r="W31" i="12" s="1"/>
  <c r="V12" i="12"/>
  <c r="W12" i="12" s="1"/>
  <c r="V28" i="12"/>
  <c r="W28" i="12" s="1"/>
  <c r="AC5" i="10"/>
  <c r="AC6" i="10"/>
  <c r="AC7" i="10"/>
  <c r="AC8" i="10"/>
  <c r="AC9" i="10"/>
  <c r="AC10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C5" i="9" l="1"/>
  <c r="AC6" i="9"/>
  <c r="AC7" i="9"/>
  <c r="AC8" i="9"/>
  <c r="AC9" i="9"/>
  <c r="AC10" i="9"/>
  <c r="AC11" i="9"/>
  <c r="AC12" i="9"/>
  <c r="AC13" i="9"/>
  <c r="AC14" i="9"/>
  <c r="AC15" i="9"/>
  <c r="AC16" i="9"/>
  <c r="AC17" i="9"/>
  <c r="AC18" i="9"/>
  <c r="AC5" i="8" l="1"/>
  <c r="AC6" i="8"/>
  <c r="AC7" i="8"/>
  <c r="AC8" i="8"/>
  <c r="AC9" i="8"/>
  <c r="AC10" i="8"/>
  <c r="AC11" i="8"/>
  <c r="AC12" i="8"/>
  <c r="AC13" i="8"/>
  <c r="AC14" i="8"/>
  <c r="AC15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4" i="8"/>
  <c r="AC55" i="8"/>
  <c r="AC56" i="8"/>
  <c r="AC57" i="8"/>
  <c r="AC58" i="8"/>
  <c r="AC59" i="8"/>
  <c r="AC60" i="8"/>
  <c r="AC61" i="8"/>
  <c r="AC5" i="7" l="1"/>
  <c r="AC6" i="7"/>
  <c r="AC7" i="7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5" i="6" l="1"/>
  <c r="AC6" i="6"/>
  <c r="AC7" i="6"/>
  <c r="AC5" i="4" l="1"/>
  <c r="AC6" i="4"/>
  <c r="AC7" i="4"/>
  <c r="AC8" i="4"/>
  <c r="AC9" i="4"/>
  <c r="AC10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AC30" i="4"/>
  <c r="AC31" i="4"/>
  <c r="AC32" i="4"/>
  <c r="AC33" i="4"/>
  <c r="AC34" i="4"/>
  <c r="AC35" i="4"/>
  <c r="AC36" i="4"/>
  <c r="AC37" i="4"/>
  <c r="AC38" i="4"/>
  <c r="AC39" i="4"/>
  <c r="AC40" i="4"/>
  <c r="AC41" i="4"/>
  <c r="AC42" i="4"/>
  <c r="AC43" i="4"/>
  <c r="AC44" i="4"/>
  <c r="AC45" i="4"/>
  <c r="AC46" i="4"/>
  <c r="AC47" i="4"/>
  <c r="AC48" i="4"/>
  <c r="AC49" i="4"/>
  <c r="AC50" i="4"/>
  <c r="AC51" i="4"/>
  <c r="AC52" i="4"/>
  <c r="AC53" i="4"/>
  <c r="AC54" i="4"/>
  <c r="AC55" i="4"/>
  <c r="AC56" i="4"/>
  <c r="AC57" i="4"/>
  <c r="AC58" i="4"/>
  <c r="AC59" i="4"/>
  <c r="AC60" i="4"/>
  <c r="AC61" i="4"/>
  <c r="AC62" i="4"/>
  <c r="AC63" i="4"/>
  <c r="AC64" i="4"/>
  <c r="AC65" i="4"/>
  <c r="AC66" i="4"/>
  <c r="AC67" i="4"/>
  <c r="AC68" i="4"/>
  <c r="AC69" i="4"/>
  <c r="AC70" i="4"/>
  <c r="AC71" i="4"/>
  <c r="AC72" i="4"/>
  <c r="AC73" i="4"/>
  <c r="AC74" i="4"/>
  <c r="AC75" i="4"/>
  <c r="AC76" i="4"/>
  <c r="AC77" i="4"/>
  <c r="AC78" i="4"/>
  <c r="AC79" i="4"/>
  <c r="AC80" i="4"/>
  <c r="AC81" i="4"/>
  <c r="AC82" i="4"/>
  <c r="AC83" i="4"/>
  <c r="AC84" i="4"/>
  <c r="AC85" i="4"/>
  <c r="AC86" i="4"/>
  <c r="AC87" i="4"/>
  <c r="AC88" i="4"/>
  <c r="AC89" i="4"/>
  <c r="AC90" i="4"/>
  <c r="AC91" i="4"/>
  <c r="AC92" i="4"/>
  <c r="AC93" i="4"/>
  <c r="AC94" i="4"/>
  <c r="AC95" i="4"/>
  <c r="AC96" i="4"/>
  <c r="AC97" i="4"/>
  <c r="AC98" i="4"/>
  <c r="AC99" i="4"/>
  <c r="AC100" i="4"/>
  <c r="AC101" i="4"/>
  <c r="AC102" i="4"/>
  <c r="AC103" i="4"/>
  <c r="AC104" i="4"/>
  <c r="AC105" i="4"/>
  <c r="AC106" i="4"/>
  <c r="AC107" i="4"/>
  <c r="AC108" i="4"/>
  <c r="AC109" i="4"/>
  <c r="AC110" i="4"/>
  <c r="AC111" i="4"/>
  <c r="AC112" i="4"/>
  <c r="AC113" i="4"/>
  <c r="AC114" i="4"/>
  <c r="AC115" i="4"/>
  <c r="AC116" i="4"/>
  <c r="AC117" i="4"/>
  <c r="AC118" i="4"/>
  <c r="AC119" i="4"/>
  <c r="AC120" i="4"/>
  <c r="AC121" i="4"/>
  <c r="AC122" i="4"/>
  <c r="AC123" i="4"/>
  <c r="AC124" i="4"/>
  <c r="AC125" i="4"/>
  <c r="AC126" i="4"/>
  <c r="AC127" i="4"/>
  <c r="AC128" i="4"/>
  <c r="AC129" i="4"/>
  <c r="AC130" i="4"/>
  <c r="AC131" i="4"/>
  <c r="AC132" i="4"/>
  <c r="AC133" i="4"/>
  <c r="AC134" i="4"/>
  <c r="AC135" i="4"/>
  <c r="AC136" i="4"/>
  <c r="AC137" i="4"/>
  <c r="AC138" i="4"/>
  <c r="AC139" i="4"/>
  <c r="AC140" i="4"/>
  <c r="AC141" i="4"/>
  <c r="AC142" i="4"/>
  <c r="AC143" i="4"/>
  <c r="AC144" i="4"/>
  <c r="AC145" i="4"/>
  <c r="AC146" i="4"/>
  <c r="AC147" i="4"/>
  <c r="AC148" i="4"/>
  <c r="AC149" i="4"/>
  <c r="AC150" i="4"/>
  <c r="AC151" i="4"/>
  <c r="AC152" i="4"/>
  <c r="AC153" i="4"/>
  <c r="AC154" i="4"/>
  <c r="AC155" i="4"/>
  <c r="AC156" i="4"/>
  <c r="AC157" i="4"/>
  <c r="AC158" i="4"/>
  <c r="AC159" i="4"/>
  <c r="AC160" i="4"/>
  <c r="AC161" i="4"/>
  <c r="AC162" i="4"/>
  <c r="AC163" i="4"/>
  <c r="AC164" i="4"/>
  <c r="AC165" i="4"/>
  <c r="AC166" i="4"/>
  <c r="AC167" i="4"/>
  <c r="AC168" i="4"/>
  <c r="AC169" i="4"/>
  <c r="AC170" i="4"/>
  <c r="AC171" i="4"/>
  <c r="AC172" i="4"/>
  <c r="AC173" i="4"/>
  <c r="AC174" i="4"/>
  <c r="AC175" i="4"/>
  <c r="AC176" i="4"/>
  <c r="AC177" i="4"/>
  <c r="AC178" i="4"/>
  <c r="AC179" i="4"/>
  <c r="AC180" i="4"/>
  <c r="AC181" i="4"/>
  <c r="AC182" i="4"/>
  <c r="AC183" i="4"/>
  <c r="AC184" i="4"/>
  <c r="AC185" i="4"/>
  <c r="AC186" i="4"/>
  <c r="AC187" i="4"/>
  <c r="AC188" i="4"/>
  <c r="AC189" i="4"/>
  <c r="AC190" i="4"/>
  <c r="AC191" i="4"/>
  <c r="AC192" i="4"/>
  <c r="AC193" i="4"/>
  <c r="AC194" i="4"/>
  <c r="AC195" i="4"/>
  <c r="AC196" i="4"/>
  <c r="AC197" i="4"/>
  <c r="AC198" i="4"/>
  <c r="AC199" i="4"/>
  <c r="AC200" i="4"/>
  <c r="AC201" i="4"/>
  <c r="AC202" i="4"/>
  <c r="AC203" i="4"/>
  <c r="AC204" i="4"/>
  <c r="AC205" i="4"/>
  <c r="AC206" i="4"/>
  <c r="AC207" i="4"/>
  <c r="AC208" i="4"/>
  <c r="AC209" i="4"/>
  <c r="AC210" i="4"/>
  <c r="AC211" i="4"/>
  <c r="AC212" i="4"/>
</calcChain>
</file>

<file path=xl/sharedStrings.xml><?xml version="1.0" encoding="utf-8"?>
<sst xmlns="http://schemas.openxmlformats.org/spreadsheetml/2006/main" count="2310" uniqueCount="689">
  <si>
    <t>Stratification of case population by age of diagnosis</t>
  </si>
  <si>
    <t>Controls</t>
  </si>
  <si>
    <t>All cases</t>
  </si>
  <si>
    <t>Cases &lt; 50 years</t>
  </si>
  <si>
    <t>Cases 50 – 60 years</t>
  </si>
  <si>
    <t>Cases 60 – 70 years</t>
  </si>
  <si>
    <t>Cases &gt; 70 years</t>
  </si>
  <si>
    <t>N</t>
  </si>
  <si>
    <t>Age at study visit, in years</t>
  </si>
  <si>
    <t>70.43 (7.26)</t>
  </si>
  <si>
    <t>58.83 (12.72)</t>
  </si>
  <si>
    <t>44.61 (10.08)</t>
  </si>
  <si>
    <t>56.85(7.24)</t>
  </si>
  <si>
    <t>64.5 (6.60)</t>
  </si>
  <si>
    <t>74.18 (6.39)</t>
  </si>
  <si>
    <t>Age at diagnosis, in years</t>
  </si>
  <si>
    <t>57.8(12.6)</t>
  </si>
  <si>
    <t>41.2(7.6)</t>
  </si>
  <si>
    <t>55.2(2.8)</t>
  </si>
  <si>
    <t>64.6(2.9)</t>
  </si>
  <si>
    <t>76.2(4.8)</t>
  </si>
  <si>
    <t>% of women</t>
  </si>
  <si>
    <t>Age at enrolment, in years</t>
  </si>
  <si>
    <t>72.2 (7.2)</t>
  </si>
  <si>
    <t>63.9 (12.0)</t>
  </si>
  <si>
    <t>44.0 (7.5)</t>
  </si>
  <si>
    <t>56.5 (4.8)</t>
  </si>
  <si>
    <t>66.0 (4.4)</t>
  </si>
  <si>
    <t>77.0 (5.7)</t>
  </si>
  <si>
    <t>61.9 (11.9)</t>
  </si>
  <si>
    <t>42.3 (6.5)</t>
  </si>
  <si>
    <t>55.3 (2.8)</t>
  </si>
  <si>
    <t>64.9 (2.8)</t>
  </si>
  <si>
    <t>76.7 (5.2)</t>
  </si>
  <si>
    <t>Data presented as mean (standard deviation), or as stated otherwise. * (for cases) or at most recent contact with MSHS (for controls). MSHS denotes Mount Sinai Health System.</t>
  </si>
  <si>
    <t>78.4 (5.2)*</t>
  </si>
  <si>
    <t>78.15 (6.11)*</t>
  </si>
  <si>
    <t>A</t>
  </si>
  <si>
    <t>PKDREJ</t>
  </si>
  <si>
    <t>TTC38</t>
  </si>
  <si>
    <t>rs74766656</t>
  </si>
  <si>
    <t>C</t>
  </si>
  <si>
    <t>EYA2</t>
  </si>
  <si>
    <t>rs55966194</t>
  </si>
  <si>
    <t>rs1412956</t>
  </si>
  <si>
    <t>T</t>
  </si>
  <si>
    <t>RN7SL836P</t>
  </si>
  <si>
    <t>GIPR</t>
  </si>
  <si>
    <t>rs10411648</t>
  </si>
  <si>
    <t>EML2</t>
  </si>
  <si>
    <t>rs10420309</t>
  </si>
  <si>
    <t>MAP2K7</t>
  </si>
  <si>
    <t>rs4804833</t>
  </si>
  <si>
    <t>G</t>
  </si>
  <si>
    <t>HNF1B</t>
  </si>
  <si>
    <t>rs11263761</t>
  </si>
  <si>
    <t>ANKFY1</t>
  </si>
  <si>
    <t>rs2304586</t>
  </si>
  <si>
    <t>GTT</t>
  </si>
  <si>
    <t>NFAT5</t>
  </si>
  <si>
    <t>16:69668926_GTT_G</t>
  </si>
  <si>
    <t>rs669696</t>
  </si>
  <si>
    <t>FTO</t>
  </si>
  <si>
    <t>rs1861867</t>
  </si>
  <si>
    <t>rs8044769</t>
  </si>
  <si>
    <t>rs56094641</t>
  </si>
  <si>
    <t>RP11-307C19.2</t>
  </si>
  <si>
    <t>RP11-307C19.1</t>
  </si>
  <si>
    <t>rs11394439</t>
  </si>
  <si>
    <t>RASGRP1</t>
  </si>
  <si>
    <t>RP11-275I4.2</t>
  </si>
  <si>
    <t>rs34715063</t>
  </si>
  <si>
    <t>RP11-14N4.1</t>
  </si>
  <si>
    <t>RP11-96D24.1</t>
  </si>
  <si>
    <t>rs8017808</t>
  </si>
  <si>
    <t>SPRY2</t>
  </si>
  <si>
    <t>LINC00382</t>
  </si>
  <si>
    <t>rs522317</t>
  </si>
  <si>
    <t>rs1215468</t>
  </si>
  <si>
    <t>HMGA2</t>
  </si>
  <si>
    <t>RP11-366L20.2</t>
  </si>
  <si>
    <t>rs11410862</t>
  </si>
  <si>
    <t>GT</t>
  </si>
  <si>
    <t>12:66227193_GT_G</t>
  </si>
  <si>
    <t>rs2258238</t>
  </si>
  <si>
    <t>RPSAP52</t>
  </si>
  <si>
    <t>rs145663307</t>
  </si>
  <si>
    <t>rs7134682</t>
  </si>
  <si>
    <t>CCND2-AS1</t>
  </si>
  <si>
    <t>rs76895963</t>
  </si>
  <si>
    <t>rs3217791</t>
  </si>
  <si>
    <t>RP11-320N7.1</t>
  </si>
  <si>
    <t>rs117233107</t>
  </si>
  <si>
    <t>rs75616205</t>
  </si>
  <si>
    <t>MTNR1B</t>
  </si>
  <si>
    <t>rs10830963</t>
  </si>
  <si>
    <t>SNRPGP16</t>
  </si>
  <si>
    <t>RP11-676F20.1</t>
  </si>
  <si>
    <t>rs144683127</t>
  </si>
  <si>
    <t>rs11375205</t>
  </si>
  <si>
    <t>GGTTT</t>
  </si>
  <si>
    <t>ARAP1</t>
  </si>
  <si>
    <t>STARD10</t>
  </si>
  <si>
    <t>11:72470915_GGTTT_G</t>
  </si>
  <si>
    <t>rs73541184</t>
  </si>
  <si>
    <t>rs77756118</t>
  </si>
  <si>
    <t>KCNJ11</t>
  </si>
  <si>
    <t>rs5213</t>
  </si>
  <si>
    <t>NCR3LG1</t>
  </si>
  <si>
    <t>rs7104177</t>
  </si>
  <si>
    <t>KCNQ1</t>
  </si>
  <si>
    <t>rs74046911</t>
  </si>
  <si>
    <t>rs2237895</t>
  </si>
  <si>
    <t>rs163177</t>
  </si>
  <si>
    <t>LINC01153</t>
  </si>
  <si>
    <t>RP11-159H3.1</t>
  </si>
  <si>
    <t>rs11592174</t>
  </si>
  <si>
    <t>TCF7L2</t>
  </si>
  <si>
    <t>rs4081699</t>
  </si>
  <si>
    <t>rs10885421</t>
  </si>
  <si>
    <t>rs10885414</t>
  </si>
  <si>
    <t>rs749596</t>
  </si>
  <si>
    <t>rs7069881</t>
  </si>
  <si>
    <t>rs116929578</t>
  </si>
  <si>
    <t>rs142995398</t>
  </si>
  <si>
    <t>rs10885410</t>
  </si>
  <si>
    <t>rs57543781</t>
  </si>
  <si>
    <t>rs7086355</t>
  </si>
  <si>
    <t>rs61872790</t>
  </si>
  <si>
    <t>rs12245680</t>
  </si>
  <si>
    <t>rs35936842</t>
  </si>
  <si>
    <t>rs35519679</t>
  </si>
  <si>
    <t>rs118069047</t>
  </si>
  <si>
    <t>rs55771704</t>
  </si>
  <si>
    <t>rs142827301</t>
  </si>
  <si>
    <t>rs116369954</t>
  </si>
  <si>
    <t>CT</t>
  </si>
  <si>
    <t>10:114791239_CT_C</t>
  </si>
  <si>
    <t>rs140820620</t>
  </si>
  <si>
    <t>rs180726800</t>
  </si>
  <si>
    <t>rs774274514</t>
  </si>
  <si>
    <t>rs140908036</t>
  </si>
  <si>
    <t>rs10885402</t>
  </si>
  <si>
    <t>rs7903146</t>
  </si>
  <si>
    <t>rs149692182</t>
  </si>
  <si>
    <t>rs116859590</t>
  </si>
  <si>
    <t>rs58064715</t>
  </si>
  <si>
    <t>rs180988137</t>
  </si>
  <si>
    <t>rs11196182</t>
  </si>
  <si>
    <t>rs11196181</t>
  </si>
  <si>
    <t>rs11196180</t>
  </si>
  <si>
    <t>rs7079711</t>
  </si>
  <si>
    <t>rs7080591</t>
  </si>
  <si>
    <t>rs11196175</t>
  </si>
  <si>
    <t>rs7901275</t>
  </si>
  <si>
    <t>rs720784</t>
  </si>
  <si>
    <t>rs720785</t>
  </si>
  <si>
    <t>RP11-57H14.3</t>
  </si>
  <si>
    <t>rs17746916</t>
  </si>
  <si>
    <t>rs113397277</t>
  </si>
  <si>
    <t>RP11-57H14.4</t>
  </si>
  <si>
    <t>rs545572</t>
  </si>
  <si>
    <t>Y_RNA</t>
  </si>
  <si>
    <t>EXOC6</t>
  </si>
  <si>
    <t>rs2488075</t>
  </si>
  <si>
    <t>rs11187146</t>
  </si>
  <si>
    <t>HHEX</t>
  </si>
  <si>
    <t>rs10882102</t>
  </si>
  <si>
    <t>rs553279686</t>
  </si>
  <si>
    <t>rs10522178</t>
  </si>
  <si>
    <t>CTT</t>
  </si>
  <si>
    <t>EIF2S2P3</t>
  </si>
  <si>
    <t>10:94433461_CTT_C</t>
  </si>
  <si>
    <t>KIF11</t>
  </si>
  <si>
    <t>rs111366757</t>
  </si>
  <si>
    <t>rs770698062</t>
  </si>
  <si>
    <t>AT</t>
  </si>
  <si>
    <t>10:94365239_AT_A</t>
  </si>
  <si>
    <t>IDE</t>
  </si>
  <si>
    <t>rs796829743</t>
  </si>
  <si>
    <t>rs66937891</t>
  </si>
  <si>
    <t>rs34459034</t>
  </si>
  <si>
    <t>rs568972134</t>
  </si>
  <si>
    <t>GTTTTTTTTTTTTT</t>
  </si>
  <si>
    <t>10:94218247_GTTTTTTTTTTTTT_G</t>
  </si>
  <si>
    <t>ZMIZ1</t>
  </si>
  <si>
    <t>rs1250597</t>
  </si>
  <si>
    <t>rs1250595</t>
  </si>
  <si>
    <t>rs2802363</t>
  </si>
  <si>
    <t>rs942796</t>
  </si>
  <si>
    <t>rs148412215</t>
  </si>
  <si>
    <t>rs1613299</t>
  </si>
  <si>
    <t>rs703983</t>
  </si>
  <si>
    <t>rs780148</t>
  </si>
  <si>
    <t>rs703994</t>
  </si>
  <si>
    <t>RN7SL232P</t>
  </si>
  <si>
    <t>RN7SL198P</t>
  </si>
  <si>
    <t>rs7394200</t>
  </si>
  <si>
    <t>CDC123</t>
  </si>
  <si>
    <t>rs10906111</t>
  </si>
  <si>
    <t>rs7895525</t>
  </si>
  <si>
    <t>GPSM1</t>
  </si>
  <si>
    <t>rs61386106</t>
  </si>
  <si>
    <t>RP11-154D17.1</t>
  </si>
  <si>
    <t>rs576542482</t>
  </si>
  <si>
    <t>rs2796441</t>
  </si>
  <si>
    <t>rs7021934</t>
  </si>
  <si>
    <t>CDKN2B-AS1</t>
  </si>
  <si>
    <t>RP11-408N14.1</t>
  </si>
  <si>
    <t>rs10811663</t>
  </si>
  <si>
    <t>rs7018475</t>
  </si>
  <si>
    <t>rs543011685</t>
  </si>
  <si>
    <t>rs2383208</t>
  </si>
  <si>
    <t>rs7020996</t>
  </si>
  <si>
    <t>rs10757281</t>
  </si>
  <si>
    <t>rs1063192</t>
  </si>
  <si>
    <t>SLC30A8</t>
  </si>
  <si>
    <t>SNORA31</t>
  </si>
  <si>
    <t>rs56951566</t>
  </si>
  <si>
    <t>rs2466294</t>
  </si>
  <si>
    <t>rs3802177</t>
  </si>
  <si>
    <t>ANK1</t>
  </si>
  <si>
    <t>rs35489575</t>
  </si>
  <si>
    <t>rs2439826</t>
  </si>
  <si>
    <t>RP11-930P14.1</t>
  </si>
  <si>
    <t>rs508419</t>
  </si>
  <si>
    <t>NKX6-3</t>
  </si>
  <si>
    <t>rs13262861</t>
  </si>
  <si>
    <t>AGPAT6</t>
  </si>
  <si>
    <t>rs11780890</t>
  </si>
  <si>
    <t>JAZF1</t>
  </si>
  <si>
    <t>rs849333</t>
  </si>
  <si>
    <t>rs1708302</t>
  </si>
  <si>
    <t>rs1635851</t>
  </si>
  <si>
    <t>rs35830575</t>
  </si>
  <si>
    <t>rs10275989</t>
  </si>
  <si>
    <t>AC006045.3</t>
  </si>
  <si>
    <t>AC006458.3</t>
  </si>
  <si>
    <t>rs6976381</t>
  </si>
  <si>
    <t>CDKAL1</t>
  </si>
  <si>
    <t>rs531904726</t>
  </si>
  <si>
    <t>rs2745929</t>
  </si>
  <si>
    <t>rs7741604</t>
  </si>
  <si>
    <t>rs6928012</t>
  </si>
  <si>
    <t>rs562579797</t>
  </si>
  <si>
    <t>rs9368222</t>
  </si>
  <si>
    <t>AATGAGATCTCGTGATAACTCTAT</t>
  </si>
  <si>
    <t>rs754953005</t>
  </si>
  <si>
    <t>rs1012635</t>
  </si>
  <si>
    <t>rs12527373</t>
  </si>
  <si>
    <t>rs200499617</t>
  </si>
  <si>
    <t>rs56676529</t>
  </si>
  <si>
    <t>rs9358355</t>
  </si>
  <si>
    <t>rs547873402</t>
  </si>
  <si>
    <t>6:20635719_AT_A</t>
  </si>
  <si>
    <t>rs7755830</t>
  </si>
  <si>
    <t>rs9465847</t>
  </si>
  <si>
    <t>rs1012627</t>
  </si>
  <si>
    <t>E2F3</t>
  </si>
  <si>
    <t>rs4134975</t>
  </si>
  <si>
    <t>RREB1</t>
  </si>
  <si>
    <t>rs9379084</t>
  </si>
  <si>
    <t>C5orf30</t>
  </si>
  <si>
    <t>CTD-2154H6.1</t>
  </si>
  <si>
    <t>rs74944275</t>
  </si>
  <si>
    <t>rs148257233</t>
  </si>
  <si>
    <t>PAM</t>
  </si>
  <si>
    <t>rs116782923</t>
  </si>
  <si>
    <t>rs72783884</t>
  </si>
  <si>
    <t>LINC00492</t>
  </si>
  <si>
    <t>RP11-58B2.1</t>
  </si>
  <si>
    <t>rs145762933</t>
  </si>
  <si>
    <t>SLCO6A1</t>
  </si>
  <si>
    <t>RN7SKP68</t>
  </si>
  <si>
    <t>rs116512981</t>
  </si>
  <si>
    <t>AAAT</t>
  </si>
  <si>
    <t>SLCO4C1</t>
  </si>
  <si>
    <t>CTD-2333K2.1</t>
  </si>
  <si>
    <t>5:101488394_AAAT_A</t>
  </si>
  <si>
    <t>AC022431.2</t>
  </si>
  <si>
    <t>rs459193</t>
  </si>
  <si>
    <t>ANKH</t>
  </si>
  <si>
    <t>rs140265860</t>
  </si>
  <si>
    <t>PPP2R2C</t>
  </si>
  <si>
    <t>rs6446491</t>
  </si>
  <si>
    <t>WFS1</t>
  </si>
  <si>
    <t>rs7664465</t>
  </si>
  <si>
    <t>rs7678675</t>
  </si>
  <si>
    <t>rs9986109</t>
  </si>
  <si>
    <t>rs1046319</t>
  </si>
  <si>
    <t>rs376109082</t>
  </si>
  <si>
    <t>rs5018646</t>
  </si>
  <si>
    <t>rs575994282</t>
  </si>
  <si>
    <t>rs62283057</t>
  </si>
  <si>
    <t>rs4996963</t>
  </si>
  <si>
    <t>RP11-1406H17.1</t>
  </si>
  <si>
    <t>rs6830918</t>
  </si>
  <si>
    <t>GA</t>
  </si>
  <si>
    <t>4:6258829_GA_G</t>
  </si>
  <si>
    <t>RP11-430L16.1</t>
  </si>
  <si>
    <t>RP11-132N15.1</t>
  </si>
  <si>
    <t>rs6777684</t>
  </si>
  <si>
    <t>TRA2B</t>
  </si>
  <si>
    <t>IGF2BP2</t>
  </si>
  <si>
    <t>rs11705701</t>
  </si>
  <si>
    <t>rs796353824</t>
  </si>
  <si>
    <t>rs71320320</t>
  </si>
  <si>
    <t>rs10513800</t>
  </si>
  <si>
    <t>ADCY5</t>
  </si>
  <si>
    <t>rs4470442</t>
  </si>
  <si>
    <t>rs11708067</t>
  </si>
  <si>
    <t>SEC22A</t>
  </si>
  <si>
    <t>rs73186444</t>
  </si>
  <si>
    <t>RBM6</t>
  </si>
  <si>
    <t>rs796623870</t>
  </si>
  <si>
    <t>MON1A</t>
  </si>
  <si>
    <t>3:49971887_GA_G</t>
  </si>
  <si>
    <t>TRAIP</t>
  </si>
  <si>
    <t>AC139451.1</t>
  </si>
  <si>
    <t>rs6446298</t>
  </si>
  <si>
    <t>UBE2E2</t>
  </si>
  <si>
    <t>rs1496653</t>
  </si>
  <si>
    <t>rs71317817</t>
  </si>
  <si>
    <t>PPARG</t>
  </si>
  <si>
    <t>rs73136795</t>
  </si>
  <si>
    <t>MIR5702</t>
  </si>
  <si>
    <t>AC068138.1</t>
  </si>
  <si>
    <t>rs10804330</t>
  </si>
  <si>
    <t>2:227180734_CT_C</t>
  </si>
  <si>
    <t>rs13012754</t>
  </si>
  <si>
    <t>2:227156738_AT_A</t>
  </si>
  <si>
    <t>rs1399627</t>
  </si>
  <si>
    <t>AC080002.1</t>
  </si>
  <si>
    <t>2:227036698_AT_A</t>
  </si>
  <si>
    <t>CTCCTTTTCT</t>
  </si>
  <si>
    <t>rs777476498</t>
  </si>
  <si>
    <t>COBLL1</t>
  </si>
  <si>
    <t>rs355828</t>
  </si>
  <si>
    <t>rs79953491</t>
  </si>
  <si>
    <t>rs10649609</t>
  </si>
  <si>
    <t>AC074391.1</t>
  </si>
  <si>
    <t>AC012370.3</t>
  </si>
  <si>
    <t>rs6546151</t>
  </si>
  <si>
    <t>THADA</t>
  </si>
  <si>
    <t>rs111239033</t>
  </si>
  <si>
    <t>rs72879290</t>
  </si>
  <si>
    <t>rs10196106</t>
  </si>
  <si>
    <t>rs1367173</t>
  </si>
  <si>
    <t>GCKR</t>
  </si>
  <si>
    <t>rs780093</t>
  </si>
  <si>
    <t>AC074117.10</t>
  </si>
  <si>
    <t>rs6729692</t>
  </si>
  <si>
    <t>PROX1-AS1</t>
  </si>
  <si>
    <t>rs79687284</t>
  </si>
  <si>
    <t>rs340882</t>
  </si>
  <si>
    <t>RNU6-465P</t>
  </si>
  <si>
    <t>RP11-114O18.1</t>
  </si>
  <si>
    <t>rs4659284</t>
  </si>
  <si>
    <t>NOTCH2</t>
  </si>
  <si>
    <t>rs12063954</t>
  </si>
  <si>
    <t>RP11-69E11.8</t>
  </si>
  <si>
    <t>rs3768321</t>
  </si>
  <si>
    <t>MACF1</t>
  </si>
  <si>
    <t>rs537182386</t>
  </si>
  <si>
    <t>P-Value</t>
  </si>
  <si>
    <t>Z-score</t>
  </si>
  <si>
    <t>SE</t>
  </si>
  <si>
    <t>Interaction beta (age&lt;50 years, age&gt;70 years)</t>
  </si>
  <si>
    <t>Average difference between consecutive age groups</t>
  </si>
  <si>
    <t>P</t>
  </si>
  <si>
    <t>Beta</t>
  </si>
  <si>
    <t>Mapped gene 2</t>
  </si>
  <si>
    <t>Mapped gene 1</t>
  </si>
  <si>
    <t>rsID</t>
  </si>
  <si>
    <t>Locus</t>
  </si>
  <si>
    <t>Diagnosed after age 70 years</t>
  </si>
  <si>
    <t>Diagnosed between age 60 and 70 years</t>
  </si>
  <si>
    <t>Diagnosed between age 50 and 60 years</t>
  </si>
  <si>
    <t>Diagnosed before age 50 years</t>
  </si>
  <si>
    <t>Overall GWAS</t>
  </si>
  <si>
    <t>Supplementary Table 3: associations of SNPs identified in all cases of diabetes mellitus in the different age groups</t>
  </si>
  <si>
    <t>rs4506565</t>
  </si>
  <si>
    <t>rs72826075</t>
  </si>
  <si>
    <t>rs4074720</t>
  </si>
  <si>
    <t>Average difference between groups</t>
  </si>
  <si>
    <t>Supplementary Table 4: associations of SNPs identified in diabetes diagnosed before the age of 50 years in the different age groups</t>
  </si>
  <si>
    <t>RP11-331F4.1</t>
  </si>
  <si>
    <t>CTRB2</t>
  </si>
  <si>
    <t>rs72802342</t>
  </si>
  <si>
    <t>rs9937521</t>
  </si>
  <si>
    <t>RP11-139K1.2</t>
  </si>
  <si>
    <t>rs4073288</t>
  </si>
  <si>
    <t>rs10965248</t>
  </si>
  <si>
    <t>rs71320321</t>
  </si>
  <si>
    <t>Position</t>
  </si>
  <si>
    <t>Supplementary Table 5: associations of SNPs identified in diabetes diagnosed between age 50 and 60 years in the different age groups</t>
  </si>
  <si>
    <t>16:53822169_AT_A</t>
  </si>
  <si>
    <t>rs9667947</t>
  </si>
  <si>
    <t>rs163184</t>
  </si>
  <si>
    <t>rs138732563</t>
  </si>
  <si>
    <t>rs753617426</t>
  </si>
  <si>
    <t>rs11196183</t>
  </si>
  <si>
    <t>rs61862780</t>
  </si>
  <si>
    <t>rs11187140</t>
  </si>
  <si>
    <t>rs553167039</t>
  </si>
  <si>
    <t>rs11187019</t>
  </si>
  <si>
    <t>ACATGTG</t>
  </si>
  <si>
    <t>10:80960591_ACATGTG_A</t>
  </si>
  <si>
    <t>rs34942927</t>
  </si>
  <si>
    <t>rs703965</t>
  </si>
  <si>
    <t>rs3915932</t>
  </si>
  <si>
    <t>GLIS3</t>
  </si>
  <si>
    <t>rs34706136</t>
  </si>
  <si>
    <t>rs35859536</t>
  </si>
  <si>
    <t>rs34499031</t>
  </si>
  <si>
    <t>rs4688988</t>
  </si>
  <si>
    <t>rs4688982</t>
  </si>
  <si>
    <t>rs5855072</t>
  </si>
  <si>
    <t>rs12636310</t>
  </si>
  <si>
    <t>rs4467387</t>
  </si>
  <si>
    <t>rs72964564</t>
  </si>
  <si>
    <t>Supplementary Table 6: associations of SNPs identified in diabetes diagnosed between age 60 and 70 years in the different age groups</t>
  </si>
  <si>
    <t>rs35612982</t>
  </si>
  <si>
    <t>rs9356743</t>
  </si>
  <si>
    <t>rs11390198</t>
  </si>
  <si>
    <t>Supplementary Table 7: associations of SNPs identified in diabetes diagnosed after age 70 years in the different age groups</t>
  </si>
  <si>
    <t>Supplementary Table 8: Replication results after meta-analyzing BioME and Estonian Biobanks</t>
  </si>
  <si>
    <t>Look-up in DIAGRAM (PMID: 30297969)</t>
  </si>
  <si>
    <t>PMID</t>
  </si>
  <si>
    <t>Category</t>
  </si>
  <si>
    <t>ethnicity</t>
  </si>
  <si>
    <t>Fathers age at death</t>
  </si>
  <si>
    <t>aging</t>
  </si>
  <si>
    <t>European</t>
  </si>
  <si>
    <t>Mothers age at death</t>
  </si>
  <si>
    <t>Parents age at death</t>
  </si>
  <si>
    <t>Birth weight</t>
  </si>
  <si>
    <t>anthropometric</t>
  </si>
  <si>
    <t>Body mass index</t>
  </si>
  <si>
    <t>Child birth length</t>
  </si>
  <si>
    <t>Child birth weight</t>
  </si>
  <si>
    <t>Childhood obesity</t>
  </si>
  <si>
    <t>Extreme bmi</t>
  </si>
  <si>
    <t>Extreme height</t>
  </si>
  <si>
    <t>Extreme waist-to-hip ratio</t>
  </si>
  <si>
    <t>Height_2010</t>
  </si>
  <si>
    <t>Hip circumference</t>
  </si>
  <si>
    <t>Infant head circumference</t>
  </si>
  <si>
    <t>Obesity class 1</t>
  </si>
  <si>
    <t>Obesity class 2</t>
  </si>
  <si>
    <t>Obesity class 3</t>
  </si>
  <si>
    <t>Offspring birth weight</t>
  </si>
  <si>
    <t>Mixed</t>
  </si>
  <si>
    <t>Offspring birth weight (maternal effect),  adjusted for offspring genotype</t>
  </si>
  <si>
    <t>Overweight</t>
  </si>
  <si>
    <t>Own birth weight</t>
  </si>
  <si>
    <t>Own birth weight (fetal effect),  adjusted for maternal genotype</t>
  </si>
  <si>
    <t>Sitting height ratio</t>
  </si>
  <si>
    <t>Waist circumference</t>
  </si>
  <si>
    <t>Waist-to-hip ratio</t>
  </si>
  <si>
    <t>Asthma</t>
  </si>
  <si>
    <t>autoimmune</t>
  </si>
  <si>
    <t>Celiac disease</t>
  </si>
  <si>
    <t>Crohns disease</t>
  </si>
  <si>
    <t>Inflammatory Bowel Disease (Euro)</t>
  </si>
  <si>
    <t>Primary biliary cirrhosis</t>
  </si>
  <si>
    <t>Rheumatoid Arthritis</t>
  </si>
  <si>
    <t>Systemic lupus erythematosus</t>
  </si>
  <si>
    <t>Ulcerative colitis</t>
  </si>
  <si>
    <t>ICV</t>
  </si>
  <si>
    <t>brain_volume</t>
  </si>
  <si>
    <t>Mean Caudate</t>
  </si>
  <si>
    <t>Mean Hippocampus</t>
  </si>
  <si>
    <t>Mean Pallidum</t>
  </si>
  <si>
    <t>Mean Putamen</t>
  </si>
  <si>
    <t>Mean Thalamus</t>
  </si>
  <si>
    <t>Lung cancer</t>
  </si>
  <si>
    <t>cancer</t>
  </si>
  <si>
    <t>Lung cancer (all)</t>
  </si>
  <si>
    <t>Squamous cell lung cancer</t>
  </si>
  <si>
    <t>Intelligence</t>
  </si>
  <si>
    <t>cognitive</t>
  </si>
  <si>
    <t>Childhood IQ</t>
  </si>
  <si>
    <t>education</t>
  </si>
  <si>
    <t>College completion</t>
  </si>
  <si>
    <t>Years of schooling (proxy cognitive performance)</t>
  </si>
  <si>
    <t>Years of schooling 2013</t>
  </si>
  <si>
    <t>Years of schooling 2016</t>
  </si>
  <si>
    <t>Fasting glucose main effect</t>
  </si>
  <si>
    <t>glycemic</t>
  </si>
  <si>
    <t>Fasting insulin main effect</t>
  </si>
  <si>
    <t>HbA1C</t>
  </si>
  <si>
    <t>HOMA-B</t>
  </si>
  <si>
    <t>HOMA-IR</t>
  </si>
  <si>
    <t>Type 2 Diabetes</t>
  </si>
  <si>
    <t>Mean platelet volume</t>
  </si>
  <si>
    <t>haemotological</t>
  </si>
  <si>
    <t>Platelet count</t>
  </si>
  <si>
    <t>Leptin_adjBMI</t>
  </si>
  <si>
    <t>hormone</t>
  </si>
  <si>
    <t>Leptin_not_adjBMI</t>
  </si>
  <si>
    <t>Urinary albumin-to-creatinine ratio</t>
  </si>
  <si>
    <t>kidney</t>
  </si>
  <si>
    <t>Urinary albumin-to-creatinine ratio (non-diabetes)</t>
  </si>
  <si>
    <t>HDL cholesterol</t>
  </si>
  <si>
    <t>lipids</t>
  </si>
  <si>
    <t>LDL cholesterol</t>
  </si>
  <si>
    <t>Total Cholesterol</t>
  </si>
  <si>
    <t>Triglycerides</t>
  </si>
  <si>
    <t>FEV1/FVC</t>
  </si>
  <si>
    <t>lung_function</t>
  </si>
  <si>
    <t>Forced expiratory volume in 1 second</t>
  </si>
  <si>
    <t>Forced expiratory volume in 1 second (FEV1)</t>
  </si>
  <si>
    <t>Forced expiratory volume in 1 second (FEV1)/Forced Vital capacity(FVC)</t>
  </si>
  <si>
    <t>Forced vital capacity</t>
  </si>
  <si>
    <t>Forced Vital capacity(FVC)</t>
  </si>
  <si>
    <t>Peak expiratory flow</t>
  </si>
  <si>
    <t>18:2 linoleic acid (LA)</t>
  </si>
  <si>
    <t>metabolites</t>
  </si>
  <si>
    <t>22:6 docosahexaenoic acid</t>
  </si>
  <si>
    <t>Alanine</t>
  </si>
  <si>
    <t>Apolipoprotein A-I</t>
  </si>
  <si>
    <t>Apolipoprotein B</t>
  </si>
  <si>
    <t>Average number of double bonds in a fatty acid chain</t>
  </si>
  <si>
    <t>Cholesterol esters in large HDL</t>
  </si>
  <si>
    <t>Cholesterol esters in large LDL</t>
  </si>
  <si>
    <t>Cholesterol esters in large VLDL</t>
  </si>
  <si>
    <t>Cholesterol esters in medium LDL</t>
  </si>
  <si>
    <t>Cholesterol esters in medium VLDL</t>
  </si>
  <si>
    <t>Citrate</t>
  </si>
  <si>
    <t>Concentration of chylomicrons and largest VLDL particles</t>
  </si>
  <si>
    <t>Concentration of IDL particles</t>
  </si>
  <si>
    <t>Concentration of large HDL particles</t>
  </si>
  <si>
    <t>Concentration of large LDL particles</t>
  </si>
  <si>
    <t>Concentration of large VLDL particles</t>
  </si>
  <si>
    <t>Concentration of medium LDL particles</t>
  </si>
  <si>
    <t>Concentration of medium VLDL particles</t>
  </si>
  <si>
    <t>Concentration of small LDL particles</t>
  </si>
  <si>
    <t>Concentration of small VLDL particles</t>
  </si>
  <si>
    <t>Concentration of very large VLDL particles</t>
  </si>
  <si>
    <t>Concentration of very small VLDL particles</t>
  </si>
  <si>
    <t>Creatinine</t>
  </si>
  <si>
    <t>Free cholesterol in IDL</t>
  </si>
  <si>
    <t>Free cholesterol in large HDL</t>
  </si>
  <si>
    <t>Free cholesterol in large LDL</t>
  </si>
  <si>
    <t>Free cholesterol in large VLDL</t>
  </si>
  <si>
    <t>Free cholesterol in medium HDL</t>
  </si>
  <si>
    <t>Free cholesterol in medium VLDL</t>
  </si>
  <si>
    <t>Free cholesterol in small VLDL</t>
  </si>
  <si>
    <t>Glucose</t>
  </si>
  <si>
    <t>Glutamine</t>
  </si>
  <si>
    <t>Isoleucine</t>
  </si>
  <si>
    <t>Mean diameter for HDL particles</t>
  </si>
  <si>
    <t>Mean diameter for VLDL particles</t>
  </si>
  <si>
    <t>Omega-3 fatty acids</t>
  </si>
  <si>
    <t>Phospholipids in chylomicrons and largest VLDL particles</t>
  </si>
  <si>
    <t>Phospholipids in IDL</t>
  </si>
  <si>
    <t>Phospholipids in large HDL</t>
  </si>
  <si>
    <t>Phospholipids in large LDL</t>
  </si>
  <si>
    <t>Phospholipids in large VLDL</t>
  </si>
  <si>
    <t>Phospholipids in medium HDL</t>
  </si>
  <si>
    <t>Phospholipids in medium LDL</t>
  </si>
  <si>
    <t>Phospholipids in medium VLDL</t>
  </si>
  <si>
    <t>Phospholipids in small VLDL</t>
  </si>
  <si>
    <t>Phospholipids in very large HDL</t>
  </si>
  <si>
    <t>Phospholipids in very large VLDL</t>
  </si>
  <si>
    <t>Phospholipids in very small VLDL</t>
  </si>
  <si>
    <t>Serum total triglycerides</t>
  </si>
  <si>
    <t>Total cholesterol in HDL</t>
  </si>
  <si>
    <t>Total cholesterol in IDL</t>
  </si>
  <si>
    <t>Total cholesterol in large HDL</t>
  </si>
  <si>
    <t>Total cholesterol in large LDL</t>
  </si>
  <si>
    <t>Total cholesterol in large VLDL</t>
  </si>
  <si>
    <t>Total cholesterol in LDL</t>
  </si>
  <si>
    <t>Total cholesterol in medium LDL</t>
  </si>
  <si>
    <t>Total cholesterol in medium VLDL</t>
  </si>
  <si>
    <t>Total cholesterol in small LDL</t>
  </si>
  <si>
    <t>Total cholesterol in small VLDL</t>
  </si>
  <si>
    <t>Total lipids in chylomicrons and largest VLDL particles</t>
  </si>
  <si>
    <t>Total lipids in IDL</t>
  </si>
  <si>
    <t>Total lipids in large HDL</t>
  </si>
  <si>
    <t>Total lipids in large LDL</t>
  </si>
  <si>
    <t>Total lipids in large VLDL</t>
  </si>
  <si>
    <t>Total lipids in medium LDL</t>
  </si>
  <si>
    <t>Total lipids in medium VLDL</t>
  </si>
  <si>
    <t>Total lipids in small LDL</t>
  </si>
  <si>
    <t>Total lipids in small VLDL</t>
  </si>
  <si>
    <t>Total lipids in very large VLDL</t>
  </si>
  <si>
    <t>Total lipids in very small VLDL</t>
  </si>
  <si>
    <t>Triglycerides in chylomicrons and largest VLDL particles</t>
  </si>
  <si>
    <t>Triglycerides in IDL</t>
  </si>
  <si>
    <t>Triglycerides in large VLDL</t>
  </si>
  <si>
    <t>Triglycerides in medium VLDL</t>
  </si>
  <si>
    <t>Triglycerides in small VLDL</t>
  </si>
  <si>
    <t>Triglycerides in very large VLDL</t>
  </si>
  <si>
    <t>Triglycerides in very small VLDL</t>
  </si>
  <si>
    <t>Valine</t>
  </si>
  <si>
    <t>Ferritin</t>
  </si>
  <si>
    <t>metal</t>
  </si>
  <si>
    <t>Alzheimers disease</t>
  </si>
  <si>
    <t>neurological</t>
  </si>
  <si>
    <t>Parkinsons disease</t>
  </si>
  <si>
    <t>Urate</t>
  </si>
  <si>
    <t>other</t>
  </si>
  <si>
    <t>Neo-openness to experience</t>
  </si>
  <si>
    <t>personality</t>
  </si>
  <si>
    <t>Neuroticism</t>
  </si>
  <si>
    <t>Anorexia Nervosa</t>
  </si>
  <si>
    <t>psychiatric</t>
  </si>
  <si>
    <t>Autism spectrum disorder</t>
  </si>
  <si>
    <t>Bipolar disorder</t>
  </si>
  <si>
    <t>Depressive symptoms</t>
  </si>
  <si>
    <t>Major depressive disorder</t>
  </si>
  <si>
    <t>PGC cross-disorder analysis</t>
  </si>
  <si>
    <t>Subjective well being</t>
  </si>
  <si>
    <t>Age at Menarche</t>
  </si>
  <si>
    <t>reproductive</t>
  </si>
  <si>
    <t>Age at Menopause</t>
  </si>
  <si>
    <t>Age of first birth</t>
  </si>
  <si>
    <t>Number of children ever born</t>
  </si>
  <si>
    <t>Chronotype</t>
  </si>
  <si>
    <t>sleeping</t>
  </si>
  <si>
    <t>Excessive daytime sleepiness</t>
  </si>
  <si>
    <t>Insomnia</t>
  </si>
  <si>
    <t>Sleep duration</t>
  </si>
  <si>
    <t>Age of smoking initiation</t>
  </si>
  <si>
    <t>smoking_behaviour</t>
  </si>
  <si>
    <t>Cigarettes smoked per day</t>
  </si>
  <si>
    <t>Ever vs never smoked</t>
  </si>
  <si>
    <t>Former vs Current smoker</t>
  </si>
  <si>
    <t>Smoking Initiation</t>
  </si>
  <si>
    <t>trait</t>
  </si>
  <si>
    <t>exposure</t>
  </si>
  <si>
    <t>method</t>
  </si>
  <si>
    <t xml:space="preserve">Years of schooling </t>
  </si>
  <si>
    <t>Inverse variance weighted</t>
  </si>
  <si>
    <t>Weighted median</t>
  </si>
  <si>
    <t>MR Egger</t>
  </si>
  <si>
    <t xml:space="preserve">Birth weight </t>
  </si>
  <si>
    <t xml:space="preserve">systolic blood pressure </t>
  </si>
  <si>
    <t>body mass index</t>
  </si>
  <si>
    <t>Resting heart rate</t>
  </si>
  <si>
    <t>Depression</t>
  </si>
  <si>
    <t>Alanine transaminase</t>
  </si>
  <si>
    <t>Supplementary Table 10: Mendelian Randomization analyses in the UK Biobank</t>
  </si>
  <si>
    <t>Years of schooling</t>
  </si>
  <si>
    <t>systolic blood pressure</t>
  </si>
  <si>
    <t>Childhood body mass index</t>
  </si>
  <si>
    <t>alanine transaminase</t>
  </si>
  <si>
    <t>Supplementary Table 11: Mendelian Randomization analyses in the Estonian Biobank</t>
  </si>
  <si>
    <t>Effect allele</t>
  </si>
  <si>
    <t>Effect allele frequenct</t>
  </si>
  <si>
    <t>Imputation quality</t>
  </si>
  <si>
    <t>Chromosome</t>
  </si>
  <si>
    <t>Number of instruments</t>
  </si>
  <si>
    <r>
      <t>Supplementary Table 1:</t>
    </r>
    <r>
      <rPr>
        <sz val="12"/>
        <color theme="1"/>
        <rFont val="Calibri  "/>
      </rPr>
      <t xml:space="preserve"> characteristics of the  Estonian Biobank study population</t>
    </r>
  </si>
  <si>
    <t>Results presented at the mean with standard devision or as indicated otherwise</t>
  </si>
  <si>
    <r>
      <t>Supplementary Table 2:</t>
    </r>
    <r>
      <rPr>
        <sz val="12"/>
        <color theme="1"/>
        <rFont val="Calibri"/>
        <family val="2"/>
        <scheme val="minor"/>
      </rPr>
      <t xml:space="preserve"> characteristics of the BioMe Biobank (European-ancestry only) study population</t>
    </r>
  </si>
  <si>
    <t>Results presented as the per-SNP change in risk in logodds together with the standard error (SE) and P-value (P). All p-values presented in the grey column are &lt;5e-8.</t>
  </si>
  <si>
    <r>
      <rPr>
        <b/>
        <sz val="12"/>
        <color theme="1"/>
        <rFont val="Calibri"/>
        <family val="2"/>
        <scheme val="minor"/>
      </rPr>
      <t>Supplementary Table 12</t>
    </r>
    <r>
      <rPr>
        <sz val="12"/>
        <color theme="1"/>
        <rFont val="Calibri"/>
        <family val="2"/>
        <scheme val="minor"/>
      </rPr>
      <t>: Sensitivity analyses for the assessment of possible collider stratification bias in the study</t>
    </r>
  </si>
  <si>
    <t>Correlation estimate</t>
  </si>
  <si>
    <t>Results presented as the genetic correlation with the main outcome traits in the UK Biobank population. Estimates derived with LD score regression (ldsc.broadinstitute.org)</t>
  </si>
  <si>
    <t>Supplementary Table 9: genetic correlations in the UK Biobank population</t>
  </si>
  <si>
    <t>Unit</t>
  </si>
  <si>
    <t>Years</t>
  </si>
  <si>
    <t>Yes/no</t>
  </si>
  <si>
    <t>Standard deviation</t>
  </si>
  <si>
    <t>mmHg</t>
  </si>
  <si>
    <t>Beats per minute</t>
  </si>
  <si>
    <t>Age at event</t>
  </si>
  <si>
    <t>PC1</t>
  </si>
  <si>
    <t>PC2</t>
  </si>
  <si>
    <t>PC3</t>
  </si>
  <si>
    <t>PC4</t>
  </si>
  <si>
    <t>PC5</t>
  </si>
  <si>
    <t>PC6</t>
  </si>
  <si>
    <t>PC7</t>
  </si>
  <si>
    <t>PC8</t>
  </si>
  <si>
    <t>PC9</t>
  </si>
  <si>
    <t>PC10</t>
  </si>
  <si>
    <t>Diabetes mellitus event</t>
  </si>
  <si>
    <t>Results present the associations between the genetic principal components and diabetes mellitus (in logodds) and age of the event (in years).</t>
  </si>
  <si>
    <t>P for interaction</t>
  </si>
  <si>
    <t>Results of the two-sample Mendelian Randomization analyses. Results can be interpreted in the change in risk (in logodds) with accompanied standard error per unit increase in the exposure.</t>
  </si>
  <si>
    <t>% increase</t>
  </si>
  <si>
    <t>gram</t>
  </si>
  <si>
    <t>P_Het</t>
  </si>
  <si>
    <t>P-Het</t>
  </si>
  <si>
    <t>Results presented as the per-SNP change in risk in logodds together with the standard error (SE),  P-value (P), and P-value for heterogeneity after meta-analysis with the discovery cohort (P_Het).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</si>
</sst>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0.5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sz val="12"/>
      <color theme="1"/>
      <name val="Calibri  "/>
    </font>
    <font>
      <sz val="12"/>
      <color theme="1"/>
      <name val="Calibri  "/>
    </font>
    <font>
      <sz val="11"/>
      <color rgb="FF000000"/>
      <name val="Calibri  "/>
    </font>
    <font>
      <sz val="11"/>
      <color theme="1"/>
      <name val="Calibri  "/>
    </font>
    <font>
      <b/>
      <sz val="11"/>
      <color theme="1"/>
      <name val="Calibri  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6">
    <xf numFmtId="0" fontId="0" fillId="0" borderId="0" xfId="0"/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vertical="center" wrapText="1"/>
    </xf>
    <xf numFmtId="0" fontId="0" fillId="0" borderId="5" xfId="0" applyBorder="1"/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1" fontId="0" fillId="0" borderId="0" xfId="0" applyNumberFormat="1"/>
    <xf numFmtId="164" fontId="0" fillId="0" borderId="7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6" xfId="0" applyNumberFormat="1" applyBorder="1"/>
    <xf numFmtId="11" fontId="0" fillId="0" borderId="7" xfId="0" applyNumberFormat="1" applyBorder="1"/>
    <xf numFmtId="11" fontId="0" fillId="0" borderId="5" xfId="0" applyNumberFormat="1" applyBorder="1"/>
    <xf numFmtId="11" fontId="0" fillId="2" borderId="7" xfId="0" applyNumberFormat="1" applyFill="1" applyBorder="1"/>
    <xf numFmtId="164" fontId="0" fillId="2" borderId="5" xfId="0" applyNumberFormat="1" applyFill="1" applyBorder="1"/>
    <xf numFmtId="164" fontId="0" fillId="2" borderId="8" xfId="0" applyNumberFormat="1" applyFill="1" applyBorder="1"/>
    <xf numFmtId="0" fontId="5" fillId="0" borderId="5" xfId="0" applyFont="1" applyBorder="1"/>
    <xf numFmtId="0" fontId="0" fillId="0" borderId="8" xfId="0" applyBorder="1"/>
    <xf numFmtId="164" fontId="0" fillId="0" borderId="9" xfId="0" applyNumberFormat="1" applyBorder="1"/>
    <xf numFmtId="164" fontId="0" fillId="0" borderId="0" xfId="0" applyNumberFormat="1"/>
    <xf numFmtId="164" fontId="0" fillId="0" borderId="10" xfId="0" applyNumberFormat="1" applyBorder="1"/>
    <xf numFmtId="164" fontId="0" fillId="0" borderId="11" xfId="0" applyNumberFormat="1" applyBorder="1"/>
    <xf numFmtId="11" fontId="0" fillId="0" borderId="9" xfId="0" applyNumberFormat="1" applyBorder="1"/>
    <xf numFmtId="11" fontId="0" fillId="2" borderId="9" xfId="0" applyNumberFormat="1" applyFill="1" applyBorder="1"/>
    <xf numFmtId="164" fontId="0" fillId="2" borderId="0" xfId="0" applyNumberFormat="1" applyFill="1"/>
    <xf numFmtId="164" fontId="0" fillId="2" borderId="10" xfId="0" applyNumberFormat="1" applyFill="1" applyBorder="1"/>
    <xf numFmtId="0" fontId="5" fillId="0" borderId="0" xfId="0" applyFont="1"/>
    <xf numFmtId="0" fontId="0" fillId="0" borderId="10" xfId="0" applyBorder="1"/>
    <xf numFmtId="164" fontId="0" fillId="3" borderId="9" xfId="0" applyNumberFormat="1" applyFill="1" applyBorder="1"/>
    <xf numFmtId="164" fontId="0" fillId="3" borderId="0" xfId="0" applyNumberFormat="1" applyFill="1"/>
    <xf numFmtId="164" fontId="0" fillId="3" borderId="10" xfId="0" applyNumberFormat="1" applyFill="1" applyBorder="1"/>
    <xf numFmtId="164" fontId="0" fillId="3" borderId="11" xfId="0" applyNumberFormat="1" applyFill="1" applyBorder="1"/>
    <xf numFmtId="11" fontId="0" fillId="3" borderId="9" xfId="0" applyNumberFormat="1" applyFill="1" applyBorder="1"/>
    <xf numFmtId="11" fontId="0" fillId="3" borderId="0" xfId="0" applyNumberFormat="1" applyFill="1"/>
    <xf numFmtId="0" fontId="0" fillId="3" borderId="0" xfId="0" applyFill="1"/>
    <xf numFmtId="0" fontId="5" fillId="3" borderId="0" xfId="0" applyFont="1" applyFill="1"/>
    <xf numFmtId="0" fontId="0" fillId="3" borderId="10" xfId="0" applyFill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11" fontId="0" fillId="0" borderId="12" xfId="0" applyNumberFormat="1" applyBorder="1"/>
    <xf numFmtId="11" fontId="0" fillId="2" borderId="12" xfId="0" applyNumberFormat="1" applyFill="1" applyBorder="1"/>
    <xf numFmtId="164" fontId="0" fillId="2" borderId="13" xfId="0" applyNumberFormat="1" applyFill="1" applyBorder="1"/>
    <xf numFmtId="164" fontId="0" fillId="2" borderId="14" xfId="0" applyNumberFormat="1" applyFill="1" applyBorder="1"/>
    <xf numFmtId="0" fontId="0" fillId="0" borderId="2" xfId="0" applyBorder="1"/>
    <xf numFmtId="0" fontId="0" fillId="0" borderId="1" xfId="0" applyBorder="1" applyAlignment="1">
      <alignment horizontal="center" wrapText="1"/>
    </xf>
    <xf numFmtId="0" fontId="0" fillId="2" borderId="3" xfId="0" applyFill="1" applyBorder="1"/>
    <xf numFmtId="0" fontId="0" fillId="2" borderId="2" xfId="0" applyFill="1" applyBorder="1"/>
    <xf numFmtId="0" fontId="2" fillId="0" borderId="0" xfId="0" applyFont="1"/>
    <xf numFmtId="0" fontId="0" fillId="0" borderId="7" xfId="0" applyBorder="1"/>
    <xf numFmtId="0" fontId="0" fillId="0" borderId="9" xfId="0" applyBorder="1"/>
    <xf numFmtId="0" fontId="0" fillId="4" borderId="4" xfId="0" applyFill="1" applyBorder="1"/>
    <xf numFmtId="0" fontId="0" fillId="4" borderId="3" xfId="0" applyFill="1" applyBorder="1"/>
    <xf numFmtId="0" fontId="0" fillId="4" borderId="2" xfId="0" applyFill="1" applyBorder="1"/>
    <xf numFmtId="0" fontId="0" fillId="0" borderId="6" xfId="0" applyBorder="1"/>
    <xf numFmtId="0" fontId="0" fillId="0" borderId="11" xfId="0" applyBorder="1"/>
    <xf numFmtId="11" fontId="0" fillId="0" borderId="13" xfId="0" applyNumberFormat="1" applyBorder="1"/>
    <xf numFmtId="0" fontId="0" fillId="0" borderId="13" xfId="0" applyBorder="1"/>
    <xf numFmtId="0" fontId="5" fillId="0" borderId="13" xfId="0" applyFont="1" applyBorder="1"/>
    <xf numFmtId="0" fontId="0" fillId="0" borderId="14" xfId="0" applyBorder="1"/>
    <xf numFmtId="0" fontId="0" fillId="0" borderId="15" xfId="0" applyBorder="1"/>
    <xf numFmtId="164" fontId="0" fillId="0" borderId="7" xfId="0" applyNumberFormat="1" applyBorder="1" applyAlignment="1">
      <alignment horizontal="center"/>
    </xf>
    <xf numFmtId="11" fontId="0" fillId="0" borderId="7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1" fontId="0" fillId="2" borderId="7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1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left"/>
    </xf>
    <xf numFmtId="164" fontId="0" fillId="0" borderId="9" xfId="0" applyNumberFormat="1" applyBorder="1" applyAlignment="1">
      <alignment horizontal="center"/>
    </xf>
    <xf numFmtId="11" fontId="0" fillId="0" borderId="9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1" fontId="0" fillId="2" borderId="9" xfId="0" applyNumberForma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4" fontId="0" fillId="0" borderId="12" xfId="0" applyNumberFormat="1" applyBorder="1" applyAlignment="1">
      <alignment horizontal="center"/>
    </xf>
    <xf numFmtId="11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1" fontId="0" fillId="2" borderId="12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11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left"/>
    </xf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2" xfId="0" applyFont="1" applyBorder="1"/>
    <xf numFmtId="164" fontId="0" fillId="3" borderId="6" xfId="0" applyNumberFormat="1" applyFill="1" applyBorder="1"/>
    <xf numFmtId="11" fontId="0" fillId="2" borderId="5" xfId="0" applyNumberFormat="1" applyFill="1" applyBorder="1"/>
    <xf numFmtId="11" fontId="0" fillId="3" borderId="7" xfId="0" applyNumberFormat="1" applyFill="1" applyBorder="1"/>
    <xf numFmtId="164" fontId="0" fillId="3" borderId="5" xfId="0" applyNumberFormat="1" applyFill="1" applyBorder="1"/>
    <xf numFmtId="164" fontId="0" fillId="3" borderId="8" xfId="0" applyNumberFormat="1" applyFill="1" applyBorder="1"/>
    <xf numFmtId="11" fontId="0" fillId="3" borderId="5" xfId="0" applyNumberFormat="1" applyFill="1" applyBorder="1"/>
    <xf numFmtId="164" fontId="0" fillId="3" borderId="7" xfId="0" applyNumberFormat="1" applyFill="1" applyBorder="1"/>
    <xf numFmtId="0" fontId="0" fillId="3" borderId="5" xfId="0" applyFill="1" applyBorder="1"/>
    <xf numFmtId="0" fontId="5" fillId="3" borderId="5" xfId="0" applyFont="1" applyFill="1" applyBorder="1"/>
    <xf numFmtId="0" fontId="0" fillId="3" borderId="8" xfId="0" applyFill="1" applyBorder="1"/>
    <xf numFmtId="11" fontId="0" fillId="2" borderId="0" xfId="0" applyNumberFormat="1" applyFill="1"/>
    <xf numFmtId="0" fontId="1" fillId="0" borderId="15" xfId="0" applyFont="1" applyBorder="1"/>
    <xf numFmtId="0" fontId="0" fillId="0" borderId="0" xfId="0" applyBorder="1"/>
    <xf numFmtId="164" fontId="0" fillId="0" borderId="0" xfId="0" applyNumberFormat="1" applyBorder="1"/>
    <xf numFmtId="0" fontId="0" fillId="3" borderId="0" xfId="0" applyFill="1" applyBorder="1"/>
    <xf numFmtId="0" fontId="5" fillId="3" borderId="0" xfId="0" applyFont="1" applyFill="1" applyBorder="1"/>
    <xf numFmtId="164" fontId="0" fillId="3" borderId="0" xfId="0" applyNumberFormat="1" applyFill="1" applyBorder="1"/>
    <xf numFmtId="0" fontId="5" fillId="0" borderId="0" xfId="0" applyFont="1" applyFill="1" applyBorder="1"/>
    <xf numFmtId="11" fontId="0" fillId="3" borderId="0" xfId="0" applyNumberFormat="1" applyFill="1" applyBorder="1"/>
    <xf numFmtId="0" fontId="5" fillId="0" borderId="0" xfId="0" applyFont="1" applyBorder="1"/>
    <xf numFmtId="11" fontId="0" fillId="0" borderId="0" xfId="0" applyNumberFormat="1" applyBorder="1"/>
    <xf numFmtId="0" fontId="1" fillId="0" borderId="4" xfId="0" applyFont="1" applyBorder="1"/>
    <xf numFmtId="0" fontId="0" fillId="0" borderId="3" xfId="0" applyFill="1" applyBorder="1"/>
    <xf numFmtId="0" fontId="0" fillId="0" borderId="2" xfId="0" applyFill="1" applyBorder="1"/>
    <xf numFmtId="0" fontId="0" fillId="0" borderId="4" xfId="0" applyFill="1" applyBorder="1"/>
    <xf numFmtId="11" fontId="0" fillId="0" borderId="14" xfId="0" applyNumberFormat="1" applyFill="1" applyBorder="1"/>
    <xf numFmtId="11" fontId="0" fillId="0" borderId="13" xfId="0" applyNumberFormat="1" applyFill="1" applyBorder="1"/>
    <xf numFmtId="11" fontId="0" fillId="0" borderId="12" xfId="0" applyNumberFormat="1" applyFill="1" applyBorder="1"/>
    <xf numFmtId="11" fontId="0" fillId="0" borderId="1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14" xfId="0" applyNumberFormat="1" applyBorder="1"/>
    <xf numFmtId="11" fontId="0" fillId="0" borderId="10" xfId="0" applyNumberFormat="1" applyBorder="1"/>
    <xf numFmtId="0" fontId="0" fillId="3" borderId="0" xfId="0" applyFill="1" applyAlignment="1">
      <alignment horizontal="left"/>
    </xf>
    <xf numFmtId="164" fontId="0" fillId="3" borderId="10" xfId="0" applyNumberForma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11" fontId="0" fillId="3" borderId="0" xfId="0" applyNumberFormat="1" applyFill="1" applyAlignment="1">
      <alignment horizontal="center"/>
    </xf>
    <xf numFmtId="11" fontId="0" fillId="3" borderId="9" xfId="0" applyNumberFormat="1" applyFill="1" applyBorder="1" applyAlignment="1">
      <alignment horizontal="center"/>
    </xf>
    <xf numFmtId="0" fontId="0" fillId="3" borderId="9" xfId="0" applyFill="1" applyBorder="1"/>
    <xf numFmtId="164" fontId="0" fillId="3" borderId="9" xfId="0" applyNumberForma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2" xfId="0" applyBorder="1"/>
    <xf numFmtId="0" fontId="0" fillId="3" borderId="14" xfId="0" applyFill="1" applyBorder="1"/>
    <xf numFmtId="0" fontId="0" fillId="3" borderId="13" xfId="0" applyFill="1" applyBorder="1"/>
    <xf numFmtId="164" fontId="0" fillId="3" borderId="13" xfId="0" applyNumberFormat="1" applyFill="1" applyBorder="1"/>
    <xf numFmtId="11" fontId="0" fillId="3" borderId="12" xfId="0" applyNumberFormat="1" applyFill="1" applyBorder="1"/>
    <xf numFmtId="11" fontId="0" fillId="3" borderId="13" xfId="0" applyNumberFormat="1" applyFill="1" applyBorder="1"/>
    <xf numFmtId="164" fontId="0" fillId="3" borderId="14" xfId="0" applyNumberFormat="1" applyFill="1" applyBorder="1"/>
    <xf numFmtId="164" fontId="0" fillId="0" borderId="0" xfId="0" applyNumberFormat="1" applyFill="1" applyBorder="1"/>
    <xf numFmtId="164" fontId="0" fillId="0" borderId="10" xfId="0" applyNumberFormat="1" applyFill="1" applyBorder="1"/>
    <xf numFmtId="11" fontId="0" fillId="0" borderId="9" xfId="0" applyNumberFormat="1" applyFill="1" applyBorder="1"/>
    <xf numFmtId="164" fontId="0" fillId="0" borderId="8" xfId="0" applyNumberFormat="1" applyFill="1" applyBorder="1"/>
    <xf numFmtId="164" fontId="0" fillId="0" borderId="5" xfId="0" applyNumberFormat="1" applyFill="1" applyBorder="1"/>
    <xf numFmtId="11" fontId="0" fillId="0" borderId="7" xfId="0" applyNumberFormat="1" applyFill="1" applyBorder="1"/>
    <xf numFmtId="0" fontId="0" fillId="0" borderId="3" xfId="0" applyBorder="1" applyAlignment="1">
      <alignment wrapText="1"/>
    </xf>
    <xf numFmtId="0" fontId="0" fillId="0" borderId="2" xfId="0" applyFill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4" xfId="0" applyFont="1" applyBorder="1"/>
    <xf numFmtId="0" fontId="1" fillId="0" borderId="13" xfId="0" applyFont="1" applyBorder="1"/>
    <xf numFmtId="0" fontId="1" fillId="0" borderId="12" xfId="0" applyFont="1" applyBorder="1"/>
    <xf numFmtId="0" fontId="0" fillId="3" borderId="13" xfId="0" applyFill="1" applyBorder="1" applyAlignment="1">
      <alignment wrapText="1"/>
    </xf>
    <xf numFmtId="0" fontId="0" fillId="0" borderId="13" xfId="0" applyBorder="1" applyAlignment="1">
      <alignment wrapText="1"/>
    </xf>
    <xf numFmtId="9" fontId="9" fillId="0" borderId="7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9" fontId="8" fillId="0" borderId="5" xfId="0" applyNumberFormat="1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9" fontId="8" fillId="0" borderId="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0" fillId="0" borderId="14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9" fontId="0" fillId="0" borderId="8" xfId="0" applyNumberFormat="1" applyFont="1" applyBorder="1" applyAlignment="1">
      <alignment horizontal="center" vertical="center" wrapText="1"/>
    </xf>
    <xf numFmtId="9" fontId="0" fillId="0" borderId="5" xfId="0" applyNumberFormat="1" applyFont="1" applyBorder="1" applyAlignment="1">
      <alignment horizontal="center" vertical="center" wrapText="1"/>
    </xf>
    <xf numFmtId="9" fontId="0" fillId="0" borderId="7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/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1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5" borderId="2" xfId="0" applyFill="1" applyBorder="1"/>
    <xf numFmtId="0" fontId="0" fillId="5" borderId="3" xfId="0" applyFill="1" applyBorder="1"/>
    <xf numFmtId="0" fontId="0" fillId="0" borderId="1" xfId="0" applyFill="1" applyBorder="1"/>
    <xf numFmtId="11" fontId="0" fillId="0" borderId="11" xfId="0" applyNumberFormat="1" applyBorder="1"/>
    <xf numFmtId="11" fontId="0" fillId="0" borderId="15" xfId="0" applyNumberFormat="1" applyBorder="1"/>
    <xf numFmtId="11" fontId="0" fillId="0" borderId="6" xfId="0" applyNumberFormat="1" applyBorder="1"/>
    <xf numFmtId="11" fontId="0" fillId="3" borderId="11" xfId="0" applyNumberFormat="1" applyFill="1" applyBorder="1"/>
    <xf numFmtId="0" fontId="0" fillId="0" borderId="1" xfId="0" applyBorder="1"/>
    <xf numFmtId="0" fontId="1" fillId="0" borderId="1" xfId="0" applyFont="1" applyFill="1" applyBorder="1"/>
    <xf numFmtId="164" fontId="0" fillId="0" borderId="9" xfId="0" applyNumberFormat="1" applyFont="1" applyBorder="1" applyAlignment="1">
      <alignment horizontal="center"/>
    </xf>
    <xf numFmtId="11" fontId="0" fillId="3" borderId="6" xfId="0" applyNumberFormat="1" applyFill="1" applyBorder="1"/>
    <xf numFmtId="0" fontId="0" fillId="0" borderId="10" xfId="0" applyFill="1" applyBorder="1"/>
    <xf numFmtId="0" fontId="0" fillId="0" borderId="0" xfId="0" applyFill="1"/>
    <xf numFmtId="0" fontId="0" fillId="0" borderId="14" xfId="0" applyFill="1" applyBorder="1"/>
    <xf numFmtId="0" fontId="0" fillId="0" borderId="13" xfId="0" applyFill="1" applyBorder="1"/>
    <xf numFmtId="0" fontId="0" fillId="0" borderId="13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6" fillId="0" borderId="0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4" borderId="2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33F50-348A-4B75-84AC-575ABC383C26}">
  <dimension ref="A1:G8"/>
  <sheetViews>
    <sheetView workbookViewId="0">
      <selection activeCell="C14" sqref="C14"/>
    </sheetView>
  </sheetViews>
  <sheetFormatPr defaultRowHeight="15"/>
  <cols>
    <col min="1" max="1" width="41.42578125" customWidth="1"/>
    <col min="2" max="2" width="16.7109375" customWidth="1"/>
    <col min="3" max="3" width="20.140625" customWidth="1"/>
    <col min="4" max="4" width="23.140625" customWidth="1"/>
    <col min="5" max="5" width="20.5703125" customWidth="1"/>
    <col min="6" max="6" width="20.85546875" customWidth="1"/>
    <col min="7" max="7" width="19.85546875" customWidth="1"/>
  </cols>
  <sheetData>
    <row r="1" spans="1:7" ht="15.75">
      <c r="A1" s="237" t="s">
        <v>655</v>
      </c>
      <c r="B1" s="237"/>
      <c r="C1" s="237"/>
      <c r="D1" s="237"/>
      <c r="E1" s="237"/>
      <c r="F1" s="237"/>
      <c r="G1" s="237"/>
    </row>
    <row r="2" spans="1:7" ht="22.5" customHeight="1" thickBot="1">
      <c r="A2" s="240" t="s">
        <v>656</v>
      </c>
      <c r="B2" s="240"/>
      <c r="C2" s="240"/>
      <c r="D2" s="240"/>
      <c r="E2" s="240"/>
      <c r="F2" s="240"/>
      <c r="G2" s="240"/>
    </row>
    <row r="3" spans="1:7" ht="15.75" thickBot="1">
      <c r="A3" s="168"/>
      <c r="B3" s="197"/>
      <c r="C3" s="197"/>
      <c r="D3" s="238" t="s">
        <v>0</v>
      </c>
      <c r="E3" s="238"/>
      <c r="F3" s="238"/>
      <c r="G3" s="239"/>
    </row>
    <row r="4" spans="1:7" ht="30.75" thickBot="1">
      <c r="A4" s="169"/>
      <c r="B4" s="170" t="s">
        <v>1</v>
      </c>
      <c r="C4" s="170" t="s">
        <v>2</v>
      </c>
      <c r="D4" s="170" t="s">
        <v>3</v>
      </c>
      <c r="E4" s="170" t="s">
        <v>4</v>
      </c>
      <c r="F4" s="170" t="s">
        <v>5</v>
      </c>
      <c r="G4" s="171" t="s">
        <v>6</v>
      </c>
    </row>
    <row r="5" spans="1:7">
      <c r="A5" s="172" t="s">
        <v>7</v>
      </c>
      <c r="B5" s="181">
        <v>9812</v>
      </c>
      <c r="C5" s="173">
        <v>7052</v>
      </c>
      <c r="D5" s="173">
        <v>1776</v>
      </c>
      <c r="E5" s="174">
        <v>2147</v>
      </c>
      <c r="F5" s="173">
        <v>1918</v>
      </c>
      <c r="G5" s="175">
        <v>1211</v>
      </c>
    </row>
    <row r="6" spans="1:7">
      <c r="A6" s="176" t="s">
        <v>8</v>
      </c>
      <c r="B6" s="182" t="s">
        <v>9</v>
      </c>
      <c r="C6" s="167" t="s">
        <v>10</v>
      </c>
      <c r="D6" s="167" t="s">
        <v>11</v>
      </c>
      <c r="E6" s="167" t="s">
        <v>12</v>
      </c>
      <c r="F6" s="167" t="s">
        <v>13</v>
      </c>
      <c r="G6" s="177" t="s">
        <v>14</v>
      </c>
    </row>
    <row r="7" spans="1:7">
      <c r="A7" s="176" t="s">
        <v>15</v>
      </c>
      <c r="B7" s="182" t="s">
        <v>36</v>
      </c>
      <c r="C7" s="167" t="s">
        <v>16</v>
      </c>
      <c r="D7" s="167" t="s">
        <v>17</v>
      </c>
      <c r="E7" s="167" t="s">
        <v>18</v>
      </c>
      <c r="F7" s="167" t="s">
        <v>19</v>
      </c>
      <c r="G7" s="177" t="s">
        <v>20</v>
      </c>
    </row>
    <row r="8" spans="1:7" ht="15.75" thickBot="1">
      <c r="A8" s="178" t="s">
        <v>21</v>
      </c>
      <c r="B8" s="183">
        <v>0.66</v>
      </c>
      <c r="C8" s="179">
        <v>0.64</v>
      </c>
      <c r="D8" s="179">
        <v>0.62</v>
      </c>
      <c r="E8" s="179">
        <v>0.62</v>
      </c>
      <c r="F8" s="180">
        <v>0.65</v>
      </c>
      <c r="G8" s="166">
        <v>0.71</v>
      </c>
    </row>
  </sheetData>
  <mergeCells count="3">
    <mergeCell ref="A1:G1"/>
    <mergeCell ref="D3:G3"/>
    <mergeCell ref="A2:G2"/>
  </mergeCell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6CA1E-C287-44B1-8080-36D71DDCC85A}">
  <dimension ref="A1:W34"/>
  <sheetViews>
    <sheetView workbookViewId="0">
      <selection activeCell="C17" sqref="C17"/>
    </sheetView>
  </sheetViews>
  <sheetFormatPr defaultRowHeight="15"/>
  <cols>
    <col min="1" max="1" width="26.42578125" customWidth="1"/>
    <col min="2" max="3" width="29.140625" customWidth="1"/>
    <col min="4" max="4" width="13.7109375" customWidth="1"/>
  </cols>
  <sheetData>
    <row r="1" spans="1:23" ht="15.75">
      <c r="A1" s="51" t="s">
        <v>644</v>
      </c>
    </row>
    <row r="2" spans="1:23" ht="16.5" thickBot="1">
      <c r="A2" s="202" t="s">
        <v>683</v>
      </c>
    </row>
    <row r="3" spans="1:23" ht="15.75" thickBot="1">
      <c r="E3" s="247" t="s">
        <v>379</v>
      </c>
      <c r="F3" s="248"/>
      <c r="G3" s="248"/>
      <c r="H3" s="247" t="s">
        <v>378</v>
      </c>
      <c r="I3" s="248"/>
      <c r="J3" s="249"/>
      <c r="K3" s="248" t="s">
        <v>377</v>
      </c>
      <c r="L3" s="248"/>
      <c r="M3" s="248"/>
      <c r="N3" s="247" t="s">
        <v>376</v>
      </c>
      <c r="O3" s="248"/>
      <c r="P3" s="249"/>
      <c r="Q3" s="251" t="s">
        <v>375</v>
      </c>
      <c r="R3" s="251"/>
      <c r="S3" s="252"/>
      <c r="T3" s="1"/>
      <c r="U3" s="1"/>
      <c r="V3" s="1"/>
      <c r="W3" s="2"/>
    </row>
    <row r="4" spans="1:23" ht="37.5" customHeight="1" thickBot="1">
      <c r="A4" s="98" t="s">
        <v>632</v>
      </c>
      <c r="B4" s="98" t="s">
        <v>633</v>
      </c>
      <c r="C4" s="98" t="s">
        <v>663</v>
      </c>
      <c r="D4" s="160" t="s">
        <v>654</v>
      </c>
      <c r="E4" s="99" t="s">
        <v>370</v>
      </c>
      <c r="F4" s="98" t="s">
        <v>366</v>
      </c>
      <c r="G4" s="121" t="s">
        <v>369</v>
      </c>
      <c r="H4" s="99" t="s">
        <v>370</v>
      </c>
      <c r="I4" s="98" t="s">
        <v>366</v>
      </c>
      <c r="J4" s="121" t="s">
        <v>369</v>
      </c>
      <c r="K4" s="99" t="s">
        <v>370</v>
      </c>
      <c r="L4" s="98" t="s">
        <v>366</v>
      </c>
      <c r="M4" s="121" t="s">
        <v>369</v>
      </c>
      <c r="N4" s="99" t="s">
        <v>370</v>
      </c>
      <c r="O4" s="98" t="s">
        <v>366</v>
      </c>
      <c r="P4" s="121" t="s">
        <v>369</v>
      </c>
      <c r="Q4" s="99" t="s">
        <v>370</v>
      </c>
      <c r="R4" s="98" t="s">
        <v>366</v>
      </c>
      <c r="S4" s="121" t="s">
        <v>369</v>
      </c>
      <c r="T4" s="161" t="s">
        <v>367</v>
      </c>
      <c r="U4" s="162" t="s">
        <v>366</v>
      </c>
      <c r="V4" s="162" t="s">
        <v>365</v>
      </c>
      <c r="W4" s="163" t="s">
        <v>364</v>
      </c>
    </row>
    <row r="5" spans="1:23">
      <c r="A5" s="144" t="s">
        <v>634</v>
      </c>
      <c r="B5" s="145" t="s">
        <v>635</v>
      </c>
      <c r="C5" s="145" t="s">
        <v>664</v>
      </c>
      <c r="D5" s="144">
        <v>307</v>
      </c>
      <c r="E5" s="149">
        <v>-0.74235051712052302</v>
      </c>
      <c r="F5" s="146">
        <v>6.2255459110811401E-2</v>
      </c>
      <c r="G5" s="147">
        <v>8.8462577764994399E-33</v>
      </c>
      <c r="H5" s="146">
        <v>-0.80405165153251401</v>
      </c>
      <c r="I5" s="146">
        <v>0.14001885472815401</v>
      </c>
      <c r="J5" s="148">
        <v>9.33149448033029E-9</v>
      </c>
      <c r="K5" s="149">
        <v>-0.84065323668401104</v>
      </c>
      <c r="L5" s="146">
        <v>9.2873284021858099E-2</v>
      </c>
      <c r="M5" s="147">
        <v>1.40868843860821E-19</v>
      </c>
      <c r="N5" s="146">
        <v>-0.77473975071797496</v>
      </c>
      <c r="O5" s="146">
        <v>7.8099334049619704E-2</v>
      </c>
      <c r="P5" s="148">
        <v>3.4100294042380402E-23</v>
      </c>
      <c r="Q5" s="149">
        <v>-0.60210833941775399</v>
      </c>
      <c r="R5" s="146">
        <v>0.115828417695961</v>
      </c>
      <c r="S5" s="148">
        <v>2.0114293361153599E-7</v>
      </c>
      <c r="T5" s="149">
        <f>Q5-H5</f>
        <v>0.20194331211476002</v>
      </c>
      <c r="U5" s="146">
        <f>SQRT(R5*R5+I5*I5)</f>
        <v>0.18171819398545075</v>
      </c>
      <c r="V5" s="146">
        <f>ABS(T5/U5)</f>
        <v>1.1112993569093506</v>
      </c>
      <c r="W5" s="147">
        <f>_xlfn.NORM.DIST(V5, 0, 1, FALSE)</f>
        <v>0.21514745181276093</v>
      </c>
    </row>
    <row r="6" spans="1:23">
      <c r="A6" s="38"/>
      <c r="B6" s="36" t="s">
        <v>636</v>
      </c>
      <c r="C6" s="36"/>
      <c r="D6" s="38">
        <v>307</v>
      </c>
      <c r="E6" s="32">
        <v>-0.64293797822614196</v>
      </c>
      <c r="F6" s="116">
        <v>7.1905536280296098E-2</v>
      </c>
      <c r="G6" s="34">
        <v>3.84182904297449E-19</v>
      </c>
      <c r="H6" s="31">
        <v>-0.77286740518265595</v>
      </c>
      <c r="I6" s="31">
        <v>0.20526537734498099</v>
      </c>
      <c r="J6" s="35">
        <v>1.6640866436542899E-4</v>
      </c>
      <c r="K6" s="32">
        <v>-0.80857192615154205</v>
      </c>
      <c r="L6" s="31">
        <v>0.12133098152183699</v>
      </c>
      <c r="M6" s="34">
        <v>2.6614075683064998E-11</v>
      </c>
      <c r="N6" s="31">
        <v>-0.82867341360823499</v>
      </c>
      <c r="O6" s="31">
        <v>0.104185131910673</v>
      </c>
      <c r="P6" s="35">
        <v>1.8079597990809502E-15</v>
      </c>
      <c r="Q6" s="32">
        <v>-0.589220634829552</v>
      </c>
      <c r="R6" s="31">
        <v>0.152760240415279</v>
      </c>
      <c r="S6" s="35">
        <v>1.14712244684207E-4</v>
      </c>
      <c r="T6" s="32">
        <f t="shared" ref="T6:T34" si="0">Q6-H6</f>
        <v>0.18364677035310395</v>
      </c>
      <c r="U6" s="31">
        <f t="shared" ref="U6:U34" si="1">SQRT(R6*R6+I6*I6)</f>
        <v>0.25587021356209333</v>
      </c>
      <c r="V6" s="31">
        <f t="shared" ref="V6:V34" si="2">ABS(T6/U6)</f>
        <v>0.71773407227229846</v>
      </c>
      <c r="W6" s="34">
        <f t="shared" ref="W6:W34" si="3">_xlfn.NORM.DIST(V6, 0, 1, FALSE)</f>
        <v>0.30835312825426919</v>
      </c>
    </row>
    <row r="7" spans="1:23" ht="15.75" thickBot="1">
      <c r="A7" s="109"/>
      <c r="B7" s="107" t="s">
        <v>637</v>
      </c>
      <c r="C7" s="107"/>
      <c r="D7" s="109">
        <v>307</v>
      </c>
      <c r="E7" s="104">
        <v>-0.32502965423044</v>
      </c>
      <c r="F7" s="103">
        <v>0.24429112211214901</v>
      </c>
      <c r="G7" s="102">
        <v>0.18434706074708701</v>
      </c>
      <c r="H7" s="103">
        <v>-0.49041274852760702</v>
      </c>
      <c r="I7" s="103">
        <v>0.55195630145290397</v>
      </c>
      <c r="J7" s="105">
        <v>0.374972439380093</v>
      </c>
      <c r="K7" s="104">
        <v>-0.411872401735288</v>
      </c>
      <c r="L7" s="103">
        <v>0.365411200261896</v>
      </c>
      <c r="M7" s="102">
        <v>0.26056599918893297</v>
      </c>
      <c r="N7" s="103">
        <v>-0.37413716553582499</v>
      </c>
      <c r="O7" s="103">
        <v>0.30710253541986898</v>
      </c>
      <c r="P7" s="105">
        <v>0.224058774792909</v>
      </c>
      <c r="Q7" s="104">
        <v>-0.12703681412845599</v>
      </c>
      <c r="R7" s="103">
        <v>0.45596739873407099</v>
      </c>
      <c r="S7" s="105">
        <v>0.78073337818238198</v>
      </c>
      <c r="T7" s="104">
        <f t="shared" si="0"/>
        <v>0.36337593439915106</v>
      </c>
      <c r="U7" s="103">
        <f t="shared" si="1"/>
        <v>0.71593437368370871</v>
      </c>
      <c r="V7" s="103">
        <f t="shared" si="2"/>
        <v>0.50755480915026752</v>
      </c>
      <c r="W7" s="102">
        <f t="shared" si="3"/>
        <v>0.35072793313485551</v>
      </c>
    </row>
    <row r="8" spans="1:23">
      <c r="A8" t="s">
        <v>638</v>
      </c>
      <c r="B8" t="s">
        <v>635</v>
      </c>
      <c r="C8" t="s">
        <v>685</v>
      </c>
      <c r="D8" s="29">
        <v>4</v>
      </c>
      <c r="E8" s="22">
        <v>-0.45297104499245</v>
      </c>
      <c r="F8" s="113">
        <v>0.38974748526317199</v>
      </c>
      <c r="G8" s="24">
        <v>0.245147443595191</v>
      </c>
      <c r="H8" s="21">
        <v>-0.23320844647844899</v>
      </c>
      <c r="I8" s="21">
        <v>0.56033210862014005</v>
      </c>
      <c r="J8" s="8">
        <v>0.67726598033712304</v>
      </c>
      <c r="K8" s="22">
        <v>-0.24548364077793799</v>
      </c>
      <c r="L8" s="21">
        <v>0.35933629134091599</v>
      </c>
      <c r="M8" s="24">
        <v>0.49450669475958398</v>
      </c>
      <c r="N8" s="21">
        <v>-0.68672673642397497</v>
      </c>
      <c r="O8" s="21">
        <v>0.44548099863735302</v>
      </c>
      <c r="P8" s="8">
        <v>0.123185438579339</v>
      </c>
      <c r="Q8" s="22">
        <v>-0.30997471622390899</v>
      </c>
      <c r="R8" s="21">
        <v>0.37213429804386899</v>
      </c>
      <c r="S8" s="8">
        <v>0.40486466491343698</v>
      </c>
      <c r="T8" s="22">
        <f t="shared" si="0"/>
        <v>-7.6766269745459997E-2</v>
      </c>
      <c r="U8" s="21">
        <f t="shared" si="1"/>
        <v>0.67264850236308082</v>
      </c>
      <c r="V8" s="21">
        <f t="shared" si="2"/>
        <v>0.1141253856594826</v>
      </c>
      <c r="W8" s="24">
        <f t="shared" si="3"/>
        <v>0.39635268911241761</v>
      </c>
    </row>
    <row r="9" spans="1:23">
      <c r="B9" t="s">
        <v>636</v>
      </c>
      <c r="D9" s="29">
        <v>4</v>
      </c>
      <c r="E9" s="22">
        <v>-0.15825190708192099</v>
      </c>
      <c r="F9" s="113">
        <v>0.12118993470987099</v>
      </c>
      <c r="G9" s="24">
        <v>0.19161471296518301</v>
      </c>
      <c r="H9" s="21">
        <v>-4.6588394080142398E-2</v>
      </c>
      <c r="I9" s="21">
        <v>0.319126972441932</v>
      </c>
      <c r="J9" s="8">
        <v>0.88393163921252704</v>
      </c>
      <c r="K9" s="22">
        <v>0.113912776517166</v>
      </c>
      <c r="L9" s="21">
        <v>0.18968227648036201</v>
      </c>
      <c r="M9" s="24">
        <v>0.54814296140378804</v>
      </c>
      <c r="N9" s="21">
        <v>-0.49896137748938602</v>
      </c>
      <c r="O9" s="21">
        <v>0.185026991858838</v>
      </c>
      <c r="P9" s="8">
        <v>7.0031365565375904E-3</v>
      </c>
      <c r="Q9" s="22">
        <v>-0.29104061002090398</v>
      </c>
      <c r="R9" s="21">
        <v>0.22835628218984499</v>
      </c>
      <c r="S9" s="8">
        <v>0.202485453171317</v>
      </c>
      <c r="T9" s="22">
        <f t="shared" si="0"/>
        <v>-0.24445221594076158</v>
      </c>
      <c r="U9" s="21">
        <f t="shared" si="1"/>
        <v>0.39241383277800201</v>
      </c>
      <c r="V9" s="21">
        <f t="shared" si="2"/>
        <v>0.62294495127814242</v>
      </c>
      <c r="W9" s="24">
        <f t="shared" si="3"/>
        <v>0.32858203724759721</v>
      </c>
    </row>
    <row r="10" spans="1:23" ht="15.75" thickBot="1">
      <c r="B10" t="s">
        <v>637</v>
      </c>
      <c r="D10" s="29">
        <v>4</v>
      </c>
      <c r="E10" s="22">
        <v>1.2261408273549299</v>
      </c>
      <c r="F10" s="113">
        <v>2.3119519018550201</v>
      </c>
      <c r="G10" s="24">
        <v>0.648865718188957</v>
      </c>
      <c r="H10" s="21">
        <v>3.2509879614824899</v>
      </c>
      <c r="I10" s="21">
        <v>2.7912009784778</v>
      </c>
      <c r="J10" s="8">
        <v>0.36426645803122398</v>
      </c>
      <c r="K10" s="22">
        <v>2.0244004992790599</v>
      </c>
      <c r="L10" s="21">
        <v>1.76667236452223</v>
      </c>
      <c r="M10" s="24">
        <v>0.370455391369648</v>
      </c>
      <c r="N10" s="21">
        <v>1.0448755253029101</v>
      </c>
      <c r="O10" s="21">
        <v>2.7094653812399399</v>
      </c>
      <c r="P10" s="8">
        <v>0.73691790247026401</v>
      </c>
      <c r="Q10" s="22">
        <v>-0.21452731732730601</v>
      </c>
      <c r="R10" s="21">
        <v>2.4905092680516998</v>
      </c>
      <c r="S10" s="8">
        <v>0.93920395271615098</v>
      </c>
      <c r="T10" s="22">
        <f t="shared" si="0"/>
        <v>-3.465515278809796</v>
      </c>
      <c r="U10" s="21">
        <f t="shared" si="1"/>
        <v>3.7407805758299753</v>
      </c>
      <c r="V10" s="21">
        <f t="shared" si="2"/>
        <v>0.92641501113464653</v>
      </c>
      <c r="W10" s="24">
        <f t="shared" si="3"/>
        <v>0.25974343603687977</v>
      </c>
    </row>
    <row r="11" spans="1:23">
      <c r="A11" s="144" t="s">
        <v>639</v>
      </c>
      <c r="B11" s="145" t="s">
        <v>635</v>
      </c>
      <c r="C11" s="145" t="s">
        <v>667</v>
      </c>
      <c r="D11" s="144">
        <v>446</v>
      </c>
      <c r="E11" s="149">
        <v>1.7694945366501801E-2</v>
      </c>
      <c r="F11" s="146">
        <v>3.2529455138574702E-3</v>
      </c>
      <c r="G11" s="147">
        <v>5.3379790768083102E-8</v>
      </c>
      <c r="H11" s="146">
        <v>1.2808609113654499E-2</v>
      </c>
      <c r="I11" s="146">
        <v>5.5589353352712301E-3</v>
      </c>
      <c r="J11" s="148">
        <v>2.12143433243836E-2</v>
      </c>
      <c r="K11" s="149">
        <v>2.0468793435505901E-2</v>
      </c>
      <c r="L11" s="146">
        <v>3.8515427246023498E-3</v>
      </c>
      <c r="M11" s="147">
        <v>1.06985715766591E-7</v>
      </c>
      <c r="N11" s="146">
        <v>1.7818941953039302E-2</v>
      </c>
      <c r="O11" s="146">
        <v>4.0111919113925898E-3</v>
      </c>
      <c r="P11" s="148">
        <v>8.89998604730846E-6</v>
      </c>
      <c r="Q11" s="149">
        <v>1.55945193017422E-2</v>
      </c>
      <c r="R11" s="146">
        <v>4.6935612640810996E-3</v>
      </c>
      <c r="S11" s="148">
        <v>8.9203634560868796E-4</v>
      </c>
      <c r="T11" s="149">
        <f t="shared" si="0"/>
        <v>2.7859101880877007E-3</v>
      </c>
      <c r="U11" s="146">
        <f t="shared" si="1"/>
        <v>7.2753886082744497E-3</v>
      </c>
      <c r="V11" s="146">
        <f t="shared" si="2"/>
        <v>0.38292252662891813</v>
      </c>
      <c r="W11" s="147">
        <f t="shared" si="3"/>
        <v>0.37074033617850316</v>
      </c>
    </row>
    <row r="12" spans="1:23">
      <c r="A12" s="38"/>
      <c r="B12" s="36" t="s">
        <v>636</v>
      </c>
      <c r="C12" s="36"/>
      <c r="D12" s="38">
        <v>446</v>
      </c>
      <c r="E12" s="32">
        <v>1.0188474950719501E-2</v>
      </c>
      <c r="F12" s="116">
        <v>2.8667739302221302E-3</v>
      </c>
      <c r="G12" s="34">
        <v>3.79439141101987E-4</v>
      </c>
      <c r="H12" s="31">
        <v>4.8007518904912396E-3</v>
      </c>
      <c r="I12" s="31">
        <v>7.7715120031885696E-3</v>
      </c>
      <c r="J12" s="35">
        <v>0.53674860087420595</v>
      </c>
      <c r="K12" s="32">
        <v>1.40396113286163E-2</v>
      </c>
      <c r="L12" s="31">
        <v>4.78131722678732E-3</v>
      </c>
      <c r="M12" s="34">
        <v>3.3210151805936E-3</v>
      </c>
      <c r="N12" s="31">
        <v>1.14122521719759E-2</v>
      </c>
      <c r="O12" s="31">
        <v>4.3210821784822303E-3</v>
      </c>
      <c r="P12" s="35">
        <v>8.2646241706886506E-3</v>
      </c>
      <c r="Q12" s="32">
        <v>1.0513388942498999E-2</v>
      </c>
      <c r="R12" s="31">
        <v>6.3312314463164999E-3</v>
      </c>
      <c r="S12" s="35">
        <v>9.6801871898564207E-2</v>
      </c>
      <c r="T12" s="32">
        <f t="shared" si="0"/>
        <v>5.7126370520077597E-3</v>
      </c>
      <c r="U12" s="31">
        <f t="shared" si="1"/>
        <v>1.0024015684471515E-2</v>
      </c>
      <c r="V12" s="31">
        <f t="shared" si="2"/>
        <v>0.56989506319881034</v>
      </c>
      <c r="W12" s="34">
        <f t="shared" si="3"/>
        <v>0.33914459631732502</v>
      </c>
    </row>
    <row r="13" spans="1:23" ht="15.75" thickBot="1">
      <c r="A13" s="109"/>
      <c r="B13" s="107" t="s">
        <v>637</v>
      </c>
      <c r="C13" s="107"/>
      <c r="D13" s="109">
        <v>446</v>
      </c>
      <c r="E13" s="104">
        <v>-6.9316444329078899E-3</v>
      </c>
      <c r="F13" s="103">
        <v>8.0709719925074405E-3</v>
      </c>
      <c r="G13" s="102">
        <v>0.39089420523283303</v>
      </c>
      <c r="H13" s="103">
        <v>-1.7726985051881899E-2</v>
      </c>
      <c r="I13" s="103">
        <v>1.3874112549107601E-2</v>
      </c>
      <c r="J13" s="105">
        <v>0.20202206417986401</v>
      </c>
      <c r="K13" s="104">
        <v>-1.05425961047613E-2</v>
      </c>
      <c r="L13" s="103">
        <v>9.5407309901826692E-3</v>
      </c>
      <c r="M13" s="102">
        <v>0.26975400877654798</v>
      </c>
      <c r="N13" s="103">
        <v>-1.07883485826256E-2</v>
      </c>
      <c r="O13" s="103">
        <v>9.9667914912397997E-3</v>
      </c>
      <c r="P13" s="105">
        <v>0.27964925292242798</v>
      </c>
      <c r="Q13" s="104">
        <v>1.0155761877460199E-2</v>
      </c>
      <c r="R13" s="103">
        <v>1.17865889798017E-2</v>
      </c>
      <c r="S13" s="105">
        <v>0.38935236492575198</v>
      </c>
      <c r="T13" s="104">
        <f t="shared" si="0"/>
        <v>2.7882746929342096E-2</v>
      </c>
      <c r="U13" s="103">
        <f t="shared" si="1"/>
        <v>1.8204798235742354E-2</v>
      </c>
      <c r="V13" s="103">
        <f t="shared" si="2"/>
        <v>1.5316152680340374</v>
      </c>
      <c r="W13" s="102">
        <f t="shared" si="3"/>
        <v>0.12345714368399176</v>
      </c>
    </row>
    <row r="14" spans="1:23">
      <c r="A14" t="s">
        <v>640</v>
      </c>
      <c r="B14" t="s">
        <v>635</v>
      </c>
      <c r="C14" t="s">
        <v>666</v>
      </c>
      <c r="D14" s="29">
        <v>492</v>
      </c>
      <c r="E14" s="22">
        <v>0.96402232897066598</v>
      </c>
      <c r="F14" s="113">
        <v>5.9177969112449803E-2</v>
      </c>
      <c r="G14" s="24">
        <v>1.15805701542261E-59</v>
      </c>
      <c r="H14" s="21">
        <v>1.31046287522445</v>
      </c>
      <c r="I14" s="21">
        <v>9.6139036531497801E-2</v>
      </c>
      <c r="J14" s="8">
        <v>2.62277152069648E-42</v>
      </c>
      <c r="K14" s="22">
        <v>1.13405537700627</v>
      </c>
      <c r="L14" s="21">
        <v>6.9782571503592905E-2</v>
      </c>
      <c r="M14" s="24">
        <v>2.1878656223365101E-59</v>
      </c>
      <c r="N14" s="21">
        <v>0.95814344751576397</v>
      </c>
      <c r="O14" s="21">
        <v>6.9010538793275594E-2</v>
      </c>
      <c r="P14" s="8">
        <v>7.9179926823307098E-44</v>
      </c>
      <c r="Q14" s="22">
        <v>0.681301104622973</v>
      </c>
      <c r="R14" s="21">
        <v>8.5325398870260097E-2</v>
      </c>
      <c r="S14" s="8">
        <v>1.4081907164332601E-15</v>
      </c>
      <c r="T14" s="22">
        <f t="shared" si="0"/>
        <v>-0.62916177060147704</v>
      </c>
      <c r="U14" s="21">
        <f t="shared" si="1"/>
        <v>0.12854235892332788</v>
      </c>
      <c r="V14" s="21">
        <f t="shared" si="2"/>
        <v>4.8945870907562492</v>
      </c>
      <c r="W14" s="24">
        <f t="shared" si="3"/>
        <v>2.5044787530271409E-6</v>
      </c>
    </row>
    <row r="15" spans="1:23">
      <c r="B15" t="s">
        <v>636</v>
      </c>
      <c r="D15" s="29">
        <v>492</v>
      </c>
      <c r="E15" s="22">
        <v>0.99234896644405401</v>
      </c>
      <c r="F15" s="113">
        <v>5.7416062154557398E-2</v>
      </c>
      <c r="G15" s="24">
        <v>6.2658714007418106E-67</v>
      </c>
      <c r="H15" s="21">
        <v>1.40303854309172</v>
      </c>
      <c r="I15" s="21">
        <v>0.14393567747693101</v>
      </c>
      <c r="J15" s="8">
        <v>1.88736922478685E-22</v>
      </c>
      <c r="K15" s="22">
        <v>1.19020008781006</v>
      </c>
      <c r="L15" s="21">
        <v>8.6646747708353802E-2</v>
      </c>
      <c r="M15" s="24">
        <v>6.1596695242881696E-43</v>
      </c>
      <c r="N15" s="21">
        <v>1.0317953563100799</v>
      </c>
      <c r="O15" s="21">
        <v>7.9318714478247399E-2</v>
      </c>
      <c r="P15" s="8">
        <v>1.09870350761451E-38</v>
      </c>
      <c r="Q15" s="22">
        <v>0.65146434671513798</v>
      </c>
      <c r="R15" s="21">
        <v>0.118039648794006</v>
      </c>
      <c r="S15" s="8">
        <v>3.4087626888416297E-8</v>
      </c>
      <c r="T15" s="22">
        <f t="shared" si="0"/>
        <v>-0.75157419637658207</v>
      </c>
      <c r="U15" s="21">
        <f t="shared" si="1"/>
        <v>0.18614735544228228</v>
      </c>
      <c r="V15" s="21">
        <f t="shared" si="2"/>
        <v>4.037522824811866</v>
      </c>
      <c r="W15" s="24">
        <f t="shared" si="3"/>
        <v>1.1509717186584262E-4</v>
      </c>
    </row>
    <row r="16" spans="1:23" ht="15.75" thickBot="1">
      <c r="B16" t="s">
        <v>637</v>
      </c>
      <c r="D16" s="29">
        <v>492</v>
      </c>
      <c r="E16" s="22">
        <v>0.86552116541622104</v>
      </c>
      <c r="F16" s="113">
        <v>0.15707782672872</v>
      </c>
      <c r="G16" s="24">
        <v>5.80251250583658E-8</v>
      </c>
      <c r="H16" s="21">
        <v>1.48256197976945</v>
      </c>
      <c r="I16" s="21">
        <v>0.25521542411013298</v>
      </c>
      <c r="J16" s="8">
        <v>1.13165169353307E-8</v>
      </c>
      <c r="K16" s="22">
        <v>1.0953718694263199</v>
      </c>
      <c r="L16" s="21">
        <v>0.18531723727542901</v>
      </c>
      <c r="M16" s="24">
        <v>6.3841994443823602E-9</v>
      </c>
      <c r="N16" s="21">
        <v>0.76414652961151297</v>
      </c>
      <c r="O16" s="21">
        <v>0.18304370556143401</v>
      </c>
      <c r="P16" s="8">
        <v>3.5319561478875701E-5</v>
      </c>
      <c r="Q16" s="22">
        <v>0.61328700523387603</v>
      </c>
      <c r="R16" s="21">
        <v>0.226589857435819</v>
      </c>
      <c r="S16" s="8">
        <v>7.0349268327856698E-3</v>
      </c>
      <c r="T16" s="22">
        <f t="shared" si="0"/>
        <v>-0.86927497453557401</v>
      </c>
      <c r="U16" s="21">
        <f t="shared" si="1"/>
        <v>0.34128855268892305</v>
      </c>
      <c r="V16" s="21">
        <f t="shared" si="2"/>
        <v>2.5470381812890714</v>
      </c>
      <c r="W16" s="24">
        <f t="shared" si="3"/>
        <v>1.5566403923764849E-2</v>
      </c>
    </row>
    <row r="17" spans="1:23">
      <c r="A17" s="144" t="s">
        <v>551</v>
      </c>
      <c r="B17" s="145" t="s">
        <v>635</v>
      </c>
      <c r="C17" s="145" t="s">
        <v>666</v>
      </c>
      <c r="D17" s="144">
        <v>4</v>
      </c>
      <c r="E17" s="149">
        <v>-9.9212350605756006E-3</v>
      </c>
      <c r="F17" s="146">
        <v>0.30595422387479299</v>
      </c>
      <c r="G17" s="147">
        <v>0.97413138119571197</v>
      </c>
      <c r="H17" s="146">
        <v>0.16097480752618901</v>
      </c>
      <c r="I17" s="146">
        <v>0.18573792741945599</v>
      </c>
      <c r="J17" s="148">
        <v>0.38611895835329202</v>
      </c>
      <c r="K17" s="149">
        <v>3.2437020421668801E-2</v>
      </c>
      <c r="L17" s="146">
        <v>0.34233028061707999</v>
      </c>
      <c r="M17" s="147">
        <v>0.92451055686419004</v>
      </c>
      <c r="N17" s="146">
        <v>-1.6622604579711101E-2</v>
      </c>
      <c r="O17" s="146">
        <v>0.40701955062661499</v>
      </c>
      <c r="P17" s="148">
        <v>0.96742359523989097</v>
      </c>
      <c r="Q17" s="149">
        <v>-0.122720686377742</v>
      </c>
      <c r="R17" s="146">
        <v>0.145199425009025</v>
      </c>
      <c r="S17" s="148">
        <v>0.39800636274178203</v>
      </c>
      <c r="T17" s="149">
        <f t="shared" si="0"/>
        <v>-0.28369549390393101</v>
      </c>
      <c r="U17" s="146">
        <f t="shared" si="1"/>
        <v>0.23575718590326483</v>
      </c>
      <c r="V17" s="146">
        <f t="shared" si="2"/>
        <v>1.2033376323907092</v>
      </c>
      <c r="W17" s="147">
        <f t="shared" si="3"/>
        <v>0.19340878713413887</v>
      </c>
    </row>
    <row r="18" spans="1:23">
      <c r="A18" s="38"/>
      <c r="B18" s="36" t="s">
        <v>636</v>
      </c>
      <c r="C18" s="36"/>
      <c r="D18" s="38">
        <v>4</v>
      </c>
      <c r="E18" s="32">
        <v>0.19303432522630301</v>
      </c>
      <c r="F18" s="116">
        <v>8.4109505305774504E-2</v>
      </c>
      <c r="G18" s="34">
        <v>2.17310731204211E-2</v>
      </c>
      <c r="H18" s="31">
        <v>0.30165232806142001</v>
      </c>
      <c r="I18" s="31">
        <v>0.228463391797224</v>
      </c>
      <c r="J18" s="35">
        <v>0.186717183054563</v>
      </c>
      <c r="K18" s="32">
        <v>0.24259882852631601</v>
      </c>
      <c r="L18" s="31">
        <v>0.13975636462456201</v>
      </c>
      <c r="M18" s="34">
        <v>8.2586889355674001E-2</v>
      </c>
      <c r="N18" s="31">
        <v>0.28519890968684197</v>
      </c>
      <c r="O18" s="31">
        <v>0.13096490131802599</v>
      </c>
      <c r="P18" s="35">
        <v>2.94302879552618E-2</v>
      </c>
      <c r="Q18" s="32">
        <v>-2.52476394200313E-2</v>
      </c>
      <c r="R18" s="31">
        <v>0.17804320457582301</v>
      </c>
      <c r="S18" s="35">
        <v>0.88723304610723297</v>
      </c>
      <c r="T18" s="32">
        <f t="shared" si="0"/>
        <v>-0.32689996748145128</v>
      </c>
      <c r="U18" s="31">
        <f t="shared" si="1"/>
        <v>0.2896461705031162</v>
      </c>
      <c r="V18" s="31">
        <f t="shared" si="2"/>
        <v>1.1286182962944931</v>
      </c>
      <c r="W18" s="34">
        <f t="shared" si="3"/>
        <v>0.21101455590155641</v>
      </c>
    </row>
    <row r="19" spans="1:23" ht="15.75" thickBot="1">
      <c r="A19" s="109"/>
      <c r="B19" s="107" t="s">
        <v>637</v>
      </c>
      <c r="C19" s="107"/>
      <c r="D19" s="109">
        <v>4</v>
      </c>
      <c r="E19" s="104">
        <v>1.83901820749622</v>
      </c>
      <c r="F19" s="103">
        <v>1.17733778425798</v>
      </c>
      <c r="G19" s="102">
        <v>0.25869157009038501</v>
      </c>
      <c r="H19" s="103">
        <v>1.4610301162321599</v>
      </c>
      <c r="I19" s="103">
        <v>0.88308884591760795</v>
      </c>
      <c r="J19" s="105">
        <v>0.23986095662861001</v>
      </c>
      <c r="K19" s="104">
        <v>1.7464091343164501</v>
      </c>
      <c r="L19" s="103">
        <v>1.5610758605778901</v>
      </c>
      <c r="M19" s="102">
        <v>0.37959172430231403</v>
      </c>
      <c r="N19" s="103">
        <v>2.5638111327418001</v>
      </c>
      <c r="O19" s="103">
        <v>1.4617857883371299</v>
      </c>
      <c r="P19" s="105">
        <v>0.221540621098504</v>
      </c>
      <c r="Q19" s="104">
        <v>0.725464443684812</v>
      </c>
      <c r="R19" s="103">
        <v>0.69033337639921599</v>
      </c>
      <c r="S19" s="105">
        <v>0.40355481669026499</v>
      </c>
      <c r="T19" s="104">
        <f t="shared" si="0"/>
        <v>-0.73556567254734795</v>
      </c>
      <c r="U19" s="103">
        <f t="shared" si="1"/>
        <v>1.1208952138156512</v>
      </c>
      <c r="V19" s="103">
        <f t="shared" si="2"/>
        <v>0.65623054098286415</v>
      </c>
      <c r="W19" s="102">
        <f t="shared" si="3"/>
        <v>0.32166077110056246</v>
      </c>
    </row>
    <row r="20" spans="1:23">
      <c r="A20" t="s">
        <v>641</v>
      </c>
      <c r="B20" t="s">
        <v>635</v>
      </c>
      <c r="C20" t="s">
        <v>668</v>
      </c>
      <c r="D20" s="29">
        <v>62</v>
      </c>
      <c r="E20" s="22">
        <v>4.7508601420544897E-3</v>
      </c>
      <c r="F20" s="113">
        <v>6.1666680178445298E-3</v>
      </c>
      <c r="G20" s="24">
        <v>0.44105697009127898</v>
      </c>
      <c r="H20" s="21">
        <v>-6.6704928117916097E-3</v>
      </c>
      <c r="I20" s="21">
        <v>1.15216614873071E-2</v>
      </c>
      <c r="J20" s="8">
        <v>0.56262133616326104</v>
      </c>
      <c r="K20" s="22">
        <v>3.7821337081386601E-3</v>
      </c>
      <c r="L20" s="21">
        <v>9.2916639628220898E-3</v>
      </c>
      <c r="M20" s="24">
        <v>0.68397427762121898</v>
      </c>
      <c r="N20" s="21">
        <v>9.9724158622303202E-3</v>
      </c>
      <c r="O20" s="21">
        <v>7.2028988627814202E-3</v>
      </c>
      <c r="P20" s="8">
        <v>0.16620530670685399</v>
      </c>
      <c r="Q20" s="22">
        <v>8.6210956418998196E-4</v>
      </c>
      <c r="R20" s="21">
        <v>8.7992493038184204E-3</v>
      </c>
      <c r="S20" s="8">
        <v>0.92195186396796802</v>
      </c>
      <c r="T20" s="22">
        <f t="shared" si="0"/>
        <v>7.5326023759815916E-3</v>
      </c>
      <c r="U20" s="21">
        <f t="shared" si="1"/>
        <v>1.4497429832175239E-2</v>
      </c>
      <c r="V20" s="21">
        <f t="shared" si="2"/>
        <v>0.51958191646245588</v>
      </c>
      <c r="W20" s="24">
        <f t="shared" si="3"/>
        <v>0.34856825400231883</v>
      </c>
    </row>
    <row r="21" spans="1:23">
      <c r="B21" t="s">
        <v>636</v>
      </c>
      <c r="D21" s="29">
        <v>62</v>
      </c>
      <c r="E21" s="22">
        <v>3.2738611165897599E-3</v>
      </c>
      <c r="F21" s="113">
        <v>5.81476828231417E-3</v>
      </c>
      <c r="G21" s="24">
        <v>0.57341771942620801</v>
      </c>
      <c r="H21" s="21">
        <v>-1.4075161042573101E-2</v>
      </c>
      <c r="I21" s="21">
        <v>1.7209809769494398E-2</v>
      </c>
      <c r="J21" s="8">
        <v>0.41343892393905302</v>
      </c>
      <c r="K21" s="22">
        <v>-3.1999589681811101E-3</v>
      </c>
      <c r="L21" s="21">
        <v>1.12394025051897E-2</v>
      </c>
      <c r="M21" s="24">
        <v>0.77586710032958806</v>
      </c>
      <c r="N21" s="21">
        <v>1.35643047298798E-2</v>
      </c>
      <c r="O21" s="21">
        <v>8.4339004115685096E-3</v>
      </c>
      <c r="P21" s="8">
        <v>0.107767863313289</v>
      </c>
      <c r="Q21" s="22">
        <v>-1.16814666676033E-2</v>
      </c>
      <c r="R21" s="21">
        <v>1.28793698941979E-2</v>
      </c>
      <c r="S21" s="8">
        <v>0.36441179933575302</v>
      </c>
      <c r="T21" s="22">
        <f t="shared" si="0"/>
        <v>2.3936943749698E-3</v>
      </c>
      <c r="U21" s="21">
        <f t="shared" si="1"/>
        <v>2.1495481412933184E-2</v>
      </c>
      <c r="V21" s="21">
        <f t="shared" si="2"/>
        <v>0.11135802585605671</v>
      </c>
      <c r="W21" s="24">
        <f t="shared" si="3"/>
        <v>0.39647636920162638</v>
      </c>
    </row>
    <row r="22" spans="1:23" ht="15.75" thickBot="1">
      <c r="B22" t="s">
        <v>637</v>
      </c>
      <c r="D22" s="29">
        <v>62</v>
      </c>
      <c r="E22" s="22">
        <v>1.09822613650912E-2</v>
      </c>
      <c r="F22" s="113">
        <v>1.4788661508344E-2</v>
      </c>
      <c r="G22" s="24">
        <v>0.460613232959726</v>
      </c>
      <c r="H22" s="21">
        <v>4.7969944098909902E-2</v>
      </c>
      <c r="I22" s="21">
        <v>2.6571630999610501E-2</v>
      </c>
      <c r="J22" s="8">
        <v>7.6044476441976497E-2</v>
      </c>
      <c r="K22" s="22">
        <v>-6.4180429091679099E-3</v>
      </c>
      <c r="L22" s="21">
        <v>2.2277550694994298E-2</v>
      </c>
      <c r="M22" s="24">
        <v>0.77426715293005999</v>
      </c>
      <c r="N22" s="21">
        <v>3.3734312157412197E-2</v>
      </c>
      <c r="O22" s="21">
        <v>1.69733350786524E-2</v>
      </c>
      <c r="P22" s="8">
        <v>5.1438235478345098E-2</v>
      </c>
      <c r="Q22" s="22">
        <v>-1.9463411551006501E-2</v>
      </c>
      <c r="R22" s="21">
        <v>2.0945101475144001E-2</v>
      </c>
      <c r="S22" s="8">
        <v>0.35647877844847098</v>
      </c>
      <c r="T22" s="22">
        <f t="shared" si="0"/>
        <v>-6.7433355649916399E-2</v>
      </c>
      <c r="U22" s="21">
        <f t="shared" si="1"/>
        <v>3.3834137343569749E-2</v>
      </c>
      <c r="V22" s="21">
        <f t="shared" si="2"/>
        <v>1.9930567451790595</v>
      </c>
      <c r="W22" s="24">
        <f t="shared" si="3"/>
        <v>5.4744622846581763E-2</v>
      </c>
    </row>
    <row r="23" spans="1:23">
      <c r="A23" s="144" t="s">
        <v>647</v>
      </c>
      <c r="B23" s="145" t="s">
        <v>635</v>
      </c>
      <c r="C23" s="145" t="s">
        <v>666</v>
      </c>
      <c r="D23" s="144">
        <v>13</v>
      </c>
      <c r="E23" s="149">
        <v>0.52846688033391598</v>
      </c>
      <c r="F23" s="146">
        <v>0.13342952566535099</v>
      </c>
      <c r="G23" s="147">
        <v>7.4747830103665203E-5</v>
      </c>
      <c r="H23" s="146">
        <v>0.98862921112828595</v>
      </c>
      <c r="I23" s="146">
        <v>0.14281515431494199</v>
      </c>
      <c r="J23" s="148">
        <v>4.4393260268973398E-12</v>
      </c>
      <c r="K23" s="149">
        <v>0.67961110781580703</v>
      </c>
      <c r="L23" s="146">
        <v>0.177312034404844</v>
      </c>
      <c r="M23" s="147">
        <v>1.26665229475068E-4</v>
      </c>
      <c r="N23" s="146">
        <v>0.51429491960284501</v>
      </c>
      <c r="O23" s="146">
        <v>0.14111629871402201</v>
      </c>
      <c r="P23" s="148">
        <v>2.6793746226808697E-4</v>
      </c>
      <c r="Q23" s="149">
        <v>0.22692306905495299</v>
      </c>
      <c r="R23" s="146">
        <v>0.150737357278386</v>
      </c>
      <c r="S23" s="148">
        <v>0.132216067849838</v>
      </c>
      <c r="T23" s="149">
        <f t="shared" si="0"/>
        <v>-0.76170614207333298</v>
      </c>
      <c r="U23" s="146">
        <f t="shared" si="1"/>
        <v>0.20764854726501816</v>
      </c>
      <c r="V23" s="146">
        <f t="shared" si="2"/>
        <v>3.6682469109749221</v>
      </c>
      <c r="W23" s="147">
        <f t="shared" si="3"/>
        <v>4.7749530376298133E-4</v>
      </c>
    </row>
    <row r="24" spans="1:23">
      <c r="A24" s="38"/>
      <c r="B24" s="36" t="s">
        <v>636</v>
      </c>
      <c r="C24" s="36"/>
      <c r="D24" s="38">
        <v>13</v>
      </c>
      <c r="E24" s="32">
        <v>0.39397067039599099</v>
      </c>
      <c r="F24" s="116">
        <v>8.7117353132065603E-2</v>
      </c>
      <c r="G24" s="34">
        <v>6.1171726867218303E-6</v>
      </c>
      <c r="H24" s="31">
        <v>0.84715962216618601</v>
      </c>
      <c r="I24" s="31">
        <v>0.20864509580742299</v>
      </c>
      <c r="J24" s="35">
        <v>4.9011776079284301E-5</v>
      </c>
      <c r="K24" s="32">
        <v>0.50163414798467898</v>
      </c>
      <c r="L24" s="31">
        <v>0.12934066242831299</v>
      </c>
      <c r="M24" s="34">
        <v>1.05147993806402E-4</v>
      </c>
      <c r="N24" s="31">
        <v>0.40902995483933902</v>
      </c>
      <c r="O24" s="31">
        <v>0.119830631335585</v>
      </c>
      <c r="P24" s="35">
        <v>6.4157546247762198E-4</v>
      </c>
      <c r="Q24" s="32">
        <v>4.8003203690127297E-2</v>
      </c>
      <c r="R24" s="31">
        <v>0.16661358825136899</v>
      </c>
      <c r="S24" s="35">
        <v>0.77326179031031606</v>
      </c>
      <c r="T24" s="32">
        <f t="shared" si="0"/>
        <v>-0.79915641847605867</v>
      </c>
      <c r="U24" s="31">
        <f t="shared" si="1"/>
        <v>0.26700723547215988</v>
      </c>
      <c r="V24" s="31">
        <f t="shared" si="2"/>
        <v>2.9930140921570065</v>
      </c>
      <c r="W24" s="34">
        <f t="shared" si="3"/>
        <v>4.5255995601363227E-3</v>
      </c>
    </row>
    <row r="25" spans="1:23" ht="15.75" thickBot="1">
      <c r="A25" s="109"/>
      <c r="B25" s="107" t="s">
        <v>637</v>
      </c>
      <c r="C25" s="107"/>
      <c r="D25" s="109">
        <v>13</v>
      </c>
      <c r="E25" s="104">
        <v>0.60346191611615296</v>
      </c>
      <c r="F25" s="103">
        <v>0.52506261183686598</v>
      </c>
      <c r="G25" s="102">
        <v>0.274802795909801</v>
      </c>
      <c r="H25" s="103">
        <v>1.1226884472770899</v>
      </c>
      <c r="I25" s="103">
        <v>0.53832743163002605</v>
      </c>
      <c r="J25" s="105">
        <v>6.1113094872378197E-2</v>
      </c>
      <c r="K25" s="104">
        <v>1.0062882371049899</v>
      </c>
      <c r="L25" s="103">
        <v>0.69061813645538195</v>
      </c>
      <c r="M25" s="102">
        <v>0.17304061519326</v>
      </c>
      <c r="N25" s="103">
        <v>0.53848163138073601</v>
      </c>
      <c r="O25" s="103">
        <v>0.55583113741344703</v>
      </c>
      <c r="P25" s="105">
        <v>0.35347076620641199</v>
      </c>
      <c r="Q25" s="104">
        <v>7.7474453763853104E-2</v>
      </c>
      <c r="R25" s="103">
        <v>0.59179338185366004</v>
      </c>
      <c r="S25" s="105">
        <v>0.89820636638919005</v>
      </c>
      <c r="T25" s="104">
        <f t="shared" si="0"/>
        <v>-1.0452139935132367</v>
      </c>
      <c r="U25" s="103">
        <f t="shared" si="1"/>
        <v>0.80000989397080102</v>
      </c>
      <c r="V25" s="103">
        <f t="shared" si="2"/>
        <v>1.3065013337839859</v>
      </c>
      <c r="W25" s="102">
        <f t="shared" si="3"/>
        <v>0.16992274255373976</v>
      </c>
    </row>
    <row r="26" spans="1:23">
      <c r="A26" t="s">
        <v>642</v>
      </c>
      <c r="B26" t="s">
        <v>635</v>
      </c>
      <c r="C26" t="s">
        <v>665</v>
      </c>
      <c r="D26" s="29">
        <v>62</v>
      </c>
      <c r="E26" s="22">
        <v>0.24178633493153501</v>
      </c>
      <c r="F26" s="113">
        <v>8.3293112718930903E-2</v>
      </c>
      <c r="G26" s="24">
        <v>3.6979897561055402E-3</v>
      </c>
      <c r="H26" s="21">
        <v>0.222629447879233</v>
      </c>
      <c r="I26" s="21">
        <v>0.206432499126432</v>
      </c>
      <c r="J26" s="8">
        <v>0.28082797257595699</v>
      </c>
      <c r="K26" s="22">
        <v>0.25174453598899099</v>
      </c>
      <c r="L26" s="21">
        <v>0.111048366337663</v>
      </c>
      <c r="M26" s="24">
        <v>2.33913867385767E-2</v>
      </c>
      <c r="N26" s="21">
        <v>0.215033188361788</v>
      </c>
      <c r="O26" s="21">
        <v>0.102985355263392</v>
      </c>
      <c r="P26" s="8">
        <v>3.67980391456703E-2</v>
      </c>
      <c r="Q26" s="22">
        <v>0.29481881372392399</v>
      </c>
      <c r="R26" s="21">
        <v>0.13763154802320199</v>
      </c>
      <c r="S26" s="8">
        <v>3.21864444499812E-2</v>
      </c>
      <c r="T26" s="22">
        <f t="shared" si="0"/>
        <v>7.2189365844690989E-2</v>
      </c>
      <c r="U26" s="21">
        <f t="shared" si="1"/>
        <v>0.24810646849053997</v>
      </c>
      <c r="V26" s="21">
        <f t="shared" si="2"/>
        <v>0.29096124048633376</v>
      </c>
      <c r="W26" s="24">
        <f t="shared" si="3"/>
        <v>0.38240777919167451</v>
      </c>
    </row>
    <row r="27" spans="1:23">
      <c r="B27" t="s">
        <v>636</v>
      </c>
      <c r="D27" s="29">
        <v>62</v>
      </c>
      <c r="E27" s="22">
        <v>0.166746972350481</v>
      </c>
      <c r="F27" s="113">
        <v>9.2817959574653205E-2</v>
      </c>
      <c r="G27" s="24">
        <v>7.2415875026705295E-2</v>
      </c>
      <c r="H27" s="21">
        <v>7.4354346493971296E-2</v>
      </c>
      <c r="I27" s="21">
        <v>0.26532570476231099</v>
      </c>
      <c r="J27" s="8">
        <v>0.77929490962908998</v>
      </c>
      <c r="K27" s="22">
        <v>0.230674092074028</v>
      </c>
      <c r="L27" s="21">
        <v>0.15163265500141099</v>
      </c>
      <c r="M27" s="24">
        <v>0.12819228898037399</v>
      </c>
      <c r="N27" s="21">
        <v>0.15120676115046799</v>
      </c>
      <c r="O27" s="21">
        <v>0.13216899427773299</v>
      </c>
      <c r="P27" s="8">
        <v>0.25260659394726998</v>
      </c>
      <c r="Q27" s="22">
        <v>0.26769474831988299</v>
      </c>
      <c r="R27" s="21">
        <v>0.18929507953887501</v>
      </c>
      <c r="S27" s="8">
        <v>0.157313039774156</v>
      </c>
      <c r="T27" s="22">
        <f t="shared" si="0"/>
        <v>0.1933404018259117</v>
      </c>
      <c r="U27" s="21">
        <f t="shared" si="1"/>
        <v>0.32592998749002222</v>
      </c>
      <c r="V27" s="21">
        <f t="shared" si="2"/>
        <v>0.59319611341939038</v>
      </c>
      <c r="W27" s="24">
        <f t="shared" si="3"/>
        <v>0.334579972359141</v>
      </c>
    </row>
    <row r="28" spans="1:23" ht="15.75" thickBot="1">
      <c r="B28" t="s">
        <v>637</v>
      </c>
      <c r="D28" s="29">
        <v>62</v>
      </c>
      <c r="E28" s="22">
        <v>0.12637566417097101</v>
      </c>
      <c r="F28" s="113">
        <v>0.39411897597110201</v>
      </c>
      <c r="G28" s="24">
        <v>0.74958707148585402</v>
      </c>
      <c r="H28" s="21">
        <v>0.25580745060001697</v>
      </c>
      <c r="I28" s="21">
        <v>0.97743960006487196</v>
      </c>
      <c r="J28" s="8">
        <v>0.79444001708562495</v>
      </c>
      <c r="K28" s="22">
        <v>0.22060642073825601</v>
      </c>
      <c r="L28" s="21">
        <v>0.525858329611819</v>
      </c>
      <c r="M28" s="24">
        <v>0.67633676940208598</v>
      </c>
      <c r="N28" s="21">
        <v>-9.0753059523029395E-2</v>
      </c>
      <c r="O28" s="21">
        <v>0.48596787442127998</v>
      </c>
      <c r="P28" s="8">
        <v>0.85248899077987705</v>
      </c>
      <c r="Q28" s="22">
        <v>0.38803462317003501</v>
      </c>
      <c r="R28" s="21">
        <v>0.65158617104014005</v>
      </c>
      <c r="S28" s="8">
        <v>0.55373360129138405</v>
      </c>
      <c r="T28" s="22">
        <f t="shared" si="0"/>
        <v>0.13222717257001804</v>
      </c>
      <c r="U28" s="21">
        <f t="shared" si="1"/>
        <v>1.1747138843419394</v>
      </c>
      <c r="V28" s="21">
        <f t="shared" si="2"/>
        <v>0.11256117283749491</v>
      </c>
      <c r="W28" s="24">
        <f t="shared" si="3"/>
        <v>0.3964229659035719</v>
      </c>
    </row>
    <row r="29" spans="1:23">
      <c r="A29" s="144" t="s">
        <v>623</v>
      </c>
      <c r="B29" s="145" t="s">
        <v>635</v>
      </c>
      <c r="C29" s="145" t="s">
        <v>665</v>
      </c>
      <c r="D29" s="144">
        <v>234</v>
      </c>
      <c r="E29" s="149">
        <v>0.16416321761852701</v>
      </c>
      <c r="F29" s="146">
        <v>2.3432172750926399E-2</v>
      </c>
      <c r="G29" s="147">
        <v>2.45421216616776E-12</v>
      </c>
      <c r="H29" s="146">
        <v>0.127878497326809</v>
      </c>
      <c r="I29" s="146">
        <v>4.6603717389194499E-2</v>
      </c>
      <c r="J29" s="148">
        <v>6.07038825422923E-3</v>
      </c>
      <c r="K29" s="149">
        <v>0.193451344642117</v>
      </c>
      <c r="L29" s="146">
        <v>3.24343543405975E-2</v>
      </c>
      <c r="M29" s="147">
        <v>2.4554007179548302E-9</v>
      </c>
      <c r="N29" s="146">
        <v>0.16386110925092201</v>
      </c>
      <c r="O29" s="146">
        <v>2.92281914254247E-2</v>
      </c>
      <c r="P29" s="148">
        <v>2.06734340677431E-8</v>
      </c>
      <c r="Q29" s="149">
        <v>0.150099485611186</v>
      </c>
      <c r="R29" s="146">
        <v>3.7062577380486003E-2</v>
      </c>
      <c r="S29" s="148">
        <v>5.12409806016545E-5</v>
      </c>
      <c r="T29" s="149">
        <f t="shared" si="0"/>
        <v>2.2220988284376991E-2</v>
      </c>
      <c r="U29" s="146">
        <f t="shared" si="1"/>
        <v>5.954444656369242E-2</v>
      </c>
      <c r="V29" s="146">
        <f t="shared" si="2"/>
        <v>0.37318321970812257</v>
      </c>
      <c r="W29" s="147">
        <f t="shared" si="3"/>
        <v>0.37210790820962208</v>
      </c>
    </row>
    <row r="30" spans="1:23">
      <c r="A30" s="38"/>
      <c r="B30" s="36" t="s">
        <v>636</v>
      </c>
      <c r="C30" s="36"/>
      <c r="D30" s="38">
        <v>234</v>
      </c>
      <c r="E30" s="32">
        <v>0.13638242046628701</v>
      </c>
      <c r="F30" s="116">
        <v>2.5290082446298299E-2</v>
      </c>
      <c r="G30" s="34">
        <v>6.9397720813835702E-8</v>
      </c>
      <c r="H30" s="31">
        <v>0.13643931796610101</v>
      </c>
      <c r="I30" s="31">
        <v>6.5350880814207299E-2</v>
      </c>
      <c r="J30" s="35">
        <v>3.6816226183966599E-2</v>
      </c>
      <c r="K30" s="32">
        <v>0.17114553078536801</v>
      </c>
      <c r="L30" s="31">
        <v>4.0857377468955298E-2</v>
      </c>
      <c r="M30" s="34">
        <v>2.8036845745345201E-5</v>
      </c>
      <c r="N30" s="31">
        <v>0.153693332357007</v>
      </c>
      <c r="O30" s="31">
        <v>3.5674985437313601E-2</v>
      </c>
      <c r="P30" s="35">
        <v>1.6462272811302201E-5</v>
      </c>
      <c r="Q30" s="32">
        <v>0.14300446960227201</v>
      </c>
      <c r="R30" s="31">
        <v>5.1205091655235999E-2</v>
      </c>
      <c r="S30" s="35">
        <v>5.2257491499877202E-3</v>
      </c>
      <c r="T30" s="32">
        <f t="shared" si="0"/>
        <v>6.5651516361709961E-3</v>
      </c>
      <c r="U30" s="31">
        <f t="shared" si="1"/>
        <v>8.3022280350601343E-2</v>
      </c>
      <c r="V30" s="31">
        <f t="shared" si="2"/>
        <v>7.9076985219467585E-2</v>
      </c>
      <c r="W30" s="34">
        <f t="shared" si="3"/>
        <v>0.39769690143915193</v>
      </c>
    </row>
    <row r="31" spans="1:23" ht="15.75" thickBot="1">
      <c r="A31" s="109"/>
      <c r="B31" s="107" t="s">
        <v>637</v>
      </c>
      <c r="C31" s="107"/>
      <c r="D31" s="109">
        <v>234</v>
      </c>
      <c r="E31" s="104">
        <v>9.29581645849894E-2</v>
      </c>
      <c r="F31" s="103">
        <v>7.9519305403204205E-2</v>
      </c>
      <c r="G31" s="102">
        <v>0.24360285303572299</v>
      </c>
      <c r="H31" s="103">
        <v>-7.7038904237250197E-2</v>
      </c>
      <c r="I31" s="103">
        <v>0.15795337406107901</v>
      </c>
      <c r="J31" s="105">
        <v>0.62620031576251101</v>
      </c>
      <c r="K31" s="104">
        <v>4.4764144286262901E-2</v>
      </c>
      <c r="L31" s="103">
        <v>0.109874791917085</v>
      </c>
      <c r="M31" s="102">
        <v>0.68408218210435501</v>
      </c>
      <c r="N31" s="103">
        <v>0.15132399211724201</v>
      </c>
      <c r="O31" s="103">
        <v>9.9399475296018697E-2</v>
      </c>
      <c r="P31" s="105">
        <v>0.12927517682175599</v>
      </c>
      <c r="Q31" s="104">
        <v>7.0510776570206907E-2</v>
      </c>
      <c r="R31" s="103">
        <v>0.12598007311641901</v>
      </c>
      <c r="S31" s="105">
        <v>0.57622551122795096</v>
      </c>
      <c r="T31" s="104">
        <f t="shared" si="0"/>
        <v>0.14754968080745712</v>
      </c>
      <c r="U31" s="103">
        <f t="shared" si="1"/>
        <v>0.20204021183837992</v>
      </c>
      <c r="V31" s="103">
        <f t="shared" si="2"/>
        <v>0.73029858494450617</v>
      </c>
      <c r="W31" s="102">
        <f t="shared" si="3"/>
        <v>0.30556078697639477</v>
      </c>
    </row>
    <row r="32" spans="1:23">
      <c r="A32" t="s">
        <v>643</v>
      </c>
      <c r="B32" t="s">
        <v>635</v>
      </c>
      <c r="C32" t="s">
        <v>684</v>
      </c>
      <c r="D32" s="29">
        <v>4</v>
      </c>
      <c r="E32" s="22">
        <v>2.9929677489414501E-3</v>
      </c>
      <c r="F32" s="113">
        <v>1.55609309473336E-3</v>
      </c>
      <c r="G32" s="24">
        <v>5.44315851155244E-2</v>
      </c>
      <c r="H32" s="21">
        <v>1.67458172014798E-3</v>
      </c>
      <c r="I32" s="21">
        <v>4.3951003583764204E-3</v>
      </c>
      <c r="J32" s="8">
        <v>0.70319506306085799</v>
      </c>
      <c r="K32" s="22">
        <v>-2.7867223413576298E-3</v>
      </c>
      <c r="L32" s="21">
        <v>3.7359570844172E-3</v>
      </c>
      <c r="M32" s="24">
        <v>0.455716190286032</v>
      </c>
      <c r="N32" s="21">
        <v>7.7298057773245903E-3</v>
      </c>
      <c r="O32" s="21">
        <v>4.9767100153102102E-3</v>
      </c>
      <c r="P32" s="8">
        <v>0.120376331617354</v>
      </c>
      <c r="Q32" s="22">
        <v>1.45322174942017E-3</v>
      </c>
      <c r="R32" s="21">
        <v>4.1501017874885898E-3</v>
      </c>
      <c r="S32" s="8">
        <v>0.72621462653164104</v>
      </c>
      <c r="T32" s="22">
        <f t="shared" si="0"/>
        <v>-2.2135997072780995E-4</v>
      </c>
      <c r="U32" s="21">
        <f t="shared" si="1"/>
        <v>6.0448533486525974E-3</v>
      </c>
      <c r="V32" s="21">
        <f t="shared" si="2"/>
        <v>3.6619576681235992E-2</v>
      </c>
      <c r="W32" s="24">
        <f t="shared" si="3"/>
        <v>0.39867488057503669</v>
      </c>
    </row>
    <row r="33" spans="1:23">
      <c r="B33" t="s">
        <v>636</v>
      </c>
      <c r="D33" s="29">
        <v>4</v>
      </c>
      <c r="E33" s="22">
        <v>3.9969384698299798E-3</v>
      </c>
      <c r="F33" s="113">
        <v>1.67004964691635E-3</v>
      </c>
      <c r="G33" s="24">
        <v>1.6697346229707699E-2</v>
      </c>
      <c r="H33" s="21">
        <v>1.4476806202348199E-3</v>
      </c>
      <c r="I33" s="21">
        <v>4.5168907895111899E-3</v>
      </c>
      <c r="J33" s="8">
        <v>0.74858645724051698</v>
      </c>
      <c r="K33" s="22">
        <v>-1.2257782153887E-3</v>
      </c>
      <c r="L33" s="21">
        <v>2.90130526715186E-3</v>
      </c>
      <c r="M33" s="24">
        <v>0.67266595123540196</v>
      </c>
      <c r="N33" s="21">
        <v>1.0657979147534E-2</v>
      </c>
      <c r="O33" s="21">
        <v>2.65897363564569E-3</v>
      </c>
      <c r="P33" s="8">
        <v>6.1155927677514701E-5</v>
      </c>
      <c r="Q33" s="22">
        <v>-3.01069103895021E-4</v>
      </c>
      <c r="R33" s="21">
        <v>3.8781918405755098E-3</v>
      </c>
      <c r="S33" s="8">
        <v>0.93812133762211602</v>
      </c>
      <c r="T33" s="22">
        <f t="shared" si="0"/>
        <v>-1.7487497241298409E-3</v>
      </c>
      <c r="U33" s="21">
        <f t="shared" si="1"/>
        <v>5.9533750391418715E-3</v>
      </c>
      <c r="V33" s="21">
        <f t="shared" si="2"/>
        <v>0.29374089699242406</v>
      </c>
      <c r="W33" s="24">
        <f t="shared" si="3"/>
        <v>0.38209714726796484</v>
      </c>
    </row>
    <row r="34" spans="1:23" ht="15.75" thickBot="1">
      <c r="A34" s="4"/>
      <c r="B34" s="4" t="s">
        <v>637</v>
      </c>
      <c r="C34" s="4"/>
      <c r="D34" s="19">
        <v>4</v>
      </c>
      <c r="E34" s="11">
        <v>4.5382503012145496E-3</v>
      </c>
      <c r="F34" s="10">
        <v>3.77362280977091E-3</v>
      </c>
      <c r="G34" s="13">
        <v>0.352181872742928</v>
      </c>
      <c r="H34" s="10">
        <v>6.6227779371026401E-3</v>
      </c>
      <c r="I34" s="10">
        <v>9.1648609674873597E-3</v>
      </c>
      <c r="J34" s="14">
        <v>0.54498532363691898</v>
      </c>
      <c r="K34" s="11">
        <v>4.8307402648389598E-3</v>
      </c>
      <c r="L34" s="10">
        <v>7.3048014370115004E-3</v>
      </c>
      <c r="M34" s="13">
        <v>0.57640776454280696</v>
      </c>
      <c r="N34" s="10">
        <v>1.1965296473094401E-2</v>
      </c>
      <c r="O34" s="10">
        <v>1.2241394440439E-2</v>
      </c>
      <c r="P34" s="14">
        <v>0.431429330149464</v>
      </c>
      <c r="Q34" s="11">
        <v>-1.08445009650183E-2</v>
      </c>
      <c r="R34" s="10">
        <v>7.1675774216046597E-3</v>
      </c>
      <c r="S34" s="14">
        <v>0.26944732848781899</v>
      </c>
      <c r="T34" s="11">
        <f t="shared" si="0"/>
        <v>-1.746727890212094E-2</v>
      </c>
      <c r="U34" s="10">
        <f t="shared" si="1"/>
        <v>1.1634811672221869E-2</v>
      </c>
      <c r="V34" s="10">
        <f t="shared" si="2"/>
        <v>1.5012945111801075</v>
      </c>
      <c r="W34" s="13">
        <f t="shared" si="3"/>
        <v>0.12926623840526302</v>
      </c>
    </row>
  </sheetData>
  <mergeCells count="5">
    <mergeCell ref="E3:G3"/>
    <mergeCell ref="H3:J3"/>
    <mergeCell ref="K3:M3"/>
    <mergeCell ref="N3:P3"/>
    <mergeCell ref="Q3:S3"/>
  </mergeCells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A881-DB29-40D5-813E-F7171D5D9160}">
  <dimension ref="A1:W34"/>
  <sheetViews>
    <sheetView workbookViewId="0">
      <selection activeCell="C20" sqref="C20"/>
    </sheetView>
  </sheetViews>
  <sheetFormatPr defaultRowHeight="15"/>
  <cols>
    <col min="1" max="1" width="20" customWidth="1"/>
    <col min="2" max="3" width="30.7109375" customWidth="1"/>
    <col min="4" max="4" width="11.7109375" customWidth="1"/>
  </cols>
  <sheetData>
    <row r="1" spans="1:23" ht="15.75">
      <c r="A1" s="51" t="s">
        <v>649</v>
      </c>
    </row>
    <row r="2" spans="1:23" ht="16.5" thickBot="1">
      <c r="A2" s="202" t="s">
        <v>683</v>
      </c>
    </row>
    <row r="3" spans="1:23" ht="15.75" thickBot="1">
      <c r="E3" s="247" t="s">
        <v>379</v>
      </c>
      <c r="F3" s="248"/>
      <c r="G3" s="248"/>
      <c r="H3" s="247" t="s">
        <v>378</v>
      </c>
      <c r="I3" s="248"/>
      <c r="J3" s="249"/>
      <c r="K3" s="248" t="s">
        <v>377</v>
      </c>
      <c r="L3" s="248"/>
      <c r="M3" s="248"/>
      <c r="N3" s="247" t="s">
        <v>376</v>
      </c>
      <c r="O3" s="248"/>
      <c r="P3" s="249"/>
      <c r="Q3" s="251" t="s">
        <v>375</v>
      </c>
      <c r="R3" s="251"/>
      <c r="S3" s="252"/>
      <c r="T3" s="1"/>
      <c r="U3" s="1"/>
      <c r="V3" s="1"/>
      <c r="W3" s="2"/>
    </row>
    <row r="4" spans="1:23" ht="37.5" customHeight="1" thickBot="1">
      <c r="A4" s="62" t="s">
        <v>632</v>
      </c>
      <c r="B4" s="60" t="s">
        <v>633</v>
      </c>
      <c r="C4" s="98" t="s">
        <v>663</v>
      </c>
      <c r="D4" s="165" t="s">
        <v>654</v>
      </c>
      <c r="E4" s="47" t="s">
        <v>370</v>
      </c>
      <c r="F4" s="1" t="s">
        <v>366</v>
      </c>
      <c r="G4" s="2" t="s">
        <v>369</v>
      </c>
      <c r="H4" s="47" t="s">
        <v>370</v>
      </c>
      <c r="I4" s="1" t="s">
        <v>366</v>
      </c>
      <c r="J4" s="2" t="s">
        <v>369</v>
      </c>
      <c r="K4" s="47" t="s">
        <v>370</v>
      </c>
      <c r="L4" s="1" t="s">
        <v>366</v>
      </c>
      <c r="M4" s="2" t="s">
        <v>369</v>
      </c>
      <c r="N4" s="47" t="s">
        <v>370</v>
      </c>
      <c r="O4" s="1" t="s">
        <v>366</v>
      </c>
      <c r="P4" s="2" t="s">
        <v>369</v>
      </c>
      <c r="Q4" s="47" t="s">
        <v>370</v>
      </c>
      <c r="R4" s="1" t="s">
        <v>366</v>
      </c>
      <c r="S4" s="2" t="s">
        <v>369</v>
      </c>
      <c r="T4" s="62" t="s">
        <v>367</v>
      </c>
      <c r="U4" s="60" t="s">
        <v>366</v>
      </c>
      <c r="V4" s="60" t="s">
        <v>365</v>
      </c>
      <c r="W4" s="143" t="s">
        <v>364</v>
      </c>
    </row>
    <row r="5" spans="1:23">
      <c r="A5" s="144" t="s">
        <v>645</v>
      </c>
      <c r="B5" s="145" t="s">
        <v>635</v>
      </c>
      <c r="C5" s="145" t="s">
        <v>664</v>
      </c>
      <c r="D5" s="164">
        <v>295</v>
      </c>
      <c r="E5" s="149">
        <v>-0.19102360221908701</v>
      </c>
      <c r="F5" s="146">
        <v>0.13684093816755899</v>
      </c>
      <c r="G5" s="147">
        <v>0.16272846392159501</v>
      </c>
      <c r="H5" s="146">
        <v>-0.26254188871150802</v>
      </c>
      <c r="I5" s="146">
        <v>0.498387246759186</v>
      </c>
      <c r="J5" s="148">
        <v>0.59834434577256501</v>
      </c>
      <c r="K5" s="149">
        <v>-0.180100169785785</v>
      </c>
      <c r="L5" s="146">
        <v>0.27563348020166101</v>
      </c>
      <c r="M5" s="147">
        <v>0.51349550700445801</v>
      </c>
      <c r="N5" s="146">
        <v>-0.235765333516783</v>
      </c>
      <c r="O5" s="146">
        <v>0.19405933326981101</v>
      </c>
      <c r="P5" s="148">
        <v>0.22439902587600499</v>
      </c>
      <c r="Q5" s="149">
        <v>-0.10825417775922901</v>
      </c>
      <c r="R5" s="146">
        <v>0.228265926511209</v>
      </c>
      <c r="S5" s="148">
        <v>0.63532457165048595</v>
      </c>
      <c r="T5" s="149">
        <f>Q5-H5</f>
        <v>0.154287710952279</v>
      </c>
      <c r="U5" s="146">
        <f>SQRT(R5*R5+I5*I5)</f>
        <v>0.54817440740901291</v>
      </c>
      <c r="V5" s="146">
        <f>ABS(T5/U5)</f>
        <v>0.28145734070572781</v>
      </c>
      <c r="W5" s="147">
        <f>_xlfn.NORM.DIST(V5, 0, 1, FALSE)</f>
        <v>0.38344938427489994</v>
      </c>
    </row>
    <row r="6" spans="1:23">
      <c r="A6" s="38"/>
      <c r="B6" s="36" t="s">
        <v>636</v>
      </c>
      <c r="C6" s="36"/>
      <c r="D6" s="36">
        <v>295</v>
      </c>
      <c r="E6" s="32">
        <v>-0.18267095137792699</v>
      </c>
      <c r="F6" s="31">
        <v>0.211235308457805</v>
      </c>
      <c r="G6" s="34">
        <v>0.387162457707866</v>
      </c>
      <c r="H6" s="31">
        <v>7.5887098863987798E-2</v>
      </c>
      <c r="I6" s="31">
        <v>0.70323840273986704</v>
      </c>
      <c r="J6" s="35">
        <v>0.91406635948762405</v>
      </c>
      <c r="K6" s="32">
        <v>-0.28051092563807101</v>
      </c>
      <c r="L6" s="31">
        <v>0.39060469536179199</v>
      </c>
      <c r="M6" s="34">
        <v>0.47266770195437602</v>
      </c>
      <c r="N6" s="31">
        <v>-0.21690039199403999</v>
      </c>
      <c r="O6" s="31">
        <v>0.28971511046901399</v>
      </c>
      <c r="P6" s="35">
        <v>0.454057419408045</v>
      </c>
      <c r="Q6" s="32">
        <v>-0.20555107580323401</v>
      </c>
      <c r="R6" s="31">
        <v>0.34643174048839398</v>
      </c>
      <c r="S6" s="118">
        <v>0.55295505026686598</v>
      </c>
      <c r="T6" s="32">
        <f t="shared" ref="T6:T34" si="0">Q6-H6</f>
        <v>-0.28143817466722182</v>
      </c>
      <c r="U6" s="116">
        <f t="shared" ref="U6:U34" si="1">SQRT(R6*R6+I6*I6)</f>
        <v>0.78393826409095335</v>
      </c>
      <c r="V6" s="116">
        <f t="shared" ref="V6:V34" si="2">ABS(T6/U6)</f>
        <v>0.3590055334185972</v>
      </c>
      <c r="W6" s="34">
        <f t="shared" ref="W6:W34" si="3">_xlfn.NORM.DIST(V6, 0, 1, FALSE)</f>
        <v>0.37404430735634359</v>
      </c>
    </row>
    <row r="7" spans="1:23" ht="15.75" thickBot="1">
      <c r="A7" s="109"/>
      <c r="B7" s="107" t="s">
        <v>637</v>
      </c>
      <c r="C7" s="107"/>
      <c r="D7" s="107">
        <v>295</v>
      </c>
      <c r="E7" s="104">
        <v>0.389267240237338</v>
      </c>
      <c r="F7" s="103">
        <v>0.52908852778646798</v>
      </c>
      <c r="G7" s="102">
        <v>0.46248250222313297</v>
      </c>
      <c r="H7" s="103">
        <v>2.8392130311274002</v>
      </c>
      <c r="I7" s="103">
        <v>1.92623575276421</v>
      </c>
      <c r="J7" s="105">
        <v>0.14156332871775201</v>
      </c>
      <c r="K7" s="104">
        <v>1.3492687913343799</v>
      </c>
      <c r="L7" s="103">
        <v>1.06670940241681</v>
      </c>
      <c r="M7" s="102">
        <v>0.20691628920663299</v>
      </c>
      <c r="N7" s="103">
        <v>0.13026849798354601</v>
      </c>
      <c r="O7" s="103">
        <v>0.75115264302802398</v>
      </c>
      <c r="P7" s="105">
        <v>0.86243728073745796</v>
      </c>
      <c r="Q7" s="104">
        <v>0.153997704411522</v>
      </c>
      <c r="R7" s="103">
        <v>0.88273394137968297</v>
      </c>
      <c r="S7" s="105">
        <v>0.86162805841760604</v>
      </c>
      <c r="T7" s="104">
        <f t="shared" si="0"/>
        <v>-2.6852153267158783</v>
      </c>
      <c r="U7" s="103">
        <f t="shared" si="1"/>
        <v>2.1188684212312032</v>
      </c>
      <c r="V7" s="103">
        <f t="shared" si="2"/>
        <v>1.267287435033644</v>
      </c>
      <c r="W7" s="102">
        <f t="shared" si="3"/>
        <v>0.1787177997843849</v>
      </c>
    </row>
    <row r="8" spans="1:23">
      <c r="A8" s="29" t="s">
        <v>436</v>
      </c>
      <c r="B8" t="s">
        <v>635</v>
      </c>
      <c r="C8" t="s">
        <v>685</v>
      </c>
      <c r="D8">
        <v>4</v>
      </c>
      <c r="E8" s="22">
        <v>-0.400623970846188</v>
      </c>
      <c r="F8" s="21">
        <v>0.23280650979889</v>
      </c>
      <c r="G8" s="24">
        <v>8.5278913247346794E-2</v>
      </c>
      <c r="H8" s="21">
        <v>-0.60153765195494402</v>
      </c>
      <c r="I8" s="21">
        <v>0.87952762597394396</v>
      </c>
      <c r="J8" s="8">
        <v>0.49401770142492302</v>
      </c>
      <c r="K8" s="22">
        <v>-0.211918442361304</v>
      </c>
      <c r="L8" s="21">
        <v>0.47807898869231702</v>
      </c>
      <c r="M8" s="24">
        <v>0.65756989411042499</v>
      </c>
      <c r="N8" s="21">
        <v>-0.89302857222596099</v>
      </c>
      <c r="O8" s="21">
        <v>0.33543717939089901</v>
      </c>
      <c r="P8" s="8">
        <v>7.7612682813822101E-3</v>
      </c>
      <c r="Q8" s="22">
        <v>-0.35765604548775698</v>
      </c>
      <c r="R8" s="21">
        <v>0.55233674531568799</v>
      </c>
      <c r="S8" s="120">
        <v>0.51728730660043998</v>
      </c>
      <c r="T8" s="151">
        <f t="shared" si="0"/>
        <v>0.24388160646718704</v>
      </c>
      <c r="U8" s="150">
        <f t="shared" si="1"/>
        <v>1.0385782228976732</v>
      </c>
      <c r="V8" s="150">
        <f t="shared" si="2"/>
        <v>0.23482256905671292</v>
      </c>
      <c r="W8" s="152">
        <f t="shared" si="3"/>
        <v>0.38809335886377699</v>
      </c>
    </row>
    <row r="9" spans="1:23">
      <c r="A9" s="29"/>
      <c r="B9" t="s">
        <v>636</v>
      </c>
      <c r="D9">
        <v>4</v>
      </c>
      <c r="E9" s="22">
        <v>-0.41024464348819001</v>
      </c>
      <c r="F9" s="21">
        <v>0.27207229244678099</v>
      </c>
      <c r="G9" s="24">
        <v>0.13159251045224199</v>
      </c>
      <c r="H9" s="21">
        <v>-0.598270910943834</v>
      </c>
      <c r="I9" s="21">
        <v>1.0180224427823901</v>
      </c>
      <c r="J9" s="8">
        <v>0.55674744410133803</v>
      </c>
      <c r="K9" s="22">
        <v>-0.14974931307971301</v>
      </c>
      <c r="L9" s="21">
        <v>0.55421942414396097</v>
      </c>
      <c r="M9" s="24">
        <v>0.78700746888266104</v>
      </c>
      <c r="N9" s="21">
        <v>-0.77458117416750505</v>
      </c>
      <c r="O9" s="21">
        <v>0.41634630940886802</v>
      </c>
      <c r="P9" s="8">
        <v>6.2825389325145406E-2</v>
      </c>
      <c r="Q9" s="22">
        <v>-0.36529568091888698</v>
      </c>
      <c r="R9" s="21">
        <v>0.50677063076912798</v>
      </c>
      <c r="S9" s="120">
        <v>0.47101386367423298</v>
      </c>
      <c r="T9" s="151">
        <f t="shared" si="0"/>
        <v>0.23297523002494702</v>
      </c>
      <c r="U9" s="150">
        <f t="shared" si="1"/>
        <v>1.1371834356069228</v>
      </c>
      <c r="V9" s="150">
        <f t="shared" si="2"/>
        <v>0.20487040413194771</v>
      </c>
      <c r="W9" s="152">
        <f t="shared" si="3"/>
        <v>0.39065733885503828</v>
      </c>
    </row>
    <row r="10" spans="1:23" ht="15.75" thickBot="1">
      <c r="A10" s="29"/>
      <c r="B10" t="s">
        <v>637</v>
      </c>
      <c r="D10">
        <v>4</v>
      </c>
      <c r="E10" s="22">
        <v>-0.783284225489986</v>
      </c>
      <c r="F10" s="21">
        <v>1.2381873473654099</v>
      </c>
      <c r="G10" s="24">
        <v>0.591671001168248</v>
      </c>
      <c r="H10" s="21">
        <v>-1.11574630474999</v>
      </c>
      <c r="I10" s="21">
        <v>4.6929680570960999</v>
      </c>
      <c r="J10" s="8">
        <v>0.83421282586006795</v>
      </c>
      <c r="K10" s="22">
        <v>0.56451918716279204</v>
      </c>
      <c r="L10" s="21">
        <v>2.5494531361953001</v>
      </c>
      <c r="M10" s="24">
        <v>0.84531168869001205</v>
      </c>
      <c r="N10" s="21">
        <v>-1.0124030738952401</v>
      </c>
      <c r="O10" s="21">
        <v>2.1831848723618301</v>
      </c>
      <c r="P10" s="8">
        <v>0.68841837844962805</v>
      </c>
      <c r="Q10" s="22">
        <v>-2.0607515479743701</v>
      </c>
      <c r="R10" s="21">
        <v>3.38235734152209</v>
      </c>
      <c r="S10" s="120">
        <v>0.60434039350959301</v>
      </c>
      <c r="T10" s="151">
        <f t="shared" si="0"/>
        <v>-0.94500524322438006</v>
      </c>
      <c r="U10" s="150">
        <f t="shared" si="1"/>
        <v>5.7848327867512932</v>
      </c>
      <c r="V10" s="150">
        <f t="shared" si="2"/>
        <v>0.16335912861451712</v>
      </c>
      <c r="W10" s="152">
        <f t="shared" si="3"/>
        <v>0.39365450877330693</v>
      </c>
    </row>
    <row r="11" spans="1:23">
      <c r="A11" s="144" t="s">
        <v>646</v>
      </c>
      <c r="B11" s="145" t="s">
        <v>635</v>
      </c>
      <c r="C11" s="145" t="s">
        <v>667</v>
      </c>
      <c r="D11" s="145">
        <v>430</v>
      </c>
      <c r="E11" s="149">
        <v>1.0928514763569E-2</v>
      </c>
      <c r="F11" s="146">
        <v>5.4715249584909899E-3</v>
      </c>
      <c r="G11" s="147">
        <v>4.5787881881371402E-2</v>
      </c>
      <c r="H11" s="146">
        <v>-4.7070856648998398E-2</v>
      </c>
      <c r="I11" s="146">
        <v>1.8536026920030299E-2</v>
      </c>
      <c r="J11" s="148">
        <v>1.11034738066222E-2</v>
      </c>
      <c r="K11" s="149">
        <v>-3.15108835238922E-4</v>
      </c>
      <c r="L11" s="146">
        <v>1.0271775514441601E-2</v>
      </c>
      <c r="M11" s="147">
        <v>0.97552701136876097</v>
      </c>
      <c r="N11" s="146">
        <v>5.2775709945638103E-3</v>
      </c>
      <c r="O11" s="146">
        <v>7.4191261781516001E-3</v>
      </c>
      <c r="P11" s="148">
        <v>0.47686941326857701</v>
      </c>
      <c r="Q11" s="149">
        <v>2.1630957777954801E-2</v>
      </c>
      <c r="R11" s="146">
        <v>8.6268387101516297E-3</v>
      </c>
      <c r="S11" s="148">
        <v>1.21622096946608E-2</v>
      </c>
      <c r="T11" s="149">
        <f t="shared" si="0"/>
        <v>6.8701814426953195E-2</v>
      </c>
      <c r="U11" s="146">
        <f t="shared" si="1"/>
        <v>2.0445210688840029E-2</v>
      </c>
      <c r="V11" s="146">
        <f t="shared" si="2"/>
        <v>3.3602888946727227</v>
      </c>
      <c r="W11" s="147">
        <f t="shared" si="3"/>
        <v>1.4092336104720086E-3</v>
      </c>
    </row>
    <row r="12" spans="1:23">
      <c r="A12" s="38"/>
      <c r="B12" s="36" t="s">
        <v>636</v>
      </c>
      <c r="C12" s="36"/>
      <c r="D12" s="36">
        <v>430</v>
      </c>
      <c r="E12" s="32">
        <v>6.50574225963871E-3</v>
      </c>
      <c r="F12" s="31">
        <v>8.3421582887176406E-3</v>
      </c>
      <c r="G12" s="34">
        <v>0.43547140120406302</v>
      </c>
      <c r="H12" s="31">
        <v>-3.5535515437378797E-2</v>
      </c>
      <c r="I12" s="31">
        <v>2.8095443193986901E-2</v>
      </c>
      <c r="J12" s="35">
        <v>0.20593794074149399</v>
      </c>
      <c r="K12" s="32">
        <v>-2.1393181318103499E-2</v>
      </c>
      <c r="L12" s="31">
        <v>1.52056497206232E-2</v>
      </c>
      <c r="M12" s="34">
        <v>0.159450164181486</v>
      </c>
      <c r="N12" s="31">
        <v>6.9833403281176001E-3</v>
      </c>
      <c r="O12" s="31">
        <v>1.12753896957695E-2</v>
      </c>
      <c r="P12" s="35">
        <v>0.53569003442016006</v>
      </c>
      <c r="Q12" s="32">
        <v>2.0501927131074901E-2</v>
      </c>
      <c r="R12" s="31">
        <v>1.32083899416359E-2</v>
      </c>
      <c r="S12" s="118">
        <v>0.120616834278686</v>
      </c>
      <c r="T12" s="32">
        <f t="shared" si="0"/>
        <v>5.6037442568453694E-2</v>
      </c>
      <c r="U12" s="116">
        <f t="shared" si="1"/>
        <v>3.1045377967047739E-2</v>
      </c>
      <c r="V12" s="116">
        <f t="shared" si="2"/>
        <v>1.805017243724109</v>
      </c>
      <c r="W12" s="34">
        <f t="shared" si="3"/>
        <v>7.8239381513696429E-2</v>
      </c>
    </row>
    <row r="13" spans="1:23" ht="15.75" thickBot="1">
      <c r="A13" s="109"/>
      <c r="B13" s="107" t="s">
        <v>637</v>
      </c>
      <c r="C13" s="107"/>
      <c r="D13" s="107">
        <v>430</v>
      </c>
      <c r="E13" s="104">
        <v>-2.4839801026579501E-2</v>
      </c>
      <c r="F13" s="103">
        <v>1.35583371448627E-2</v>
      </c>
      <c r="G13" s="102">
        <v>6.7635943567650403E-2</v>
      </c>
      <c r="H13" s="103">
        <v>-0.10560312247963501</v>
      </c>
      <c r="I13" s="103">
        <v>4.6179512171835801E-2</v>
      </c>
      <c r="J13" s="105">
        <v>2.26952168534824E-2</v>
      </c>
      <c r="K13" s="104">
        <v>-5.0180256076524002E-2</v>
      </c>
      <c r="L13" s="103">
        <v>2.5679876435505299E-2</v>
      </c>
      <c r="M13" s="102">
        <v>5.1343907777147799E-2</v>
      </c>
      <c r="N13" s="103">
        <v>-5.04032476206486E-2</v>
      </c>
      <c r="O13" s="103">
        <v>1.8330916985414999E-2</v>
      </c>
      <c r="P13" s="105">
        <v>6.2189853490397804E-3</v>
      </c>
      <c r="Q13" s="104">
        <v>1.3323284137260701E-2</v>
      </c>
      <c r="R13" s="103">
        <v>2.1585701922229798E-2</v>
      </c>
      <c r="S13" s="105">
        <v>0.53741304096051301</v>
      </c>
      <c r="T13" s="104">
        <f t="shared" si="0"/>
        <v>0.11892640661689571</v>
      </c>
      <c r="U13" s="103">
        <f t="shared" si="1"/>
        <v>5.0975384960822864E-2</v>
      </c>
      <c r="V13" s="103">
        <f t="shared" si="2"/>
        <v>2.3330163510937014</v>
      </c>
      <c r="W13" s="102">
        <f t="shared" si="3"/>
        <v>2.6241289320070259E-2</v>
      </c>
    </row>
    <row r="14" spans="1:23">
      <c r="A14" s="29" t="s">
        <v>640</v>
      </c>
      <c r="B14" t="s">
        <v>635</v>
      </c>
      <c r="C14" t="s">
        <v>666</v>
      </c>
      <c r="D14">
        <v>479</v>
      </c>
      <c r="E14" s="22">
        <v>0.68415979816186101</v>
      </c>
      <c r="F14" s="21">
        <v>9.3701204221100398E-2</v>
      </c>
      <c r="G14" s="24">
        <v>2.8456679366901898E-13</v>
      </c>
      <c r="H14" s="21">
        <v>1.03367608031033</v>
      </c>
      <c r="I14" s="21">
        <v>0.32093060848951799</v>
      </c>
      <c r="J14" s="8">
        <v>1.2780167253584099E-3</v>
      </c>
      <c r="K14" s="22">
        <v>1.03202016943438</v>
      </c>
      <c r="L14" s="21">
        <v>0.177470930096079</v>
      </c>
      <c r="M14" s="24">
        <v>6.0579354750793796E-9</v>
      </c>
      <c r="N14" s="21">
        <v>0.713092255307751</v>
      </c>
      <c r="O14" s="21">
        <v>0.12658880379415199</v>
      </c>
      <c r="P14" s="8">
        <v>1.7695930215793799E-8</v>
      </c>
      <c r="Q14" s="22">
        <v>0.34718828751053299</v>
      </c>
      <c r="R14" s="21">
        <v>0.14991057191298801</v>
      </c>
      <c r="S14" s="120">
        <v>2.05599430748463E-2</v>
      </c>
      <c r="T14" s="151">
        <f t="shared" si="0"/>
        <v>-0.68648779279979699</v>
      </c>
      <c r="U14" s="150">
        <f t="shared" si="1"/>
        <v>0.35421693217113637</v>
      </c>
      <c r="V14" s="150">
        <f t="shared" si="2"/>
        <v>1.9380434147855115</v>
      </c>
      <c r="W14" s="152">
        <f t="shared" si="3"/>
        <v>6.0996141433294356E-2</v>
      </c>
    </row>
    <row r="15" spans="1:23">
      <c r="A15" s="29"/>
      <c r="B15" t="s">
        <v>636</v>
      </c>
      <c r="D15">
        <v>479</v>
      </c>
      <c r="E15" s="22">
        <v>0.80680731764399505</v>
      </c>
      <c r="F15" s="21">
        <v>0.14351764962910299</v>
      </c>
      <c r="G15" s="24">
        <v>1.8913207554814E-8</v>
      </c>
      <c r="H15" s="21">
        <v>1.2535353272774099</v>
      </c>
      <c r="I15" s="21">
        <v>0.49852776557696499</v>
      </c>
      <c r="J15" s="8">
        <v>1.1920994131981E-2</v>
      </c>
      <c r="K15" s="22">
        <v>0.98128785793233697</v>
      </c>
      <c r="L15" s="21">
        <v>0.27787767751527498</v>
      </c>
      <c r="M15" s="24">
        <v>4.1341884791708201E-4</v>
      </c>
      <c r="N15" s="21">
        <v>0.73434111865986496</v>
      </c>
      <c r="O15" s="21">
        <v>0.19560919492189699</v>
      </c>
      <c r="P15" s="8">
        <v>1.73948935489147E-4</v>
      </c>
      <c r="Q15" s="22">
        <v>0.17262462091751299</v>
      </c>
      <c r="R15" s="21">
        <v>0.24751796230394499</v>
      </c>
      <c r="S15" s="120">
        <v>0.48553836186620303</v>
      </c>
      <c r="T15" s="151">
        <f t="shared" si="0"/>
        <v>-1.0809107063598968</v>
      </c>
      <c r="U15" s="150">
        <f t="shared" si="1"/>
        <v>0.5565923775208016</v>
      </c>
      <c r="V15" s="150">
        <f t="shared" si="2"/>
        <v>1.9420149287249264</v>
      </c>
      <c r="W15" s="152">
        <f t="shared" si="3"/>
        <v>6.0527981005805143E-2</v>
      </c>
    </row>
    <row r="16" spans="1:23" ht="15.75" thickBot="1">
      <c r="A16" s="29"/>
      <c r="B16" t="s">
        <v>637</v>
      </c>
      <c r="D16">
        <v>479</v>
      </c>
      <c r="E16" s="22">
        <v>0.63759705841389103</v>
      </c>
      <c r="F16" s="21">
        <v>0.24710512382244201</v>
      </c>
      <c r="G16" s="24">
        <v>1.01703050242341E-2</v>
      </c>
      <c r="H16" s="21">
        <v>1.1949093306524701</v>
      </c>
      <c r="I16" s="21">
        <v>0.84676045714927495</v>
      </c>
      <c r="J16" s="8">
        <v>0.15885112110119501</v>
      </c>
      <c r="K16" s="22">
        <v>1.2367759322862699</v>
      </c>
      <c r="L16" s="21">
        <v>0.467859102270825</v>
      </c>
      <c r="M16" s="24">
        <v>8.4760146604821E-3</v>
      </c>
      <c r="N16" s="21">
        <v>0.78079795917366301</v>
      </c>
      <c r="O16" s="21">
        <v>0.33368945842407399</v>
      </c>
      <c r="P16" s="8">
        <v>1.9700712417438E-2</v>
      </c>
      <c r="Q16" s="22">
        <v>-2.5526834085109799E-2</v>
      </c>
      <c r="R16" s="21">
        <v>0.39497154698166198</v>
      </c>
      <c r="S16" s="120">
        <v>0.94849603071782496</v>
      </c>
      <c r="T16" s="151">
        <f t="shared" si="0"/>
        <v>-1.2204361647375799</v>
      </c>
      <c r="U16" s="150">
        <f t="shared" si="1"/>
        <v>0.93434779109105637</v>
      </c>
      <c r="V16" s="150">
        <f t="shared" si="2"/>
        <v>1.3061904532491615</v>
      </c>
      <c r="W16" s="152">
        <f t="shared" si="3"/>
        <v>0.16999176516954298</v>
      </c>
    </row>
    <row r="17" spans="1:23">
      <c r="A17" s="144" t="s">
        <v>551</v>
      </c>
      <c r="B17" s="145" t="s">
        <v>635</v>
      </c>
      <c r="C17" s="145" t="s">
        <v>666</v>
      </c>
      <c r="D17" s="145">
        <v>4</v>
      </c>
      <c r="E17" s="149">
        <v>-6.0218794141565099E-2</v>
      </c>
      <c r="F17" s="146">
        <v>0.195803394023261</v>
      </c>
      <c r="G17" s="147">
        <v>0.75842686893695699</v>
      </c>
      <c r="H17" s="146">
        <v>0.81914746882016498</v>
      </c>
      <c r="I17" s="146">
        <v>1.1145522488837101</v>
      </c>
      <c r="J17" s="148">
        <v>0.462365960194837</v>
      </c>
      <c r="K17" s="149">
        <v>-0.57332934079880504</v>
      </c>
      <c r="L17" s="146">
        <v>0.37488773036177497</v>
      </c>
      <c r="M17" s="147">
        <v>0.12618114377221701</v>
      </c>
      <c r="N17" s="146">
        <v>-0.19602831313894201</v>
      </c>
      <c r="O17" s="146">
        <v>0.26291676194955999</v>
      </c>
      <c r="P17" s="148">
        <v>0.45591465530747299</v>
      </c>
      <c r="Q17" s="149">
        <v>0.313538498566931</v>
      </c>
      <c r="R17" s="146">
        <v>0.352817222344668</v>
      </c>
      <c r="S17" s="148">
        <v>0.37417982231034203</v>
      </c>
      <c r="T17" s="149">
        <f t="shared" si="0"/>
        <v>-0.50560897025323404</v>
      </c>
      <c r="U17" s="146">
        <f t="shared" si="1"/>
        <v>1.1690623199277028</v>
      </c>
      <c r="V17" s="146">
        <f t="shared" si="2"/>
        <v>0.43249103288565655</v>
      </c>
      <c r="W17" s="147">
        <f t="shared" si="3"/>
        <v>0.36332309200449153</v>
      </c>
    </row>
    <row r="18" spans="1:23">
      <c r="A18" s="38"/>
      <c r="B18" s="36" t="s">
        <v>636</v>
      </c>
      <c r="C18" s="36"/>
      <c r="D18" s="36">
        <v>4</v>
      </c>
      <c r="E18" s="32">
        <v>-6.7108867762753904E-2</v>
      </c>
      <c r="F18" s="31">
        <v>0.22675330691024101</v>
      </c>
      <c r="G18" s="34">
        <v>0.76726413486733103</v>
      </c>
      <c r="H18" s="31">
        <v>1.60423215114722</v>
      </c>
      <c r="I18" s="31">
        <v>0.86478769868848104</v>
      </c>
      <c r="J18" s="35">
        <v>6.3587810435334402E-2</v>
      </c>
      <c r="K18" s="32">
        <v>-0.46235923573029603</v>
      </c>
      <c r="L18" s="31">
        <v>0.437066484942084</v>
      </c>
      <c r="M18" s="34">
        <v>0.29011501307233001</v>
      </c>
      <c r="N18" s="31">
        <v>-0.18997537655997301</v>
      </c>
      <c r="O18" s="31">
        <v>0.30083692980246901</v>
      </c>
      <c r="P18" s="35">
        <v>0.52772048174719799</v>
      </c>
      <c r="Q18" s="32">
        <v>7.3516191112943705E-2</v>
      </c>
      <c r="R18" s="31">
        <v>0.37827742010804399</v>
      </c>
      <c r="S18" s="118">
        <v>0.84590602993021202</v>
      </c>
      <c r="T18" s="32">
        <f t="shared" si="0"/>
        <v>-1.5307159600342763</v>
      </c>
      <c r="U18" s="116">
        <f t="shared" si="1"/>
        <v>0.94390230975801559</v>
      </c>
      <c r="V18" s="116">
        <f t="shared" si="2"/>
        <v>1.6216889652772433</v>
      </c>
      <c r="W18" s="34">
        <f t="shared" si="3"/>
        <v>0.10711244770032513</v>
      </c>
    </row>
    <row r="19" spans="1:23" ht="15.75" thickBot="1">
      <c r="A19" s="109"/>
      <c r="B19" s="107" t="s">
        <v>637</v>
      </c>
      <c r="C19" s="107"/>
      <c r="D19" s="107">
        <v>4</v>
      </c>
      <c r="E19" s="104">
        <v>0.26250324565292499</v>
      </c>
      <c r="F19" s="103">
        <v>1.10257052642846</v>
      </c>
      <c r="G19" s="102">
        <v>0.83398605589547004</v>
      </c>
      <c r="H19" s="103">
        <v>8.2153788696116195</v>
      </c>
      <c r="I19" s="103">
        <v>3.57723078640295</v>
      </c>
      <c r="J19" s="105">
        <v>0.14849672685811099</v>
      </c>
      <c r="K19" s="104">
        <v>0.61365468408048496</v>
      </c>
      <c r="L19" s="103">
        <v>1.7661596132883499</v>
      </c>
      <c r="M19" s="102">
        <v>0.76141003012516195</v>
      </c>
      <c r="N19" s="103">
        <v>-0.258051562187739</v>
      </c>
      <c r="O19" s="103">
        <v>1.2317722795563899</v>
      </c>
      <c r="P19" s="105">
        <v>0.85346294766534903</v>
      </c>
      <c r="Q19" s="104">
        <v>-0.67455867861672503</v>
      </c>
      <c r="R19" s="103">
        <v>1.90002825167059</v>
      </c>
      <c r="S19" s="105">
        <v>0.75651420180570905</v>
      </c>
      <c r="T19" s="104">
        <f t="shared" si="0"/>
        <v>-8.8899375482283443</v>
      </c>
      <c r="U19" s="103">
        <f t="shared" si="1"/>
        <v>4.0505169369273677</v>
      </c>
      <c r="V19" s="103">
        <f t="shared" si="2"/>
        <v>2.1947661709994115</v>
      </c>
      <c r="W19" s="102">
        <f t="shared" si="3"/>
        <v>3.5884931539154646E-2</v>
      </c>
    </row>
    <row r="20" spans="1:23">
      <c r="A20" s="29" t="s">
        <v>641</v>
      </c>
      <c r="B20" t="s">
        <v>635</v>
      </c>
      <c r="C20" t="s">
        <v>668</v>
      </c>
      <c r="D20">
        <v>60</v>
      </c>
      <c r="E20" s="22">
        <v>1.23285035272368E-2</v>
      </c>
      <c r="F20" s="21">
        <v>1.11267095352857E-2</v>
      </c>
      <c r="G20" s="24">
        <v>0.26785757113025799</v>
      </c>
      <c r="H20" s="21">
        <v>-1.6571266948382499E-2</v>
      </c>
      <c r="I20" s="21">
        <v>4.0951857640041403E-2</v>
      </c>
      <c r="J20" s="8">
        <v>0.68573304511911504</v>
      </c>
      <c r="K20" s="22">
        <v>-3.7569647248690201E-3</v>
      </c>
      <c r="L20" s="21">
        <v>2.2812066093700002E-2</v>
      </c>
      <c r="M20" s="24">
        <v>0.86918641628854998</v>
      </c>
      <c r="N20" s="21">
        <v>1.4609275180648199E-2</v>
      </c>
      <c r="O20" s="21">
        <v>1.5965782252356502E-2</v>
      </c>
      <c r="P20" s="8">
        <v>0.36017241397757999</v>
      </c>
      <c r="Q20" s="22">
        <v>2.36857467408844E-2</v>
      </c>
      <c r="R20" s="21">
        <v>2.0539666026830598E-2</v>
      </c>
      <c r="S20" s="120">
        <v>0.24884021350765001</v>
      </c>
      <c r="T20" s="151">
        <f t="shared" si="0"/>
        <v>4.0257013689266902E-2</v>
      </c>
      <c r="U20" s="150">
        <f t="shared" si="1"/>
        <v>4.5814108358277109E-2</v>
      </c>
      <c r="V20" s="150">
        <f t="shared" si="2"/>
        <v>0.87870341979478417</v>
      </c>
      <c r="W20" s="152">
        <f t="shared" si="3"/>
        <v>0.27117297348199426</v>
      </c>
    </row>
    <row r="21" spans="1:23">
      <c r="A21" s="29"/>
      <c r="B21" t="s">
        <v>636</v>
      </c>
      <c r="D21">
        <v>60</v>
      </c>
      <c r="E21" s="22">
        <v>2.3116886105088E-2</v>
      </c>
      <c r="F21" s="21">
        <v>1.6256532751624399E-2</v>
      </c>
      <c r="G21" s="24">
        <v>0.15502452711849099</v>
      </c>
      <c r="H21" s="21">
        <v>6.4058715070021604E-3</v>
      </c>
      <c r="I21" s="21">
        <v>6.2868625788651294E-2</v>
      </c>
      <c r="J21" s="8">
        <v>0.91884162366496702</v>
      </c>
      <c r="K21" s="22">
        <v>-1.96907768617904E-2</v>
      </c>
      <c r="L21" s="21">
        <v>3.4116950174733797E-2</v>
      </c>
      <c r="M21" s="24">
        <v>0.56383458489407301</v>
      </c>
      <c r="N21" s="21">
        <v>2.13671832854361E-2</v>
      </c>
      <c r="O21" s="21">
        <v>2.3970827591127598E-2</v>
      </c>
      <c r="P21" s="8">
        <v>0.37272384484824</v>
      </c>
      <c r="Q21" s="22">
        <v>1.0971589135545299E-2</v>
      </c>
      <c r="R21" s="21">
        <v>2.6864044850734601E-2</v>
      </c>
      <c r="S21" s="120">
        <v>0.68297147493600296</v>
      </c>
      <c r="T21" s="151">
        <f t="shared" si="0"/>
        <v>4.5657176285431389E-3</v>
      </c>
      <c r="U21" s="150">
        <f t="shared" si="1"/>
        <v>6.8367689841735552E-2</v>
      </c>
      <c r="V21" s="150">
        <f t="shared" si="2"/>
        <v>6.6781803496831965E-2</v>
      </c>
      <c r="W21" s="152">
        <f t="shared" si="3"/>
        <v>0.3980536682879684</v>
      </c>
    </row>
    <row r="22" spans="1:23" ht="15.75" thickBot="1">
      <c r="A22" s="29"/>
      <c r="B22" t="s">
        <v>637</v>
      </c>
      <c r="D22">
        <v>60</v>
      </c>
      <c r="E22" s="22">
        <v>3.18530053979783E-2</v>
      </c>
      <c r="F22" s="21">
        <v>2.5699402304116398E-2</v>
      </c>
      <c r="G22" s="24">
        <v>0.22017247808593399</v>
      </c>
      <c r="H22" s="21">
        <v>-3.2010943124101301E-3</v>
      </c>
      <c r="I22" s="21">
        <v>9.4550128190105998E-2</v>
      </c>
      <c r="J22" s="8">
        <v>0.97310818267123</v>
      </c>
      <c r="K22" s="22">
        <v>3.10109680653359E-2</v>
      </c>
      <c r="L22" s="21">
        <v>5.2823818566562E-2</v>
      </c>
      <c r="M22" s="24">
        <v>0.55943904733434302</v>
      </c>
      <c r="N22" s="21">
        <v>2.8043625572502701E-2</v>
      </c>
      <c r="O22" s="21">
        <v>3.6846245488491101E-2</v>
      </c>
      <c r="P22" s="8">
        <v>0.449681617959169</v>
      </c>
      <c r="Q22" s="22">
        <v>4.9553654874708503E-2</v>
      </c>
      <c r="R22" s="21">
        <v>4.7619860429346898E-2</v>
      </c>
      <c r="S22" s="120">
        <v>0.30237554279885598</v>
      </c>
      <c r="T22" s="151">
        <f t="shared" si="0"/>
        <v>5.275474918711863E-2</v>
      </c>
      <c r="U22" s="150">
        <f t="shared" si="1"/>
        <v>0.10586490375982002</v>
      </c>
      <c r="V22" s="150">
        <f t="shared" si="2"/>
        <v>0.49832142016399938</v>
      </c>
      <c r="W22" s="152">
        <f t="shared" si="3"/>
        <v>0.35236043926589911</v>
      </c>
    </row>
    <row r="23" spans="1:23">
      <c r="A23" s="144" t="s">
        <v>647</v>
      </c>
      <c r="B23" s="145" t="s">
        <v>635</v>
      </c>
      <c r="C23" s="145" t="s">
        <v>666</v>
      </c>
      <c r="D23" s="145">
        <v>12</v>
      </c>
      <c r="E23" s="149">
        <v>0.418896871461095</v>
      </c>
      <c r="F23" s="146">
        <v>0.219745792965784</v>
      </c>
      <c r="G23" s="147">
        <v>5.6613969535918102E-2</v>
      </c>
      <c r="H23" s="146">
        <v>0.61054642254950597</v>
      </c>
      <c r="I23" s="146">
        <v>0.54788239993892496</v>
      </c>
      <c r="J23" s="148">
        <v>0.265118364846266</v>
      </c>
      <c r="K23" s="149">
        <v>0.67241876031412395</v>
      </c>
      <c r="L23" s="146">
        <v>0.35274430728325001</v>
      </c>
      <c r="M23" s="147">
        <v>5.6617805679659503E-2</v>
      </c>
      <c r="N23" s="146">
        <v>0.46476676274940598</v>
      </c>
      <c r="O23" s="146">
        <v>0.26141875994597202</v>
      </c>
      <c r="P23" s="148">
        <v>7.5426344569897497E-2</v>
      </c>
      <c r="Q23" s="149">
        <v>0.14637855802313801</v>
      </c>
      <c r="R23" s="146">
        <v>0.27004351275698801</v>
      </c>
      <c r="S23" s="148">
        <v>0.58778030699438599</v>
      </c>
      <c r="T23" s="149">
        <f t="shared" si="0"/>
        <v>-0.46416786452636793</v>
      </c>
      <c r="U23" s="146">
        <f t="shared" si="1"/>
        <v>0.61081799494200373</v>
      </c>
      <c r="V23" s="146">
        <f t="shared" si="2"/>
        <v>0.75991190235061756</v>
      </c>
      <c r="W23" s="147">
        <f t="shared" si="3"/>
        <v>0.29889241605286376</v>
      </c>
    </row>
    <row r="24" spans="1:23">
      <c r="A24" s="38"/>
      <c r="B24" s="36" t="s">
        <v>636</v>
      </c>
      <c r="C24" s="36"/>
      <c r="D24" s="36">
        <v>12</v>
      </c>
      <c r="E24" s="32">
        <v>-2.4605679422336199E-2</v>
      </c>
      <c r="F24" s="31">
        <v>0.22115272422964299</v>
      </c>
      <c r="G24" s="34">
        <v>0.91140935870064499</v>
      </c>
      <c r="H24" s="31">
        <v>0.492368224358117</v>
      </c>
      <c r="I24" s="31">
        <v>0.75425514378675396</v>
      </c>
      <c r="J24" s="35">
        <v>0.51389337328475604</v>
      </c>
      <c r="K24" s="32">
        <v>4.1671557354149499E-2</v>
      </c>
      <c r="L24" s="31">
        <v>0.44913278559248698</v>
      </c>
      <c r="M24" s="34">
        <v>0.92607654031533304</v>
      </c>
      <c r="N24" s="31">
        <v>1.3626848194839499E-2</v>
      </c>
      <c r="O24" s="31">
        <v>0.29429043982167002</v>
      </c>
      <c r="P24" s="35">
        <v>0.96306788708801405</v>
      </c>
      <c r="Q24" s="32">
        <v>0.22233316933962899</v>
      </c>
      <c r="R24" s="31">
        <v>0.35262248073289498</v>
      </c>
      <c r="S24" s="118">
        <v>0.52835879388780504</v>
      </c>
      <c r="T24" s="32">
        <f t="shared" si="0"/>
        <v>-0.27003505501848801</v>
      </c>
      <c r="U24" s="116">
        <f t="shared" si="1"/>
        <v>0.83261241634208039</v>
      </c>
      <c r="V24" s="116">
        <f t="shared" si="2"/>
        <v>0.32432263766235214</v>
      </c>
      <c r="W24" s="34">
        <f t="shared" si="3"/>
        <v>0.3785030606579346</v>
      </c>
    </row>
    <row r="25" spans="1:23" ht="15.75" thickBot="1">
      <c r="A25" s="109"/>
      <c r="B25" s="107" t="s">
        <v>637</v>
      </c>
      <c r="C25" s="107"/>
      <c r="D25" s="107">
        <v>12</v>
      </c>
      <c r="E25" s="104">
        <v>-0.63029402809711998</v>
      </c>
      <c r="F25" s="103">
        <v>0.91493622465995805</v>
      </c>
      <c r="G25" s="102">
        <v>0.50655806440192097</v>
      </c>
      <c r="H25" s="103">
        <v>-0.68195068280038995</v>
      </c>
      <c r="I25" s="103">
        <v>2.3176567902689902</v>
      </c>
      <c r="J25" s="105">
        <v>0.77459052184465205</v>
      </c>
      <c r="K25" s="104">
        <v>-0.85734504741333595</v>
      </c>
      <c r="L25" s="103">
        <v>1.48672694175529</v>
      </c>
      <c r="M25" s="102">
        <v>0.57691437811894797</v>
      </c>
      <c r="N25" s="103">
        <v>-0.85050097226689303</v>
      </c>
      <c r="O25" s="103">
        <v>1.07815376013466</v>
      </c>
      <c r="P25" s="105">
        <v>0.44849789529477502</v>
      </c>
      <c r="Q25" s="104">
        <v>8.8930632818620001E-2</v>
      </c>
      <c r="R25" s="103">
        <v>1.19933904256876</v>
      </c>
      <c r="S25" s="105">
        <v>0.94235356226649702</v>
      </c>
      <c r="T25" s="104">
        <f t="shared" si="0"/>
        <v>0.77088131561900997</v>
      </c>
      <c r="U25" s="103">
        <f t="shared" si="1"/>
        <v>2.6095875414535739</v>
      </c>
      <c r="V25" s="103">
        <f t="shared" si="2"/>
        <v>0.29540350855201397</v>
      </c>
      <c r="W25" s="102">
        <f t="shared" si="3"/>
        <v>0.38191005751230617</v>
      </c>
    </row>
    <row r="26" spans="1:23">
      <c r="A26" s="29" t="s">
        <v>642</v>
      </c>
      <c r="B26" t="s">
        <v>635</v>
      </c>
      <c r="C26" t="s">
        <v>665</v>
      </c>
      <c r="D26">
        <v>60</v>
      </c>
      <c r="E26" s="22">
        <v>0.24223461152041301</v>
      </c>
      <c r="F26" s="21">
        <v>0.17866627744647601</v>
      </c>
      <c r="G26" s="24">
        <v>0.17516481965084399</v>
      </c>
      <c r="H26" s="21">
        <v>0.18244817531608801</v>
      </c>
      <c r="I26" s="21">
        <v>0.660816936821217</v>
      </c>
      <c r="J26" s="8">
        <v>0.78247519022763001</v>
      </c>
      <c r="K26" s="22">
        <v>0.84723765477931401</v>
      </c>
      <c r="L26" s="21">
        <v>0.36553690547210999</v>
      </c>
      <c r="M26" s="24">
        <v>2.0460756090998299E-2</v>
      </c>
      <c r="N26" s="21">
        <v>0.478546399193023</v>
      </c>
      <c r="O26" s="21">
        <v>0.25667606827293898</v>
      </c>
      <c r="P26" s="8">
        <v>6.2265805742891901E-2</v>
      </c>
      <c r="Q26" s="22">
        <v>-0.40627391580370598</v>
      </c>
      <c r="R26" s="21">
        <v>0.30292684497857703</v>
      </c>
      <c r="S26" s="120">
        <v>0.17986792260148399</v>
      </c>
      <c r="T26" s="151">
        <f t="shared" si="0"/>
        <v>-0.58872209111979401</v>
      </c>
      <c r="U26" s="150">
        <f t="shared" si="1"/>
        <v>0.72694133009373685</v>
      </c>
      <c r="V26" s="150">
        <f t="shared" si="2"/>
        <v>0.80986190597235697</v>
      </c>
      <c r="W26" s="152">
        <f t="shared" si="3"/>
        <v>0.28740104003349159</v>
      </c>
    </row>
    <row r="27" spans="1:23">
      <c r="A27" s="29"/>
      <c r="B27" t="s">
        <v>636</v>
      </c>
      <c r="D27">
        <v>60</v>
      </c>
      <c r="E27" s="22">
        <v>0.29018071581725402</v>
      </c>
      <c r="F27" s="21">
        <v>0.26605974757299999</v>
      </c>
      <c r="G27" s="24">
        <v>0.27542253163845798</v>
      </c>
      <c r="H27" s="21">
        <v>4.4290850405901997E-3</v>
      </c>
      <c r="I27" s="21">
        <v>0.91430463967196896</v>
      </c>
      <c r="J27" s="8">
        <v>0.99613489355978502</v>
      </c>
      <c r="K27" s="22">
        <v>1.02672446926243</v>
      </c>
      <c r="L27" s="21">
        <v>0.51059404900321004</v>
      </c>
      <c r="M27" s="24">
        <v>4.4342042602456298E-2</v>
      </c>
      <c r="N27" s="21">
        <v>0.53021018745998405</v>
      </c>
      <c r="O27" s="21">
        <v>0.36361589360548402</v>
      </c>
      <c r="P27" s="8">
        <v>0.144796419052104</v>
      </c>
      <c r="Q27" s="22">
        <v>-0.65344971452254397</v>
      </c>
      <c r="R27" s="21">
        <v>0.42809261642874902</v>
      </c>
      <c r="S27" s="120">
        <v>0.12690496099753601</v>
      </c>
      <c r="T27" s="151">
        <f t="shared" si="0"/>
        <v>-0.65787879956313422</v>
      </c>
      <c r="U27" s="150">
        <f t="shared" si="1"/>
        <v>1.0095624113280472</v>
      </c>
      <c r="V27" s="150">
        <f t="shared" si="2"/>
        <v>0.65164747833441583</v>
      </c>
      <c r="W27" s="152">
        <f t="shared" si="3"/>
        <v>0.32262624847369714</v>
      </c>
    </row>
    <row r="28" spans="1:23" ht="15.75" thickBot="1">
      <c r="A28" s="29"/>
      <c r="B28" t="s">
        <v>637</v>
      </c>
      <c r="D28">
        <v>60</v>
      </c>
      <c r="E28" s="22">
        <v>-0.74384697383229503</v>
      </c>
      <c r="F28" s="21">
        <v>0.86017655018969097</v>
      </c>
      <c r="G28" s="24">
        <v>0.39073268910341302</v>
      </c>
      <c r="H28" s="21">
        <v>0.257908651147571</v>
      </c>
      <c r="I28" s="21">
        <v>3.1823668326683299</v>
      </c>
      <c r="J28" s="8">
        <v>0.93568674429688004</v>
      </c>
      <c r="K28" s="22">
        <v>-0.43790082008379599</v>
      </c>
      <c r="L28" s="21">
        <v>1.76171708718371</v>
      </c>
      <c r="M28" s="24">
        <v>0.80457548945593604</v>
      </c>
      <c r="N28" s="21">
        <v>0.64895491501208802</v>
      </c>
      <c r="O28" s="21">
        <v>1.23795277183514</v>
      </c>
      <c r="P28" s="8">
        <v>0.60212586675455104</v>
      </c>
      <c r="Q28" s="22">
        <v>-2.3012740309576198</v>
      </c>
      <c r="R28" s="21">
        <v>1.4563351285814301</v>
      </c>
      <c r="S28" s="120">
        <v>0.119503961297921</v>
      </c>
      <c r="T28" s="151">
        <f t="shared" si="0"/>
        <v>-2.5591826821051908</v>
      </c>
      <c r="U28" s="150">
        <f t="shared" si="1"/>
        <v>3.49976723003227</v>
      </c>
      <c r="V28" s="150">
        <f t="shared" si="2"/>
        <v>0.73124368390682759</v>
      </c>
      <c r="W28" s="152">
        <f t="shared" si="3"/>
        <v>0.30534982396012872</v>
      </c>
    </row>
    <row r="29" spans="1:23">
      <c r="A29" s="144" t="s">
        <v>623</v>
      </c>
      <c r="B29" s="145" t="s">
        <v>635</v>
      </c>
      <c r="C29" s="145" t="s">
        <v>665</v>
      </c>
      <c r="D29" s="145">
        <v>229</v>
      </c>
      <c r="E29" s="149">
        <v>6.2436974852631999E-2</v>
      </c>
      <c r="F29" s="146">
        <v>4.4323307626395803E-2</v>
      </c>
      <c r="G29" s="147">
        <v>0.15893236187922199</v>
      </c>
      <c r="H29" s="146">
        <v>-6.8095118758116094E-2</v>
      </c>
      <c r="I29" s="146">
        <v>0.163121760943778</v>
      </c>
      <c r="J29" s="148">
        <v>0.67634955976417799</v>
      </c>
      <c r="K29" s="149">
        <v>0.23754844511581799</v>
      </c>
      <c r="L29" s="146">
        <v>9.0463888832482395E-2</v>
      </c>
      <c r="M29" s="147">
        <v>8.64221123650241E-3</v>
      </c>
      <c r="N29" s="146">
        <v>7.6481809403170106E-2</v>
      </c>
      <c r="O29" s="146">
        <v>6.5017644668358798E-2</v>
      </c>
      <c r="P29" s="148">
        <v>0.239465468373357</v>
      </c>
      <c r="Q29" s="149">
        <v>-1.48110207164229E-2</v>
      </c>
      <c r="R29" s="146">
        <v>7.4728637646767695E-2</v>
      </c>
      <c r="S29" s="148">
        <v>0.84289063179995505</v>
      </c>
      <c r="T29" s="149">
        <f t="shared" si="0"/>
        <v>5.3284098041693193E-2</v>
      </c>
      <c r="U29" s="146">
        <f t="shared" si="1"/>
        <v>0.17942429650953343</v>
      </c>
      <c r="V29" s="146">
        <f t="shared" si="2"/>
        <v>0.29697258999068737</v>
      </c>
      <c r="W29" s="147">
        <f t="shared" si="3"/>
        <v>0.38173260865860936</v>
      </c>
    </row>
    <row r="30" spans="1:23">
      <c r="A30" s="38"/>
      <c r="B30" s="36" t="s">
        <v>636</v>
      </c>
      <c r="C30" s="36"/>
      <c r="D30" s="36">
        <v>229</v>
      </c>
      <c r="E30" s="32">
        <v>4.3127776566254203E-2</v>
      </c>
      <c r="F30" s="31">
        <v>6.7196343732570399E-2</v>
      </c>
      <c r="G30" s="34">
        <v>0.52099180913538601</v>
      </c>
      <c r="H30" s="31">
        <v>-0.30351335820855402</v>
      </c>
      <c r="I30" s="31">
        <v>0.23006462151645299</v>
      </c>
      <c r="J30" s="35">
        <v>0.187084666813358</v>
      </c>
      <c r="K30" s="32">
        <v>0.171317169475839</v>
      </c>
      <c r="L30" s="31">
        <v>0.13059439928980099</v>
      </c>
      <c r="M30" s="34">
        <v>0.18957874415143799</v>
      </c>
      <c r="N30" s="31">
        <v>7.3930283675005704E-2</v>
      </c>
      <c r="O30" s="31">
        <v>9.4535689956938604E-2</v>
      </c>
      <c r="P30" s="35">
        <v>0.43419359824649401</v>
      </c>
      <c r="Q30" s="32">
        <v>-1.13241148024975E-2</v>
      </c>
      <c r="R30" s="31">
        <v>0.118181116508664</v>
      </c>
      <c r="S30" s="118">
        <v>0.92366353127475997</v>
      </c>
      <c r="T30" s="32">
        <f t="shared" si="0"/>
        <v>0.29218924340605651</v>
      </c>
      <c r="U30" s="116">
        <f t="shared" si="1"/>
        <v>0.2586435894677136</v>
      </c>
      <c r="V30" s="116">
        <f t="shared" si="2"/>
        <v>1.1296983776299254</v>
      </c>
      <c r="W30" s="34">
        <f t="shared" si="3"/>
        <v>0.21075736303512146</v>
      </c>
    </row>
    <row r="31" spans="1:23" ht="15.75" thickBot="1">
      <c r="A31" s="109"/>
      <c r="B31" s="107" t="s">
        <v>637</v>
      </c>
      <c r="C31" s="107"/>
      <c r="D31" s="107">
        <v>229</v>
      </c>
      <c r="E31" s="104">
        <v>-0.173055496281802</v>
      </c>
      <c r="F31" s="103">
        <v>0.15176961610049899</v>
      </c>
      <c r="G31" s="102">
        <v>0.25538327800326899</v>
      </c>
      <c r="H31" s="103">
        <v>-0.686578104258732</v>
      </c>
      <c r="I31" s="103">
        <v>0.56198257860969703</v>
      </c>
      <c r="J31" s="105">
        <v>0.22308561547036099</v>
      </c>
      <c r="K31" s="104">
        <v>-0.210695053536263</v>
      </c>
      <c r="L31" s="103">
        <v>0.31203293845723801</v>
      </c>
      <c r="M31" s="102">
        <v>0.50021471960123798</v>
      </c>
      <c r="N31" s="103">
        <v>-0.18514828920082499</v>
      </c>
      <c r="O31" s="103">
        <v>0.22335495250836501</v>
      </c>
      <c r="P31" s="105">
        <v>0.40800802888961901</v>
      </c>
      <c r="Q31" s="104">
        <v>3.2134247264780598E-2</v>
      </c>
      <c r="R31" s="103">
        <v>0.25578415879521899</v>
      </c>
      <c r="S31" s="105">
        <v>0.900135749896396</v>
      </c>
      <c r="T31" s="104">
        <f t="shared" si="0"/>
        <v>0.71871235152351265</v>
      </c>
      <c r="U31" s="103">
        <f t="shared" si="1"/>
        <v>0.6174544149582073</v>
      </c>
      <c r="V31" s="103">
        <f t="shared" si="2"/>
        <v>1.1639925703214204</v>
      </c>
      <c r="W31" s="102">
        <f t="shared" si="3"/>
        <v>0.2026291363965276</v>
      </c>
    </row>
    <row r="32" spans="1:23">
      <c r="A32" s="29" t="s">
        <v>648</v>
      </c>
      <c r="B32" t="s">
        <v>635</v>
      </c>
      <c r="C32" t="s">
        <v>684</v>
      </c>
      <c r="D32">
        <v>4</v>
      </c>
      <c r="E32" s="22">
        <v>-5.73792795329486E-3</v>
      </c>
      <c r="F32" s="21">
        <v>4.5463705679841303E-3</v>
      </c>
      <c r="G32" s="24">
        <v>0.20691647257791701</v>
      </c>
      <c r="H32" s="21">
        <v>1.7240854995438301E-2</v>
      </c>
      <c r="I32" s="21">
        <v>2.04561824880743E-2</v>
      </c>
      <c r="J32" s="8">
        <v>0.399329796943518</v>
      </c>
      <c r="K32" s="22">
        <v>-5.6302224005000002E-3</v>
      </c>
      <c r="L32" s="21">
        <v>9.3499033688832101E-3</v>
      </c>
      <c r="M32" s="24">
        <v>0.54706161726878899</v>
      </c>
      <c r="N32" s="21">
        <v>-7.9344819663721491E-3</v>
      </c>
      <c r="O32" s="21">
        <v>6.4949533985295396E-3</v>
      </c>
      <c r="P32" s="8">
        <v>0.221844546769592</v>
      </c>
      <c r="Q32" s="22">
        <v>-9.3199985529004593E-3</v>
      </c>
      <c r="R32" s="21">
        <v>7.7031325847082104E-3</v>
      </c>
      <c r="S32" s="120">
        <v>0.226318341418807</v>
      </c>
      <c r="T32" s="151">
        <f t="shared" si="0"/>
        <v>-2.6560853548338759E-2</v>
      </c>
      <c r="U32" s="150">
        <f t="shared" si="1"/>
        <v>2.1858491567420452E-2</v>
      </c>
      <c r="V32" s="150">
        <f t="shared" si="2"/>
        <v>1.2151274696341381</v>
      </c>
      <c r="W32" s="152">
        <f t="shared" si="3"/>
        <v>0.190670987095688</v>
      </c>
    </row>
    <row r="33" spans="1:23">
      <c r="A33" s="29"/>
      <c r="B33" t="s">
        <v>636</v>
      </c>
      <c r="D33">
        <v>4</v>
      </c>
      <c r="E33" s="22">
        <v>-5.1046857082739597E-3</v>
      </c>
      <c r="F33" s="21">
        <v>4.8602139488968903E-3</v>
      </c>
      <c r="G33" s="24">
        <v>0.29357992170090602</v>
      </c>
      <c r="H33" s="21">
        <v>1.03711282588697E-2</v>
      </c>
      <c r="I33" s="21">
        <v>1.9339962660808001E-2</v>
      </c>
      <c r="J33" s="8">
        <v>0.59178316319193403</v>
      </c>
      <c r="K33" s="22">
        <v>-4.5202182649239303E-3</v>
      </c>
      <c r="L33" s="21">
        <v>1.0168480378739801E-2</v>
      </c>
      <c r="M33" s="24">
        <v>0.65665776067541504</v>
      </c>
      <c r="N33" s="21">
        <v>-3.08425899893506E-3</v>
      </c>
      <c r="O33" s="21">
        <v>7.2013830543446204E-3</v>
      </c>
      <c r="P33" s="8">
        <v>0.66844215666415896</v>
      </c>
      <c r="Q33" s="22">
        <v>-1.40916080205871E-2</v>
      </c>
      <c r="R33" s="21">
        <v>8.64310957453065E-3</v>
      </c>
      <c r="S33" s="120">
        <v>0.10301986411183001</v>
      </c>
      <c r="T33" s="151">
        <f t="shared" si="0"/>
        <v>-2.44627362794568E-2</v>
      </c>
      <c r="U33" s="150">
        <f t="shared" si="1"/>
        <v>2.118342509696652E-2</v>
      </c>
      <c r="V33" s="150">
        <f t="shared" si="2"/>
        <v>1.1548055221230433</v>
      </c>
      <c r="W33" s="152">
        <f t="shared" si="3"/>
        <v>0.20479896691955649</v>
      </c>
    </row>
    <row r="34" spans="1:23" ht="15.75" thickBot="1">
      <c r="A34" s="19"/>
      <c r="B34" s="4" t="s">
        <v>637</v>
      </c>
      <c r="C34" s="4"/>
      <c r="D34" s="4">
        <v>4</v>
      </c>
      <c r="E34" s="11">
        <v>-3.5244865201385501E-3</v>
      </c>
      <c r="F34" s="10">
        <v>9.4215909905373506E-3</v>
      </c>
      <c r="G34" s="13">
        <v>0.74427642640731795</v>
      </c>
      <c r="H34" s="10">
        <v>-1.65552637081679E-2</v>
      </c>
      <c r="I34" s="10">
        <v>4.4020976494881403E-2</v>
      </c>
      <c r="J34" s="14">
        <v>0.74300533026099003</v>
      </c>
      <c r="K34" s="11">
        <v>2.6020682589341002E-3</v>
      </c>
      <c r="L34" s="10">
        <v>1.93657461727334E-2</v>
      </c>
      <c r="M34" s="13">
        <v>0.90541591245806397</v>
      </c>
      <c r="N34" s="10">
        <v>2.7051105201280198E-3</v>
      </c>
      <c r="O34" s="10">
        <v>1.34455900898362E-2</v>
      </c>
      <c r="P34" s="14">
        <v>0.85915570025839505</v>
      </c>
      <c r="Q34" s="11">
        <v>-1.8923651189264201E-2</v>
      </c>
      <c r="R34" s="10">
        <v>1.6000105403996601E-2</v>
      </c>
      <c r="S34" s="14">
        <v>0.35846918065501299</v>
      </c>
      <c r="T34" s="153">
        <f t="shared" si="0"/>
        <v>-2.3683874810963013E-3</v>
      </c>
      <c r="U34" s="154">
        <f t="shared" si="1"/>
        <v>4.6838549769414317E-2</v>
      </c>
      <c r="V34" s="154">
        <f t="shared" si="2"/>
        <v>5.0564919126570906E-2</v>
      </c>
      <c r="W34" s="155">
        <f t="shared" si="3"/>
        <v>0.39843259624768834</v>
      </c>
    </row>
  </sheetData>
  <mergeCells count="5">
    <mergeCell ref="E3:G3"/>
    <mergeCell ref="H3:J3"/>
    <mergeCell ref="K3:M3"/>
    <mergeCell ref="N3:P3"/>
    <mergeCell ref="Q3:S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BB7E2-CBDE-4DC8-9AD1-AE8C11759245}">
  <dimension ref="A1:G14"/>
  <sheetViews>
    <sheetView workbookViewId="0">
      <selection activeCell="F18" sqref="F18"/>
    </sheetView>
  </sheetViews>
  <sheetFormatPr defaultRowHeight="15"/>
  <cols>
    <col min="1" max="1" width="18.7109375" customWidth="1"/>
    <col min="4" max="4" width="9.42578125" bestFit="1" customWidth="1"/>
    <col min="7" max="7" width="9.42578125" bestFit="1" customWidth="1"/>
  </cols>
  <sheetData>
    <row r="1" spans="1:7" ht="15.75">
      <c r="A1" s="202" t="s">
        <v>659</v>
      </c>
    </row>
    <row r="2" spans="1:7" ht="16.5" thickBot="1">
      <c r="A2" s="202" t="s">
        <v>681</v>
      </c>
    </row>
    <row r="3" spans="1:7" ht="31.5" customHeight="1" thickBot="1">
      <c r="A3" s="203"/>
      <c r="B3" s="260" t="s">
        <v>680</v>
      </c>
      <c r="C3" s="261"/>
      <c r="D3" s="261"/>
      <c r="E3" s="261" t="s">
        <v>669</v>
      </c>
      <c r="F3" s="261"/>
      <c r="G3" s="262"/>
    </row>
    <row r="4" spans="1:7" ht="16.5" thickBot="1">
      <c r="A4" s="205"/>
      <c r="B4" s="139" t="s">
        <v>370</v>
      </c>
      <c r="C4" s="139" t="s">
        <v>366</v>
      </c>
      <c r="D4" s="139" t="s">
        <v>364</v>
      </c>
      <c r="E4" s="139" t="s">
        <v>370</v>
      </c>
      <c r="F4" s="139" t="s">
        <v>366</v>
      </c>
      <c r="G4" s="6" t="s">
        <v>364</v>
      </c>
    </row>
    <row r="5" spans="1:7" ht="15.75">
      <c r="A5" s="203" t="s">
        <v>670</v>
      </c>
      <c r="B5" s="206">
        <v>1.6000000000000001E-3</v>
      </c>
      <c r="C5" s="207">
        <v>4.5999999999999999E-3</v>
      </c>
      <c r="D5" s="208">
        <v>0.73</v>
      </c>
      <c r="E5" s="206">
        <v>1.8599999999999998E-2</v>
      </c>
      <c r="F5" s="207">
        <v>2.41E-2</v>
      </c>
      <c r="G5" s="208">
        <v>0.44</v>
      </c>
    </row>
    <row r="6" spans="1:7" ht="15.75">
      <c r="A6" s="203" t="s">
        <v>671</v>
      </c>
      <c r="B6" s="209">
        <v>-1.6999999999999999E-3</v>
      </c>
      <c r="C6" s="210">
        <v>4.7999999999999996E-3</v>
      </c>
      <c r="D6" s="211">
        <v>0.72</v>
      </c>
      <c r="E6" s="209">
        <v>-9.9000000000000008E-3</v>
      </c>
      <c r="F6" s="210">
        <v>2.5000000000000001E-2</v>
      </c>
      <c r="G6" s="211">
        <v>0.69</v>
      </c>
    </row>
    <row r="7" spans="1:7" ht="15.75">
      <c r="A7" s="203" t="s">
        <v>672</v>
      </c>
      <c r="B7" s="209">
        <v>-5.1999999999999998E-3</v>
      </c>
      <c r="C7" s="210">
        <v>4.5999999999999999E-3</v>
      </c>
      <c r="D7" s="211">
        <v>0.26</v>
      </c>
      <c r="E7" s="209">
        <v>-9.7999999999999997E-3</v>
      </c>
      <c r="F7" s="210">
        <v>2.41E-2</v>
      </c>
      <c r="G7" s="211">
        <v>0.68</v>
      </c>
    </row>
    <row r="8" spans="1:7" ht="15.75">
      <c r="A8" s="203" t="s">
        <v>673</v>
      </c>
      <c r="B8" s="209">
        <v>1.01E-2</v>
      </c>
      <c r="C8" s="210">
        <v>3.5000000000000001E-3</v>
      </c>
      <c r="D8" s="211">
        <v>4.0000000000000001E-3</v>
      </c>
      <c r="E8" s="209">
        <v>3.7000000000000002E-3</v>
      </c>
      <c r="F8" s="210">
        <v>1.83E-2</v>
      </c>
      <c r="G8" s="211">
        <v>0.84</v>
      </c>
    </row>
    <row r="9" spans="1:7" ht="15.75">
      <c r="A9" s="203" t="s">
        <v>674</v>
      </c>
      <c r="B9" s="209">
        <v>8.3000000000000001E-3</v>
      </c>
      <c r="C9" s="210">
        <v>1.5E-3</v>
      </c>
      <c r="D9" s="213">
        <v>4.5599999999999998E-8</v>
      </c>
      <c r="E9" s="209">
        <v>-2.8000000000000001E-2</v>
      </c>
      <c r="F9" s="210">
        <v>7.7999999999999996E-3</v>
      </c>
      <c r="G9" s="211">
        <v>2.9999999999999997E-4</v>
      </c>
    </row>
    <row r="10" spans="1:7" ht="15.75">
      <c r="A10" s="203" t="s">
        <v>675</v>
      </c>
      <c r="B10" s="209">
        <v>-1.09E-2</v>
      </c>
      <c r="C10" s="210">
        <v>4.4000000000000003E-3</v>
      </c>
      <c r="D10" s="211">
        <v>1.4E-2</v>
      </c>
      <c r="E10" s="209">
        <v>2.2000000000000001E-3</v>
      </c>
      <c r="F10" s="210">
        <v>2.3E-2</v>
      </c>
      <c r="G10" s="211">
        <v>0.92</v>
      </c>
    </row>
    <row r="11" spans="1:7" ht="15.75">
      <c r="A11" s="203" t="s">
        <v>676</v>
      </c>
      <c r="B11" s="209">
        <v>3.5999999999999999E-3</v>
      </c>
      <c r="C11" s="210">
        <v>4.0000000000000001E-3</v>
      </c>
      <c r="D11" s="211">
        <v>0.36</v>
      </c>
      <c r="E11" s="209">
        <v>7.6E-3</v>
      </c>
      <c r="F11" s="210">
        <v>2.0799999999999999E-2</v>
      </c>
      <c r="G11" s="211">
        <v>0.72</v>
      </c>
    </row>
    <row r="12" spans="1:7" ht="15.75">
      <c r="A12" s="203" t="s">
        <v>677</v>
      </c>
      <c r="B12" s="209">
        <v>-9.2999999999999992E-3</v>
      </c>
      <c r="C12" s="210">
        <v>4.0000000000000001E-3</v>
      </c>
      <c r="D12" s="211">
        <v>1.9E-2</v>
      </c>
      <c r="E12" s="214">
        <v>8.0000000000000002E-3</v>
      </c>
      <c r="F12" s="215">
        <v>2.07E-2</v>
      </c>
      <c r="G12" s="216">
        <v>0.7</v>
      </c>
    </row>
    <row r="13" spans="1:7" ht="15.75">
      <c r="A13" s="203" t="s">
        <v>678</v>
      </c>
      <c r="B13" s="209">
        <v>-1.9E-3</v>
      </c>
      <c r="C13" s="210">
        <v>1.5E-3</v>
      </c>
      <c r="D13" s="211">
        <v>0.22</v>
      </c>
      <c r="E13" s="209">
        <v>3.9899999999999998E-2</v>
      </c>
      <c r="F13" s="210">
        <v>8.0000000000000002E-3</v>
      </c>
      <c r="G13" s="213">
        <v>7.3300000000000001E-7</v>
      </c>
    </row>
    <row r="14" spans="1:7" ht="16.5" thickBot="1">
      <c r="A14" s="3" t="s">
        <v>679</v>
      </c>
      <c r="B14" s="212">
        <v>7.1999999999999998E-3</v>
      </c>
      <c r="C14" s="204">
        <v>3.3999999999999998E-3</v>
      </c>
      <c r="D14" s="5">
        <v>3.5000000000000003E-2</v>
      </c>
      <c r="E14" s="212">
        <v>8.3999999999999995E-3</v>
      </c>
      <c r="F14" s="204">
        <v>1.7999999999999999E-2</v>
      </c>
      <c r="G14" s="5">
        <v>0.64</v>
      </c>
    </row>
  </sheetData>
  <mergeCells count="2">
    <mergeCell ref="B3:D3"/>
    <mergeCell ref="E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E184-A3A2-48CF-9834-D4423E413C9A}">
  <dimension ref="A1:G9"/>
  <sheetViews>
    <sheetView workbookViewId="0">
      <selection activeCell="A12" sqref="A12"/>
    </sheetView>
  </sheetViews>
  <sheetFormatPr defaultRowHeight="15"/>
  <cols>
    <col min="1" max="1" width="44.28515625" customWidth="1"/>
    <col min="2" max="2" width="11.42578125" customWidth="1"/>
    <col min="3" max="3" width="14.85546875" customWidth="1"/>
    <col min="4" max="4" width="15.85546875" customWidth="1"/>
    <col min="5" max="5" width="17.5703125" customWidth="1"/>
    <col min="6" max="6" width="22" customWidth="1"/>
    <col min="7" max="7" width="17.7109375" customWidth="1"/>
  </cols>
  <sheetData>
    <row r="1" spans="1:7" ht="15.75">
      <c r="A1" s="241" t="s">
        <v>657</v>
      </c>
      <c r="B1" s="241"/>
      <c r="C1" s="241"/>
      <c r="D1" s="241"/>
      <c r="E1" s="241"/>
      <c r="F1" s="241"/>
      <c r="G1" s="241"/>
    </row>
    <row r="2" spans="1:7" ht="16.5" thickBot="1">
      <c r="A2" s="7" t="s">
        <v>34</v>
      </c>
      <c r="B2" s="184"/>
      <c r="C2" s="184"/>
      <c r="D2" s="184"/>
      <c r="E2" s="184"/>
      <c r="F2" s="184"/>
      <c r="G2" s="184"/>
    </row>
    <row r="3" spans="1:7" ht="27" customHeight="1" thickBot="1">
      <c r="A3" s="186"/>
      <c r="B3" s="242"/>
      <c r="C3" s="242"/>
      <c r="D3" s="243" t="s">
        <v>0</v>
      </c>
      <c r="E3" s="243"/>
      <c r="F3" s="243"/>
      <c r="G3" s="244"/>
    </row>
    <row r="4" spans="1:7" ht="30.75" thickBot="1">
      <c r="A4" s="190"/>
      <c r="B4" s="191" t="s">
        <v>1</v>
      </c>
      <c r="C4" s="191" t="s">
        <v>2</v>
      </c>
      <c r="D4" s="191" t="s">
        <v>3</v>
      </c>
      <c r="E4" s="191" t="s">
        <v>4</v>
      </c>
      <c r="F4" s="191" t="s">
        <v>5</v>
      </c>
      <c r="G4" s="192" t="s">
        <v>6</v>
      </c>
    </row>
    <row r="5" spans="1:7" ht="15" customHeight="1">
      <c r="A5" s="186" t="s">
        <v>7</v>
      </c>
      <c r="B5" s="193">
        <v>2247</v>
      </c>
      <c r="C5" s="194">
        <v>973</v>
      </c>
      <c r="D5" s="194">
        <v>148</v>
      </c>
      <c r="E5" s="194">
        <v>244</v>
      </c>
      <c r="F5" s="194">
        <v>351</v>
      </c>
      <c r="G5" s="195">
        <v>230</v>
      </c>
    </row>
    <row r="6" spans="1:7" ht="15" customHeight="1">
      <c r="A6" s="187" t="s">
        <v>22</v>
      </c>
      <c r="B6" s="196" t="s">
        <v>23</v>
      </c>
      <c r="C6" s="185" t="s">
        <v>24</v>
      </c>
      <c r="D6" s="185" t="s">
        <v>25</v>
      </c>
      <c r="E6" s="185" t="s">
        <v>26</v>
      </c>
      <c r="F6" s="185" t="s">
        <v>27</v>
      </c>
      <c r="G6" s="188" t="s">
        <v>28</v>
      </c>
    </row>
    <row r="7" spans="1:7" ht="15" customHeight="1">
      <c r="A7" s="187" t="s">
        <v>15</v>
      </c>
      <c r="B7" s="196" t="s">
        <v>35</v>
      </c>
      <c r="C7" s="185" t="s">
        <v>29</v>
      </c>
      <c r="D7" s="185" t="s">
        <v>30</v>
      </c>
      <c r="E7" s="185" t="s">
        <v>31</v>
      </c>
      <c r="F7" s="185" t="s">
        <v>32</v>
      </c>
      <c r="G7" s="188" t="s">
        <v>33</v>
      </c>
    </row>
    <row r="8" spans="1:7" ht="15" customHeight="1" thickBot="1">
      <c r="A8" s="189" t="s">
        <v>21</v>
      </c>
      <c r="B8" s="198">
        <v>0.52</v>
      </c>
      <c r="C8" s="199">
        <v>0.36</v>
      </c>
      <c r="D8" s="199">
        <v>0.38</v>
      </c>
      <c r="E8" s="199">
        <v>0.38</v>
      </c>
      <c r="F8" s="199">
        <v>0.32</v>
      </c>
      <c r="G8" s="200">
        <v>0.39</v>
      </c>
    </row>
    <row r="9" spans="1:7">
      <c r="A9" s="7"/>
    </row>
  </sheetData>
  <mergeCells count="3">
    <mergeCell ref="A1:G1"/>
    <mergeCell ref="B3:C3"/>
    <mergeCell ref="D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31E1C-42B7-4378-911D-E8396D425B48}">
  <dimension ref="A1:AD281"/>
  <sheetViews>
    <sheetView topLeftCell="A37" zoomScale="80" zoomScaleNormal="80" workbookViewId="0">
      <selection activeCell="Q186" sqref="Q186:AB187"/>
    </sheetView>
  </sheetViews>
  <sheetFormatPr defaultRowHeight="15"/>
  <cols>
    <col min="2" max="2" width="12.42578125" customWidth="1"/>
    <col min="3" max="3" width="12.7109375" customWidth="1"/>
    <col min="4" max="4" width="12.5703125" customWidth="1"/>
    <col min="5" max="5" width="20.140625" customWidth="1"/>
    <col min="6" max="6" width="17.28515625" customWidth="1"/>
    <col min="8" max="8" width="11.5703125" customWidth="1"/>
    <col min="9" max="9" width="11.140625" customWidth="1"/>
    <col min="16" max="16" width="10.5703125" customWidth="1"/>
    <col min="29" max="29" width="22.28515625" customWidth="1"/>
    <col min="30" max="30" width="18.140625" customWidth="1"/>
  </cols>
  <sheetData>
    <row r="1" spans="1:30" ht="15.75">
      <c r="A1" s="51" t="s">
        <v>380</v>
      </c>
    </row>
    <row r="2" spans="1:30" ht="15.75" thickBot="1">
      <c r="A2" s="201" t="s">
        <v>658</v>
      </c>
    </row>
    <row r="3" spans="1:30" ht="32.25" customHeight="1" thickBot="1">
      <c r="A3" s="51"/>
      <c r="J3" s="245" t="s">
        <v>379</v>
      </c>
      <c r="K3" s="246"/>
      <c r="L3" s="246"/>
      <c r="M3" s="250" t="s">
        <v>427</v>
      </c>
      <c r="N3" s="251"/>
      <c r="O3" s="251"/>
      <c r="P3" s="252"/>
      <c r="Q3" s="247" t="s">
        <v>378</v>
      </c>
      <c r="R3" s="248"/>
      <c r="S3" s="249"/>
      <c r="T3" s="248" t="s">
        <v>377</v>
      </c>
      <c r="U3" s="248"/>
      <c r="V3" s="248"/>
      <c r="W3" s="247" t="s">
        <v>376</v>
      </c>
      <c r="X3" s="248"/>
      <c r="Y3" s="249"/>
      <c r="Z3" s="248" t="s">
        <v>375</v>
      </c>
      <c r="AA3" s="248"/>
      <c r="AB3" s="249"/>
    </row>
    <row r="4" spans="1:30" ht="45.75" thickBot="1">
      <c r="A4" s="1" t="s">
        <v>374</v>
      </c>
      <c r="B4" s="47" t="s">
        <v>373</v>
      </c>
      <c r="C4" s="1" t="s">
        <v>653</v>
      </c>
      <c r="D4" s="1" t="s">
        <v>394</v>
      </c>
      <c r="E4" s="1" t="s">
        <v>372</v>
      </c>
      <c r="F4" s="1" t="s">
        <v>371</v>
      </c>
      <c r="G4" s="156" t="s">
        <v>650</v>
      </c>
      <c r="H4" s="156" t="s">
        <v>651</v>
      </c>
      <c r="I4" s="156" t="s">
        <v>652</v>
      </c>
      <c r="J4" s="50" t="s">
        <v>370</v>
      </c>
      <c r="K4" s="49" t="s">
        <v>366</v>
      </c>
      <c r="L4" s="49" t="s">
        <v>369</v>
      </c>
      <c r="M4" s="157" t="s">
        <v>650</v>
      </c>
      <c r="N4" s="122" t="s">
        <v>370</v>
      </c>
      <c r="O4" s="122" t="s">
        <v>366</v>
      </c>
      <c r="P4" s="124" t="s">
        <v>369</v>
      </c>
      <c r="Q4" s="47" t="s">
        <v>370</v>
      </c>
      <c r="R4" s="1" t="s">
        <v>366</v>
      </c>
      <c r="S4" s="2" t="s">
        <v>369</v>
      </c>
      <c r="T4" s="1" t="s">
        <v>370</v>
      </c>
      <c r="U4" s="1" t="s">
        <v>366</v>
      </c>
      <c r="V4" s="1" t="s">
        <v>369</v>
      </c>
      <c r="W4" s="47" t="s">
        <v>370</v>
      </c>
      <c r="X4" s="1" t="s">
        <v>366</v>
      </c>
      <c r="Y4" s="2" t="s">
        <v>369</v>
      </c>
      <c r="Z4" s="1" t="s">
        <v>370</v>
      </c>
      <c r="AA4" s="1" t="s">
        <v>366</v>
      </c>
      <c r="AB4" s="2" t="s">
        <v>369</v>
      </c>
      <c r="AC4" s="48" t="s">
        <v>368</v>
      </c>
      <c r="AD4" s="222" t="s">
        <v>682</v>
      </c>
    </row>
    <row r="5" spans="1:30">
      <c r="A5">
        <v>1</v>
      </c>
      <c r="B5" s="231" t="s">
        <v>363</v>
      </c>
      <c r="C5" s="232">
        <v>1</v>
      </c>
      <c r="D5">
        <v>39611191</v>
      </c>
      <c r="E5" s="28" t="s">
        <v>362</v>
      </c>
      <c r="F5" s="28"/>
      <c r="G5" t="s">
        <v>41</v>
      </c>
      <c r="H5" s="21">
        <v>0.76642900000000003</v>
      </c>
      <c r="I5" s="21">
        <v>0.99669099999999999</v>
      </c>
      <c r="J5" s="46">
        <v>-6.9897399107236496E-2</v>
      </c>
      <c r="K5" s="45">
        <v>1.08726443393799E-2</v>
      </c>
      <c r="L5" s="44">
        <v>1.2999999999999999E-10</v>
      </c>
      <c r="M5" s="125"/>
      <c r="N5" s="126"/>
      <c r="O5" s="126"/>
      <c r="P5" s="127"/>
      <c r="Q5" s="21">
        <v>-4.7301454639568502E-2</v>
      </c>
      <c r="R5" s="21">
        <v>3.1962108166974298E-2</v>
      </c>
      <c r="S5" s="8">
        <v>0.14000000000000001</v>
      </c>
      <c r="T5" s="41">
        <v>-8.2748266761301995E-2</v>
      </c>
      <c r="U5" s="40">
        <v>1.88542281867029E-2</v>
      </c>
      <c r="V5" s="43">
        <v>1.1E-5</v>
      </c>
      <c r="W5" s="21">
        <v>-6.86965251036913E-2</v>
      </c>
      <c r="X5" s="21">
        <v>1.64239295456154E-2</v>
      </c>
      <c r="Y5" s="8">
        <v>2.9E-5</v>
      </c>
      <c r="Z5" s="41">
        <v>-7.0231290897825496E-2</v>
      </c>
      <c r="AA5" s="40">
        <v>2.4982304305671402E-2</v>
      </c>
      <c r="AB5" s="43">
        <v>4.8999999999999998E-3</v>
      </c>
      <c r="AC5" s="42">
        <f t="shared" ref="AC5:AC68" si="0">((T5-Q5)+(W5-T5)+(Z5-W5))/3</f>
        <v>-7.6432787527523317E-3</v>
      </c>
      <c r="AD5" s="224">
        <v>0.45657613874036901</v>
      </c>
    </row>
    <row r="6" spans="1:30">
      <c r="A6">
        <v>2</v>
      </c>
      <c r="B6" s="231" t="s">
        <v>361</v>
      </c>
      <c r="C6" s="232">
        <v>1</v>
      </c>
      <c r="D6">
        <v>40035928</v>
      </c>
      <c r="E6" s="28" t="s">
        <v>360</v>
      </c>
      <c r="F6" s="28"/>
      <c r="G6" t="s">
        <v>53</v>
      </c>
      <c r="H6" s="21">
        <v>0.80346799999999996</v>
      </c>
      <c r="I6" s="21">
        <v>0.99668100000000004</v>
      </c>
      <c r="J6" s="27">
        <v>-6.8012077363167403E-2</v>
      </c>
      <c r="K6" s="26">
        <v>1.15782927851362E-2</v>
      </c>
      <c r="L6" s="25">
        <v>4.2999999999999996E-9</v>
      </c>
      <c r="M6" s="29" t="s">
        <v>45</v>
      </c>
      <c r="N6" s="112">
        <v>8.5000000000000006E-2</v>
      </c>
      <c r="O6" s="112">
        <v>8.0000000000000002E-3</v>
      </c>
      <c r="P6" s="24">
        <v>1.3000000000000001E-26</v>
      </c>
      <c r="Q6" s="21">
        <v>-3.7271625576877798E-2</v>
      </c>
      <c r="R6" s="21">
        <v>3.4031158495351203E-2</v>
      </c>
      <c r="S6" s="8">
        <v>0.27</v>
      </c>
      <c r="T6" s="22">
        <v>-9.8901503978313293E-2</v>
      </c>
      <c r="U6" s="21">
        <v>2.0064689968363799E-2</v>
      </c>
      <c r="V6" s="24">
        <v>8.2999999999999999E-7</v>
      </c>
      <c r="W6" s="21">
        <v>-5.9151006477633897E-2</v>
      </c>
      <c r="X6" s="21">
        <v>1.74936984723329E-2</v>
      </c>
      <c r="Y6" s="8">
        <v>7.2000000000000005E-4</v>
      </c>
      <c r="Z6" s="22">
        <v>-6.2964734767320396E-2</v>
      </c>
      <c r="AA6" s="21">
        <v>2.6593756786596399E-2</v>
      </c>
      <c r="AB6" s="24">
        <v>1.7999999999999999E-2</v>
      </c>
      <c r="AC6" s="23">
        <f t="shared" si="0"/>
        <v>-8.5643697301475332E-3</v>
      </c>
      <c r="AD6" s="223">
        <v>9.9250363861899102E-2</v>
      </c>
    </row>
    <row r="7" spans="1:30">
      <c r="A7">
        <v>3</v>
      </c>
      <c r="B7" s="231" t="s">
        <v>359</v>
      </c>
      <c r="C7" s="232">
        <v>1</v>
      </c>
      <c r="D7">
        <v>120618076</v>
      </c>
      <c r="E7" s="28" t="s">
        <v>358</v>
      </c>
      <c r="F7" s="28" t="s">
        <v>356</v>
      </c>
      <c r="G7" t="s">
        <v>41</v>
      </c>
      <c r="H7" s="21">
        <v>0.91527000000000003</v>
      </c>
      <c r="I7" s="21">
        <v>0.78299799999999997</v>
      </c>
      <c r="J7" s="27">
        <v>-0.119731210372756</v>
      </c>
      <c r="K7" s="26">
        <v>1.8749771091421799E-2</v>
      </c>
      <c r="L7" s="25">
        <v>1.7000000000000001E-10</v>
      </c>
      <c r="M7" s="22"/>
      <c r="N7" s="113"/>
      <c r="O7" s="113"/>
      <c r="P7" s="20"/>
      <c r="Q7" s="21">
        <v>-0.111364002660348</v>
      </c>
      <c r="R7" s="21">
        <v>5.5271450000250501E-2</v>
      </c>
      <c r="S7" s="8">
        <v>4.3999999999999997E-2</v>
      </c>
      <c r="T7" s="22">
        <v>-0.123898261476341</v>
      </c>
      <c r="U7" s="21">
        <v>3.2600806493969597E-2</v>
      </c>
      <c r="V7" s="24">
        <v>1.3999999999999999E-4</v>
      </c>
      <c r="W7" s="21">
        <v>-0.13060470939105601</v>
      </c>
      <c r="X7" s="21">
        <v>2.83602261559458E-2</v>
      </c>
      <c r="Y7" s="8">
        <v>4.0999999999999997E-6</v>
      </c>
      <c r="Z7" s="22">
        <v>-0.11480649388488801</v>
      </c>
      <c r="AA7" s="21">
        <v>4.3202257213057697E-2</v>
      </c>
      <c r="AB7" s="24">
        <v>7.9000000000000008E-3</v>
      </c>
      <c r="AC7" s="23">
        <f t="shared" si="0"/>
        <v>-1.1474970748466679E-3</v>
      </c>
      <c r="AD7" s="223">
        <v>1.1668936511412899E-2</v>
      </c>
    </row>
    <row r="8" spans="1:30">
      <c r="A8">
        <v>3</v>
      </c>
      <c r="B8" s="231" t="s">
        <v>357</v>
      </c>
      <c r="C8" s="232">
        <v>1</v>
      </c>
      <c r="D8">
        <v>120638503</v>
      </c>
      <c r="E8" s="28" t="s">
        <v>356</v>
      </c>
      <c r="F8" s="28" t="s">
        <v>355</v>
      </c>
      <c r="G8" t="s">
        <v>45</v>
      </c>
      <c r="H8" s="21">
        <v>0.86581600000000003</v>
      </c>
      <c r="I8" s="21">
        <v>0.75541700000000001</v>
      </c>
      <c r="J8" s="27">
        <v>-9.0296056891421797E-2</v>
      </c>
      <c r="K8" s="26">
        <v>1.5707004985487501E-2</v>
      </c>
      <c r="L8" s="25">
        <v>8.9999999999999995E-9</v>
      </c>
      <c r="M8" s="22"/>
      <c r="N8" s="113"/>
      <c r="O8" s="113"/>
      <c r="P8" s="20"/>
      <c r="Q8" s="21">
        <v>-5.1167664818457297E-2</v>
      </c>
      <c r="R8" s="21">
        <v>4.6245245716022503E-2</v>
      </c>
      <c r="S8" s="8">
        <v>0.27</v>
      </c>
      <c r="T8" s="22">
        <v>-0.10629228934156799</v>
      </c>
      <c r="U8" s="21">
        <v>2.72761643991291E-2</v>
      </c>
      <c r="V8" s="24">
        <v>9.7E-5</v>
      </c>
      <c r="W8" s="21">
        <v>-0.10132982229295801</v>
      </c>
      <c r="X8" s="21">
        <v>2.3735480133576799E-2</v>
      </c>
      <c r="Y8" s="8">
        <v>2.0000000000000002E-5</v>
      </c>
      <c r="Z8" s="22">
        <v>-6.6387819625424199E-2</v>
      </c>
      <c r="AA8" s="21">
        <v>3.6142959353749303E-2</v>
      </c>
      <c r="AB8" s="24">
        <v>6.6000000000000003E-2</v>
      </c>
      <c r="AC8" s="23">
        <f t="shared" si="0"/>
        <v>-5.0733849356556339E-3</v>
      </c>
      <c r="AD8" s="223">
        <v>7.4407144730337202E-2</v>
      </c>
    </row>
    <row r="9" spans="1:30">
      <c r="A9">
        <v>4</v>
      </c>
      <c r="B9" s="231" t="s">
        <v>354</v>
      </c>
      <c r="C9" s="232">
        <v>1</v>
      </c>
      <c r="D9">
        <v>214145731</v>
      </c>
      <c r="E9" s="28" t="s">
        <v>352</v>
      </c>
      <c r="F9" s="28"/>
      <c r="G9" t="s">
        <v>41</v>
      </c>
      <c r="H9" s="21">
        <v>0.37784299999999998</v>
      </c>
      <c r="I9" s="21">
        <v>0.985703</v>
      </c>
      <c r="J9" s="27">
        <v>-6.3900686411996005E-2</v>
      </c>
      <c r="K9" s="26">
        <v>9.5195468451116094E-3</v>
      </c>
      <c r="L9" s="25">
        <v>1.8999999999999999E-11</v>
      </c>
      <c r="M9" s="29" t="s">
        <v>41</v>
      </c>
      <c r="N9" s="112">
        <v>-6.7000000000000004E-2</v>
      </c>
      <c r="O9" s="112">
        <v>6.4999999999999997E-3</v>
      </c>
      <c r="P9" s="24">
        <v>1.1E-24</v>
      </c>
      <c r="Q9" s="21">
        <v>-2.9572039450537199E-2</v>
      </c>
      <c r="R9" s="21">
        <v>2.7887618690423201E-2</v>
      </c>
      <c r="S9" s="8">
        <v>0.28999999999999998</v>
      </c>
      <c r="T9" s="22">
        <v>-5.1841988124934797E-2</v>
      </c>
      <c r="U9" s="21">
        <v>1.6470477463197901E-2</v>
      </c>
      <c r="V9" s="24">
        <v>1.6000000000000001E-3</v>
      </c>
      <c r="W9" s="21">
        <v>-5.4204417602318797E-2</v>
      </c>
      <c r="X9" s="21">
        <v>1.4344266319190301E-2</v>
      </c>
      <c r="Y9" s="8">
        <v>1.6000000000000001E-4</v>
      </c>
      <c r="Z9" s="22">
        <v>-0.110722185221133</v>
      </c>
      <c r="AA9" s="21">
        <v>2.1802473844998799E-2</v>
      </c>
      <c r="AB9" s="24">
        <v>3.8000000000000001E-7</v>
      </c>
      <c r="AC9" s="23">
        <f t="shared" si="0"/>
        <v>-2.7050048590198602E-2</v>
      </c>
      <c r="AD9" s="223">
        <v>0.10806421080596799</v>
      </c>
    </row>
    <row r="10" spans="1:30">
      <c r="A10">
        <v>4</v>
      </c>
      <c r="B10" s="231" t="s">
        <v>353</v>
      </c>
      <c r="C10" s="232">
        <v>1</v>
      </c>
      <c r="D10">
        <v>214150821</v>
      </c>
      <c r="E10" s="28" t="s">
        <v>352</v>
      </c>
      <c r="F10" s="28"/>
      <c r="G10" t="s">
        <v>53</v>
      </c>
      <c r="H10" s="21">
        <v>0.96478399999999997</v>
      </c>
      <c r="I10" s="21">
        <v>0.99677099999999996</v>
      </c>
      <c r="J10" s="27">
        <v>-0.16614830900838101</v>
      </c>
      <c r="K10" s="26">
        <v>2.4987922754397499E-2</v>
      </c>
      <c r="L10" s="25">
        <v>2.9E-11</v>
      </c>
      <c r="M10" s="29" t="s">
        <v>41</v>
      </c>
      <c r="N10" s="112">
        <v>0.18</v>
      </c>
      <c r="O10" s="112">
        <v>1.7999999999999999E-2</v>
      </c>
      <c r="P10" s="24">
        <v>9.2000000000000004E-23</v>
      </c>
      <c r="Q10" s="21">
        <v>-0.157951580212908</v>
      </c>
      <c r="R10" s="21">
        <v>7.3967952627498598E-2</v>
      </c>
      <c r="S10" s="8">
        <v>3.3000000000000002E-2</v>
      </c>
      <c r="T10" s="22">
        <v>-0.21154170539587699</v>
      </c>
      <c r="U10" s="21">
        <v>4.3500131700411698E-2</v>
      </c>
      <c r="V10" s="24">
        <v>1.1999999999999999E-6</v>
      </c>
      <c r="W10" s="21">
        <v>-0.14779471289323801</v>
      </c>
      <c r="X10" s="21">
        <v>3.7909378183195203E-2</v>
      </c>
      <c r="Y10" s="8">
        <v>9.7E-5</v>
      </c>
      <c r="Z10" s="22">
        <v>-0.151287747767925</v>
      </c>
      <c r="AA10" s="21">
        <v>5.7779393513347502E-2</v>
      </c>
      <c r="AB10" s="24">
        <v>8.8000000000000005E-3</v>
      </c>
      <c r="AC10" s="23">
        <f t="shared" si="0"/>
        <v>2.2212774816610012E-3</v>
      </c>
      <c r="AD10" s="223">
        <v>8.7304171788594107E-2</v>
      </c>
    </row>
    <row r="11" spans="1:30">
      <c r="A11">
        <v>5</v>
      </c>
      <c r="B11" s="231" t="s">
        <v>351</v>
      </c>
      <c r="C11" s="232">
        <v>2</v>
      </c>
      <c r="D11">
        <v>27583099</v>
      </c>
      <c r="E11" s="28" t="s">
        <v>350</v>
      </c>
      <c r="F11" s="28"/>
      <c r="G11" t="s">
        <v>53</v>
      </c>
      <c r="H11" s="21">
        <v>0.64230100000000001</v>
      </c>
      <c r="I11" s="21">
        <v>0.96038800000000002</v>
      </c>
      <c r="J11" s="27">
        <v>-5.8526287708124097E-2</v>
      </c>
      <c r="K11" s="26">
        <v>9.7878529949081295E-3</v>
      </c>
      <c r="L11" s="25">
        <v>2.1999999999999998E-9</v>
      </c>
      <c r="M11" s="22"/>
      <c r="N11" s="113"/>
      <c r="O11" s="113"/>
      <c r="P11" s="20"/>
      <c r="Q11" s="21">
        <v>-1.12953870708881E-2</v>
      </c>
      <c r="R11" s="21">
        <v>2.8742872242617502E-2</v>
      </c>
      <c r="S11" s="8">
        <v>0.69</v>
      </c>
      <c r="T11" s="22">
        <v>-7.3859269069871794E-2</v>
      </c>
      <c r="U11" s="21">
        <v>1.69647124010954E-2</v>
      </c>
      <c r="V11" s="24">
        <v>1.2999999999999999E-5</v>
      </c>
      <c r="W11" s="21">
        <v>-7.8329627821637798E-2</v>
      </c>
      <c r="X11" s="21">
        <v>1.47719558858058E-2</v>
      </c>
      <c r="Y11" s="8">
        <v>1.1000000000000001E-7</v>
      </c>
      <c r="Z11" s="22">
        <v>-1.8360139259915899E-2</v>
      </c>
      <c r="AA11" s="21">
        <v>2.2470430739009801E-2</v>
      </c>
      <c r="AB11" s="24">
        <v>0.41</v>
      </c>
      <c r="AC11" s="23">
        <f t="shared" si="0"/>
        <v>-2.3549173963425978E-3</v>
      </c>
      <c r="AD11" s="223">
        <v>0.38575708679947701</v>
      </c>
    </row>
    <row r="12" spans="1:30">
      <c r="A12">
        <v>6</v>
      </c>
      <c r="B12" s="231" t="s">
        <v>349</v>
      </c>
      <c r="C12" s="232">
        <v>2</v>
      </c>
      <c r="D12">
        <v>27742603</v>
      </c>
      <c r="E12" s="28" t="s">
        <v>348</v>
      </c>
      <c r="F12" s="28"/>
      <c r="G12" t="s">
        <v>45</v>
      </c>
      <c r="H12" s="21">
        <v>0.38045400000000001</v>
      </c>
      <c r="I12" s="21">
        <v>1</v>
      </c>
      <c r="J12" s="27">
        <v>-7.7344189046320205E-2</v>
      </c>
      <c r="K12" s="26">
        <v>9.4577292313718208E-3</v>
      </c>
      <c r="L12" s="25">
        <v>2.8999999999999998E-16</v>
      </c>
      <c r="M12" s="29" t="s">
        <v>45</v>
      </c>
      <c r="N12" s="112">
        <v>-6.5000000000000002E-2</v>
      </c>
      <c r="O12" s="112">
        <v>6.4999999999999997E-3</v>
      </c>
      <c r="P12" s="24">
        <v>4.6000000000000002E-23</v>
      </c>
      <c r="Q12" s="21">
        <v>-3.2727828777305103E-2</v>
      </c>
      <c r="R12" s="21">
        <v>2.7722789202783E-2</v>
      </c>
      <c r="S12" s="8">
        <v>0.24</v>
      </c>
      <c r="T12" s="22">
        <v>-8.3582678378464406E-2</v>
      </c>
      <c r="U12" s="21">
        <v>1.6370031704544201E-2</v>
      </c>
      <c r="V12" s="24">
        <v>3.3000000000000002E-7</v>
      </c>
      <c r="W12" s="21">
        <v>-9.9037146140866603E-2</v>
      </c>
      <c r="X12" s="21">
        <v>1.42588431448522E-2</v>
      </c>
      <c r="Y12" s="8">
        <v>3.8E-12</v>
      </c>
      <c r="Z12" s="22">
        <v>-4.3001429904461597E-2</v>
      </c>
      <c r="AA12" s="21">
        <v>2.1675106256847699E-2</v>
      </c>
      <c r="AB12" s="24">
        <v>4.7E-2</v>
      </c>
      <c r="AC12" s="23">
        <f t="shared" si="0"/>
        <v>-3.4245337090521625E-3</v>
      </c>
      <c r="AD12" s="223">
        <v>0.117770801222034</v>
      </c>
    </row>
    <row r="13" spans="1:30">
      <c r="A13">
        <v>7</v>
      </c>
      <c r="B13" s="231" t="s">
        <v>347</v>
      </c>
      <c r="C13" s="232">
        <v>2</v>
      </c>
      <c r="D13">
        <v>43449385</v>
      </c>
      <c r="E13" s="28" t="s">
        <v>343</v>
      </c>
      <c r="F13" s="28"/>
      <c r="G13" t="s">
        <v>41</v>
      </c>
      <c r="H13" s="21">
        <v>0.86985800000000002</v>
      </c>
      <c r="I13" s="21">
        <v>0.98247099999999998</v>
      </c>
      <c r="J13" s="27">
        <v>9.4283408452632694E-2</v>
      </c>
      <c r="K13" s="26">
        <v>1.3757402161128701E-2</v>
      </c>
      <c r="L13" s="25">
        <v>7.2E-12</v>
      </c>
      <c r="M13" s="29" t="s">
        <v>45</v>
      </c>
      <c r="N13" s="112">
        <v>-0.1</v>
      </c>
      <c r="O13" s="112">
        <v>9.9000000000000008E-3</v>
      </c>
      <c r="P13" s="24">
        <v>2.7000000000000001E-24</v>
      </c>
      <c r="Q13" s="21">
        <v>0.15205047059798901</v>
      </c>
      <c r="R13" s="21">
        <v>4.0241107384915001E-2</v>
      </c>
      <c r="S13" s="8">
        <v>1.6000000000000001E-4</v>
      </c>
      <c r="T13" s="22">
        <v>0.119761511938987</v>
      </c>
      <c r="U13" s="21">
        <v>2.3776098607571901E-2</v>
      </c>
      <c r="V13" s="24">
        <v>4.7E-7</v>
      </c>
      <c r="W13" s="21">
        <v>7.4778647467297302E-2</v>
      </c>
      <c r="X13" s="21">
        <v>2.0697191810578199E-2</v>
      </c>
      <c r="Y13" s="8">
        <v>2.9999999999999997E-4</v>
      </c>
      <c r="Z13" s="22">
        <v>7.8787060806058004E-2</v>
      </c>
      <c r="AA13" s="21">
        <v>3.1439853973179402E-2</v>
      </c>
      <c r="AB13" s="24">
        <v>1.2E-2</v>
      </c>
      <c r="AC13" s="23">
        <f t="shared" si="0"/>
        <v>-2.4421136597310336E-2</v>
      </c>
      <c r="AD13" s="223">
        <v>2.8740302619980801E-8</v>
      </c>
    </row>
    <row r="14" spans="1:30">
      <c r="A14">
        <v>7</v>
      </c>
      <c r="B14" s="231" t="s">
        <v>346</v>
      </c>
      <c r="C14" s="232">
        <v>2</v>
      </c>
      <c r="D14">
        <v>43571907</v>
      </c>
      <c r="E14" s="28" t="s">
        <v>343</v>
      </c>
      <c r="F14" s="28"/>
      <c r="G14" t="s">
        <v>53</v>
      </c>
      <c r="H14" s="21">
        <v>0.90801500000000002</v>
      </c>
      <c r="I14" s="21">
        <v>0.84185699999999997</v>
      </c>
      <c r="J14" s="27">
        <v>0.12799729539804899</v>
      </c>
      <c r="K14" s="26">
        <v>1.7347808428633801E-2</v>
      </c>
      <c r="L14" s="25">
        <v>1.6E-13</v>
      </c>
      <c r="M14" s="29"/>
      <c r="N14" s="112"/>
      <c r="O14" s="112"/>
      <c r="P14" s="53"/>
      <c r="Q14" s="21">
        <v>0.195518384707492</v>
      </c>
      <c r="R14" s="21">
        <v>5.0658446211608602E-2</v>
      </c>
      <c r="S14" s="8">
        <v>1.1E-4</v>
      </c>
      <c r="T14" s="22">
        <v>0.154672627375668</v>
      </c>
      <c r="U14" s="21">
        <v>2.9945321181530801E-2</v>
      </c>
      <c r="V14" s="24">
        <v>2.3999999999999998E-7</v>
      </c>
      <c r="W14" s="21">
        <v>0.10505291112480999</v>
      </c>
      <c r="X14" s="21">
        <v>2.6069079856987701E-2</v>
      </c>
      <c r="Y14" s="8">
        <v>5.5999999999999999E-5</v>
      </c>
      <c r="Z14" s="22">
        <v>0.11523551246375</v>
      </c>
      <c r="AA14" s="21">
        <v>3.95889194479494E-2</v>
      </c>
      <c r="AB14" s="24">
        <v>3.5999999999999999E-3</v>
      </c>
      <c r="AC14" s="23">
        <f t="shared" si="0"/>
        <v>-2.6760957414580667E-2</v>
      </c>
      <c r="AD14" s="223">
        <v>6.2328462310354803E-7</v>
      </c>
    </row>
    <row r="15" spans="1:30">
      <c r="A15">
        <v>7</v>
      </c>
      <c r="B15" s="231" t="s">
        <v>345</v>
      </c>
      <c r="C15" s="232">
        <v>2</v>
      </c>
      <c r="D15">
        <v>43633268</v>
      </c>
      <c r="E15" s="28" t="s">
        <v>343</v>
      </c>
      <c r="F15" s="28"/>
      <c r="G15" t="s">
        <v>45</v>
      </c>
      <c r="H15" s="21">
        <v>0.89360499999999998</v>
      </c>
      <c r="I15" s="21">
        <v>0.99659299999999995</v>
      </c>
      <c r="J15" s="27">
        <v>9.7212624147276605E-2</v>
      </c>
      <c r="K15" s="26">
        <v>1.4924565668367E-2</v>
      </c>
      <c r="L15" s="25">
        <v>7.3000000000000006E-11</v>
      </c>
      <c r="M15" s="29" t="s">
        <v>45</v>
      </c>
      <c r="N15" s="112">
        <v>0.12</v>
      </c>
      <c r="O15" s="112">
        <v>1.0999999999999999E-2</v>
      </c>
      <c r="P15" s="24">
        <v>4.5999999999999998E-29</v>
      </c>
      <c r="Q15" s="21">
        <v>0.18828662466064899</v>
      </c>
      <c r="R15" s="21">
        <v>4.3633072762370703E-2</v>
      </c>
      <c r="S15" s="8">
        <v>1.5999999999999999E-5</v>
      </c>
      <c r="T15" s="22">
        <v>0.12981201964049499</v>
      </c>
      <c r="U15" s="21">
        <v>2.5782584552511499E-2</v>
      </c>
      <c r="V15" s="24">
        <v>4.7999999999999996E-7</v>
      </c>
      <c r="W15" s="21">
        <v>7.2298564306360197E-2</v>
      </c>
      <c r="X15" s="21">
        <v>2.2433957580308399E-2</v>
      </c>
      <c r="Y15" s="8">
        <v>1.2999999999999999E-3</v>
      </c>
      <c r="Z15" s="22">
        <v>7.4603482249810393E-2</v>
      </c>
      <c r="AA15" s="21">
        <v>3.4083972300971099E-2</v>
      </c>
      <c r="AB15" s="24">
        <v>2.9000000000000001E-2</v>
      </c>
      <c r="AC15" s="23">
        <f t="shared" si="0"/>
        <v>-3.7894380803612869E-2</v>
      </c>
      <c r="AD15" s="223">
        <v>1.2766671499007301E-10</v>
      </c>
    </row>
    <row r="16" spans="1:30">
      <c r="A16">
        <v>7</v>
      </c>
      <c r="B16" s="231" t="s">
        <v>344</v>
      </c>
      <c r="C16" s="232">
        <v>2</v>
      </c>
      <c r="D16">
        <v>43842712</v>
      </c>
      <c r="E16" s="28" t="s">
        <v>343</v>
      </c>
      <c r="F16" s="28" t="s">
        <v>162</v>
      </c>
      <c r="G16" t="s">
        <v>53</v>
      </c>
      <c r="H16" s="21">
        <v>0.92347299999999999</v>
      </c>
      <c r="I16" s="21">
        <v>0.986653</v>
      </c>
      <c r="J16" s="27">
        <v>0.111720132627057</v>
      </c>
      <c r="K16" s="26">
        <v>1.7391304009907699E-2</v>
      </c>
      <c r="L16" s="25">
        <v>1.2999999999999999E-10</v>
      </c>
      <c r="M16" s="29" t="s">
        <v>37</v>
      </c>
      <c r="N16" s="112">
        <v>-0.13</v>
      </c>
      <c r="O16" s="112">
        <v>1.2999999999999999E-2</v>
      </c>
      <c r="P16" s="24">
        <v>9.1999999999999997E-25</v>
      </c>
      <c r="Q16" s="21">
        <v>0.19409885966415999</v>
      </c>
      <c r="R16" s="21">
        <v>5.0785010241559098E-2</v>
      </c>
      <c r="S16" s="8">
        <v>1.2999999999999999E-4</v>
      </c>
      <c r="T16" s="22">
        <v>0.14501898775882899</v>
      </c>
      <c r="U16" s="21">
        <v>3.00241298616893E-2</v>
      </c>
      <c r="V16" s="24">
        <v>1.3999999999999999E-6</v>
      </c>
      <c r="W16" s="21">
        <v>9.6427025463587696E-2</v>
      </c>
      <c r="X16" s="21">
        <v>2.6121859790091202E-2</v>
      </c>
      <c r="Y16" s="8">
        <v>2.2000000000000001E-4</v>
      </c>
      <c r="Z16" s="22">
        <v>7.7274705574334995E-2</v>
      </c>
      <c r="AA16" s="21">
        <v>3.9678521316130297E-2</v>
      </c>
      <c r="AB16" s="24">
        <v>5.1999999999999998E-2</v>
      </c>
      <c r="AC16" s="23">
        <f t="shared" si="0"/>
        <v>-3.8941384696608329E-2</v>
      </c>
      <c r="AD16" s="223">
        <v>4.3052346624855099E-8</v>
      </c>
    </row>
    <row r="17" spans="1:30">
      <c r="A17">
        <v>8</v>
      </c>
      <c r="B17" s="231" t="s">
        <v>342</v>
      </c>
      <c r="C17" s="232">
        <v>2</v>
      </c>
      <c r="D17">
        <v>65676583</v>
      </c>
      <c r="E17" s="28" t="s">
        <v>341</v>
      </c>
      <c r="F17" s="28" t="s">
        <v>340</v>
      </c>
      <c r="G17" t="s">
        <v>53</v>
      </c>
      <c r="H17" s="21">
        <v>0.59300799999999998</v>
      </c>
      <c r="I17" s="21">
        <v>0.99512800000000001</v>
      </c>
      <c r="J17" s="27">
        <v>5.4891038651075502E-2</v>
      </c>
      <c r="K17" s="26">
        <v>9.34087815982103E-3</v>
      </c>
      <c r="L17" s="25">
        <v>4.2000000000000004E-9</v>
      </c>
      <c r="M17" s="29" t="s">
        <v>37</v>
      </c>
      <c r="N17" s="112">
        <v>-0.05</v>
      </c>
      <c r="O17" s="112">
        <v>6.4999999999999997E-3</v>
      </c>
      <c r="P17" s="24">
        <v>1.9000000000000001E-14</v>
      </c>
      <c r="Q17" s="21">
        <v>5.0522007224834999E-2</v>
      </c>
      <c r="R17" s="21">
        <v>2.7391484401365299E-2</v>
      </c>
      <c r="S17" s="8">
        <v>6.5000000000000002E-2</v>
      </c>
      <c r="T17" s="22">
        <v>4.71332401025591E-2</v>
      </c>
      <c r="U17" s="21">
        <v>1.61693944087858E-2</v>
      </c>
      <c r="V17" s="24">
        <v>3.5999999999999999E-3</v>
      </c>
      <c r="W17" s="21">
        <v>6.3266311406569603E-2</v>
      </c>
      <c r="X17" s="21">
        <v>1.4084688488774999E-2</v>
      </c>
      <c r="Y17" s="8">
        <v>7.0999999999999998E-6</v>
      </c>
      <c r="Z17" s="22">
        <v>5.0877977943926199E-2</v>
      </c>
      <c r="AA17" s="21">
        <v>2.1422226995926899E-2</v>
      </c>
      <c r="AB17" s="24">
        <v>1.7999999999999999E-2</v>
      </c>
      <c r="AC17" s="23">
        <f t="shared" si="0"/>
        <v>1.1865690636373345E-4</v>
      </c>
      <c r="AD17" s="223">
        <v>0.41856113686136198</v>
      </c>
    </row>
    <row r="18" spans="1:30">
      <c r="A18">
        <v>9</v>
      </c>
      <c r="B18" s="231" t="s">
        <v>339</v>
      </c>
      <c r="C18" s="232">
        <v>2</v>
      </c>
      <c r="D18">
        <v>165552706</v>
      </c>
      <c r="E18" s="28" t="s">
        <v>336</v>
      </c>
      <c r="F18" s="28"/>
      <c r="G18" t="s">
        <v>37</v>
      </c>
      <c r="H18" s="21">
        <v>0.63039800000000001</v>
      </c>
      <c r="I18" s="21">
        <v>0.99093200000000004</v>
      </c>
      <c r="J18" s="27">
        <v>8.2425377493241303E-2</v>
      </c>
      <c r="K18" s="26">
        <v>9.5642067992470995E-3</v>
      </c>
      <c r="L18" s="25">
        <v>6.8E-18</v>
      </c>
      <c r="M18" s="22"/>
      <c r="N18" s="113"/>
      <c r="O18" s="113"/>
      <c r="P18" s="20"/>
      <c r="Q18" s="21">
        <v>0.10047027945824299</v>
      </c>
      <c r="R18" s="21">
        <v>2.8042737803853999E-2</v>
      </c>
      <c r="S18" s="8">
        <v>3.4000000000000002E-4</v>
      </c>
      <c r="T18" s="22">
        <v>0.100217241728057</v>
      </c>
      <c r="U18" s="21">
        <v>1.65571105176948E-2</v>
      </c>
      <c r="V18" s="24">
        <v>1.3999999999999999E-9</v>
      </c>
      <c r="W18" s="21">
        <v>8.8974728387350405E-2</v>
      </c>
      <c r="X18" s="21">
        <v>1.4415117642432401E-2</v>
      </c>
      <c r="Y18" s="8">
        <v>6.6999999999999996E-10</v>
      </c>
      <c r="Z18" s="22">
        <v>4.4982641154512497E-2</v>
      </c>
      <c r="AA18" s="21">
        <v>2.19201734088375E-2</v>
      </c>
      <c r="AB18" s="24">
        <v>0.04</v>
      </c>
      <c r="AC18" s="23">
        <f t="shared" si="0"/>
        <v>-1.8495879434576833E-2</v>
      </c>
      <c r="AD18" s="223">
        <v>1.20454574074258E-5</v>
      </c>
    </row>
    <row r="19" spans="1:30">
      <c r="A19">
        <v>9</v>
      </c>
      <c r="B19" s="231" t="s">
        <v>338</v>
      </c>
      <c r="C19" s="232">
        <v>2</v>
      </c>
      <c r="D19">
        <v>165555539</v>
      </c>
      <c r="E19" s="28" t="s">
        <v>336</v>
      </c>
      <c r="F19" s="28"/>
      <c r="G19" t="s">
        <v>37</v>
      </c>
      <c r="H19" s="21">
        <v>0.88094399999999995</v>
      </c>
      <c r="I19" s="21">
        <v>1</v>
      </c>
      <c r="J19" s="27">
        <v>8.6317943329773397E-2</v>
      </c>
      <c r="K19" s="26">
        <v>1.41780198287137E-2</v>
      </c>
      <c r="L19" s="25">
        <v>1.0999999999999999E-9</v>
      </c>
      <c r="M19" s="29" t="s">
        <v>37</v>
      </c>
      <c r="N19" s="112">
        <v>8.5000000000000006E-2</v>
      </c>
      <c r="O19" s="112">
        <v>9.7000000000000003E-3</v>
      </c>
      <c r="P19" s="24">
        <v>1.3E-18</v>
      </c>
      <c r="Q19" s="21">
        <v>9.2125118029587297E-2</v>
      </c>
      <c r="R19" s="21">
        <v>4.1450213556606601E-2</v>
      </c>
      <c r="S19" s="8">
        <v>2.5999999999999999E-2</v>
      </c>
      <c r="T19" s="22">
        <v>9.0098376676733205E-2</v>
      </c>
      <c r="U19" s="21">
        <v>2.44882861533917E-2</v>
      </c>
      <c r="V19" s="24">
        <v>2.3000000000000001E-4</v>
      </c>
      <c r="W19" s="21">
        <v>0.101519332849862</v>
      </c>
      <c r="X19" s="21">
        <v>2.13485267821374E-2</v>
      </c>
      <c r="Y19" s="8">
        <v>1.9999999999999999E-6</v>
      </c>
      <c r="Z19" s="22">
        <v>5.14269836102366E-2</v>
      </c>
      <c r="AA19" s="21">
        <v>3.2412742080435999E-2</v>
      </c>
      <c r="AB19" s="24">
        <v>0.11</v>
      </c>
      <c r="AC19" s="23">
        <f t="shared" si="0"/>
        <v>-1.3566044806450232E-2</v>
      </c>
      <c r="AD19" s="223">
        <v>0.948457808929697</v>
      </c>
    </row>
    <row r="20" spans="1:30">
      <c r="A20">
        <v>9</v>
      </c>
      <c r="B20" s="231" t="s">
        <v>337</v>
      </c>
      <c r="C20" s="232">
        <v>2</v>
      </c>
      <c r="D20">
        <v>165612741</v>
      </c>
      <c r="E20" s="28" t="s">
        <v>336</v>
      </c>
      <c r="F20" s="28"/>
      <c r="G20" t="s">
        <v>41</v>
      </c>
      <c r="H20" s="21">
        <v>0.39020100000000002</v>
      </c>
      <c r="I20" s="21">
        <v>0.99125200000000002</v>
      </c>
      <c r="J20" s="27">
        <v>5.85828704554451E-2</v>
      </c>
      <c r="K20" s="26">
        <v>9.4546306523518708E-3</v>
      </c>
      <c r="L20" s="25">
        <v>5.7999999999999996E-10</v>
      </c>
      <c r="M20" s="29" t="s">
        <v>45</v>
      </c>
      <c r="N20" s="112">
        <v>-4.8000000000000001E-2</v>
      </c>
      <c r="O20" s="112">
        <v>6.4999999999999997E-3</v>
      </c>
      <c r="P20" s="24">
        <v>3.4000000000000002E-13</v>
      </c>
      <c r="Q20" s="21">
        <v>3.6480723826648E-2</v>
      </c>
      <c r="R20" s="21">
        <v>2.7739329755461801E-2</v>
      </c>
      <c r="S20" s="8">
        <v>0.19</v>
      </c>
      <c r="T20" s="22">
        <v>4.23343846645182E-2</v>
      </c>
      <c r="U20" s="21">
        <v>1.6373082363131002E-2</v>
      </c>
      <c r="V20" s="24">
        <v>9.7000000000000003E-3</v>
      </c>
      <c r="W20" s="21">
        <v>6.4636294887559204E-2</v>
      </c>
      <c r="X20" s="21">
        <v>1.42596654409115E-2</v>
      </c>
      <c r="Y20" s="8">
        <v>5.8000000000000004E-6</v>
      </c>
      <c r="Z20" s="22">
        <v>7.6725268299796298E-2</v>
      </c>
      <c r="AA20" s="21">
        <v>2.16776527453943E-2</v>
      </c>
      <c r="AB20" s="24">
        <v>4.0000000000000002E-4</v>
      </c>
      <c r="AC20" s="23">
        <f t="shared" si="0"/>
        <v>1.3414848157716099E-2</v>
      </c>
      <c r="AD20" s="223">
        <v>0.298384701472164</v>
      </c>
    </row>
    <row r="21" spans="1:30">
      <c r="A21">
        <v>10</v>
      </c>
      <c r="B21" s="231" t="s">
        <v>335</v>
      </c>
      <c r="C21" s="232">
        <v>2</v>
      </c>
      <c r="D21">
        <v>227015884</v>
      </c>
      <c r="E21" s="28" t="s">
        <v>332</v>
      </c>
      <c r="F21" s="28" t="s">
        <v>326</v>
      </c>
      <c r="G21" t="s">
        <v>334</v>
      </c>
      <c r="H21" s="21">
        <v>0.79536399999999996</v>
      </c>
      <c r="I21" s="21">
        <v>0.99541900000000005</v>
      </c>
      <c r="J21" s="27">
        <v>6.8083864318101803E-2</v>
      </c>
      <c r="K21" s="26">
        <v>1.1408448314011201E-2</v>
      </c>
      <c r="L21" s="25">
        <v>2.4E-9</v>
      </c>
      <c r="M21" s="29"/>
      <c r="N21" s="112"/>
      <c r="O21" s="112"/>
      <c r="P21" s="53"/>
      <c r="Q21" s="21">
        <v>6.0726046984147901E-2</v>
      </c>
      <c r="R21" s="21">
        <v>3.3388216514855303E-2</v>
      </c>
      <c r="S21" s="8">
        <v>6.9000000000000006E-2</v>
      </c>
      <c r="T21" s="22">
        <v>6.5531253596344194E-2</v>
      </c>
      <c r="U21" s="21">
        <v>1.9719344117604599E-2</v>
      </c>
      <c r="V21" s="24">
        <v>8.8999999999999995E-4</v>
      </c>
      <c r="W21" s="21">
        <v>7.2850650055887894E-2</v>
      </c>
      <c r="X21" s="21">
        <v>1.7181493694127501E-2</v>
      </c>
      <c r="Y21" s="8">
        <v>2.1999999999999999E-5</v>
      </c>
      <c r="Z21" s="22">
        <v>7.1556759766724404E-2</v>
      </c>
      <c r="AA21" s="21">
        <v>2.6105564719643801E-2</v>
      </c>
      <c r="AB21" s="24">
        <v>6.1000000000000004E-3</v>
      </c>
      <c r="AC21" s="23">
        <f t="shared" si="0"/>
        <v>3.6102375941921678E-3</v>
      </c>
      <c r="AD21" s="223">
        <v>0.39292026323508</v>
      </c>
    </row>
    <row r="22" spans="1:30">
      <c r="A22">
        <v>10</v>
      </c>
      <c r="B22" s="231" t="s">
        <v>333</v>
      </c>
      <c r="C22" s="232">
        <v>2</v>
      </c>
      <c r="D22">
        <v>227036698</v>
      </c>
      <c r="E22" s="28" t="s">
        <v>332</v>
      </c>
      <c r="F22" s="28" t="s">
        <v>326</v>
      </c>
      <c r="G22" t="s">
        <v>176</v>
      </c>
      <c r="H22" s="21">
        <v>0.54838299999999995</v>
      </c>
      <c r="I22" s="21">
        <v>0.98478600000000005</v>
      </c>
      <c r="J22" s="27">
        <v>5.7176577480362201E-2</v>
      </c>
      <c r="K22" s="26">
        <v>9.2921958267093308E-3</v>
      </c>
      <c r="L22" s="25">
        <v>7.5999999999999996E-10</v>
      </c>
      <c r="M22" s="29"/>
      <c r="N22" s="112"/>
      <c r="O22" s="112"/>
      <c r="P22" s="53"/>
      <c r="Q22" s="21">
        <v>2.7482087130217901E-2</v>
      </c>
      <c r="R22" s="21">
        <v>2.7245417331689101E-2</v>
      </c>
      <c r="S22" s="8">
        <v>0.31</v>
      </c>
      <c r="T22" s="22">
        <v>4.9188197622821998E-2</v>
      </c>
      <c r="U22" s="21">
        <v>1.6082620120095099E-2</v>
      </c>
      <c r="V22" s="24">
        <v>2.2000000000000001E-3</v>
      </c>
      <c r="W22" s="21">
        <v>7.0497735936667402E-2</v>
      </c>
      <c r="X22" s="21">
        <v>1.4008425310073401E-2</v>
      </c>
      <c r="Y22" s="8">
        <v>4.7999999999999996E-7</v>
      </c>
      <c r="Z22" s="22">
        <v>5.64038580899738E-2</v>
      </c>
      <c r="AA22" s="21">
        <v>2.1304959040316401E-2</v>
      </c>
      <c r="AB22" s="24">
        <v>8.0999999999999996E-3</v>
      </c>
      <c r="AC22" s="23">
        <f t="shared" si="0"/>
        <v>9.6405903199186325E-3</v>
      </c>
      <c r="AD22" s="223">
        <v>0.91062962723353402</v>
      </c>
    </row>
    <row r="23" spans="1:30">
      <c r="A23">
        <v>10</v>
      </c>
      <c r="B23" s="231" t="s">
        <v>331</v>
      </c>
      <c r="C23" s="232">
        <v>2</v>
      </c>
      <c r="D23">
        <v>227083411</v>
      </c>
      <c r="E23" s="28" t="s">
        <v>326</v>
      </c>
      <c r="F23" s="28" t="s">
        <v>325</v>
      </c>
      <c r="G23" t="s">
        <v>37</v>
      </c>
      <c r="H23" s="21">
        <v>0.346051</v>
      </c>
      <c r="I23" s="21">
        <v>0.99473900000000004</v>
      </c>
      <c r="J23" s="27">
        <v>-8.2322219831458807E-2</v>
      </c>
      <c r="K23" s="26">
        <v>9.6844066456393298E-3</v>
      </c>
      <c r="L23" s="25">
        <v>1.9000000000000001E-17</v>
      </c>
      <c r="M23" s="29" t="s">
        <v>37</v>
      </c>
      <c r="N23" s="112">
        <v>-9.4E-2</v>
      </c>
      <c r="O23" s="112">
        <v>6.6E-3</v>
      </c>
      <c r="P23" s="24">
        <v>2.2999999999999999E-45</v>
      </c>
      <c r="Q23" s="21">
        <v>-5.5310949827543199E-2</v>
      </c>
      <c r="R23" s="21">
        <v>2.83570905960586E-2</v>
      </c>
      <c r="S23" s="8">
        <v>5.0999999999999997E-2</v>
      </c>
      <c r="T23" s="22">
        <v>-8.0974930223541006E-2</v>
      </c>
      <c r="U23" s="21">
        <v>1.6748030900917501E-2</v>
      </c>
      <c r="V23" s="24">
        <v>1.3E-6</v>
      </c>
      <c r="W23" s="21">
        <v>-9.1296280517335501E-2</v>
      </c>
      <c r="X23" s="21">
        <v>1.4592274635284E-2</v>
      </c>
      <c r="Y23" s="8">
        <v>3.9E-10</v>
      </c>
      <c r="Z23" s="22">
        <v>-8.3001283546510193E-2</v>
      </c>
      <c r="AA23" s="21">
        <v>2.21798720797644E-2</v>
      </c>
      <c r="AB23" s="24">
        <v>1.8000000000000001E-4</v>
      </c>
      <c r="AC23" s="23">
        <f t="shared" si="0"/>
        <v>-9.2301112396556643E-3</v>
      </c>
      <c r="AD23" s="223">
        <v>0.42876572855883199</v>
      </c>
    </row>
    <row r="24" spans="1:30">
      <c r="A24">
        <v>10</v>
      </c>
      <c r="B24" s="231" t="s">
        <v>330</v>
      </c>
      <c r="C24" s="232">
        <v>2</v>
      </c>
      <c r="D24">
        <v>227156738</v>
      </c>
      <c r="E24" s="28" t="s">
        <v>326</v>
      </c>
      <c r="F24" s="28" t="s">
        <v>325</v>
      </c>
      <c r="G24" t="s">
        <v>176</v>
      </c>
      <c r="H24" s="21">
        <v>0.36529899999999998</v>
      </c>
      <c r="I24" s="21">
        <v>0.92474100000000004</v>
      </c>
      <c r="J24" s="27">
        <v>-6.8719554163003793E-2</v>
      </c>
      <c r="K24" s="26">
        <v>9.9134320514623394E-3</v>
      </c>
      <c r="L24" s="25">
        <v>4.1999999999999999E-12</v>
      </c>
      <c r="M24" s="29"/>
      <c r="N24" s="112"/>
      <c r="O24" s="112"/>
      <c r="P24" s="24"/>
      <c r="Q24" s="21">
        <v>-2.68318212234115E-2</v>
      </c>
      <c r="R24" s="21">
        <v>2.9038791782085498E-2</v>
      </c>
      <c r="S24" s="8">
        <v>0.36</v>
      </c>
      <c r="T24" s="22">
        <v>-6.7752020060166507E-2</v>
      </c>
      <c r="U24" s="21">
        <v>1.71458876249437E-2</v>
      </c>
      <c r="V24" s="24">
        <v>7.7999999999999999E-5</v>
      </c>
      <c r="W24" s="21">
        <v>-7.8191558576345396E-2</v>
      </c>
      <c r="X24" s="21">
        <v>1.4944083486481199E-2</v>
      </c>
      <c r="Y24" s="8">
        <v>1.6999999999999999E-7</v>
      </c>
      <c r="Z24" s="22">
        <v>-7.0467812206896394E-2</v>
      </c>
      <c r="AA24" s="21">
        <v>2.27146346745432E-2</v>
      </c>
      <c r="AB24" s="24">
        <v>1.9E-3</v>
      </c>
      <c r="AC24" s="23">
        <f t="shared" si="0"/>
        <v>-1.4545330327828296E-2</v>
      </c>
      <c r="AD24" s="223">
        <v>0.652709491709207</v>
      </c>
    </row>
    <row r="25" spans="1:30">
      <c r="A25">
        <v>10</v>
      </c>
      <c r="B25" s="231" t="s">
        <v>329</v>
      </c>
      <c r="C25" s="232">
        <v>2</v>
      </c>
      <c r="D25">
        <v>227171148</v>
      </c>
      <c r="E25" s="28" t="s">
        <v>325</v>
      </c>
      <c r="F25" s="28" t="s">
        <v>326</v>
      </c>
      <c r="G25" t="s">
        <v>41</v>
      </c>
      <c r="H25" s="21">
        <v>0.52041199999999999</v>
      </c>
      <c r="I25" s="21">
        <v>0.86505399999999999</v>
      </c>
      <c r="J25" s="27">
        <v>-6.9384016527376899E-2</v>
      </c>
      <c r="K25" s="26">
        <v>9.8938975315539107E-3</v>
      </c>
      <c r="L25" s="25">
        <v>2.2999999999999999E-12</v>
      </c>
      <c r="M25" s="29"/>
      <c r="N25" s="112"/>
      <c r="O25" s="112"/>
      <c r="P25" s="53"/>
      <c r="Q25" s="21">
        <v>-2.2592584550527001E-2</v>
      </c>
      <c r="R25" s="21">
        <v>2.9028340786114298E-2</v>
      </c>
      <c r="S25" s="8">
        <v>0.44</v>
      </c>
      <c r="T25" s="22">
        <v>-8.1565006685373198E-2</v>
      </c>
      <c r="U25" s="21">
        <v>1.7130775566203599E-2</v>
      </c>
      <c r="V25" s="24">
        <v>1.9E-6</v>
      </c>
      <c r="W25" s="21">
        <v>-6.5833404964470807E-2</v>
      </c>
      <c r="X25" s="21">
        <v>1.49270447472076E-2</v>
      </c>
      <c r="Y25" s="8">
        <v>1.0000000000000001E-5</v>
      </c>
      <c r="Z25" s="22">
        <v>-8.5580574318421407E-2</v>
      </c>
      <c r="AA25" s="21">
        <v>2.26983630443389E-2</v>
      </c>
      <c r="AB25" s="24">
        <v>1.6000000000000001E-4</v>
      </c>
      <c r="AC25" s="23">
        <f t="shared" si="0"/>
        <v>-2.0995996589298137E-2</v>
      </c>
      <c r="AD25" s="223">
        <v>0.87748044583946505</v>
      </c>
    </row>
    <row r="26" spans="1:30">
      <c r="A26">
        <v>10</v>
      </c>
      <c r="B26" s="231" t="s">
        <v>328</v>
      </c>
      <c r="C26" s="232">
        <v>2</v>
      </c>
      <c r="D26">
        <v>227180734</v>
      </c>
      <c r="E26" s="28" t="s">
        <v>325</v>
      </c>
      <c r="F26" s="28" t="s">
        <v>326</v>
      </c>
      <c r="G26" t="s">
        <v>136</v>
      </c>
      <c r="H26" s="21">
        <v>0.44740999999999997</v>
      </c>
      <c r="I26" s="21">
        <v>0.89399200000000001</v>
      </c>
      <c r="J26" s="27">
        <v>-6.2065981207197099E-2</v>
      </c>
      <c r="K26" s="26">
        <v>9.7722638706462302E-3</v>
      </c>
      <c r="L26" s="25">
        <v>2.1E-10</v>
      </c>
      <c r="M26" s="29"/>
      <c r="N26" s="112"/>
      <c r="O26" s="112"/>
      <c r="P26" s="53"/>
      <c r="Q26" s="21">
        <v>-5.1720415526634797E-2</v>
      </c>
      <c r="R26" s="21">
        <v>2.8638279991598601E-2</v>
      </c>
      <c r="S26" s="8">
        <v>7.0999999999999994E-2</v>
      </c>
      <c r="T26" s="22">
        <v>-6.0682966190461998E-2</v>
      </c>
      <c r="U26" s="21">
        <v>1.69081622298848E-2</v>
      </c>
      <c r="V26" s="24">
        <v>3.3E-4</v>
      </c>
      <c r="W26" s="21">
        <v>-7.0218920203099194E-2</v>
      </c>
      <c r="X26" s="21">
        <v>1.4727571021771999E-2</v>
      </c>
      <c r="Y26" s="8">
        <v>1.9E-6</v>
      </c>
      <c r="Z26" s="22">
        <v>-5.7557546884036498E-2</v>
      </c>
      <c r="AA26" s="21">
        <v>2.2397359465970299E-2</v>
      </c>
      <c r="AB26" s="24">
        <v>0.01</v>
      </c>
      <c r="AC26" s="23">
        <f t="shared" si="0"/>
        <v>-1.9457104524672336E-3</v>
      </c>
      <c r="AD26" s="223">
        <v>0.29001328032585799</v>
      </c>
    </row>
    <row r="27" spans="1:30">
      <c r="A27">
        <v>10</v>
      </c>
      <c r="B27" s="231" t="s">
        <v>327</v>
      </c>
      <c r="C27" s="232">
        <v>2</v>
      </c>
      <c r="D27">
        <v>227185749</v>
      </c>
      <c r="E27" s="28" t="s">
        <v>326</v>
      </c>
      <c r="F27" s="28" t="s">
        <v>325</v>
      </c>
      <c r="G27" t="s">
        <v>45</v>
      </c>
      <c r="H27" s="21">
        <v>0.57042199999999998</v>
      </c>
      <c r="I27" s="21">
        <v>0.98138300000000001</v>
      </c>
      <c r="J27" s="27">
        <v>6.6220290364669795E-2</v>
      </c>
      <c r="K27" s="26">
        <v>9.3733939936981696E-3</v>
      </c>
      <c r="L27" s="25">
        <v>1.6E-12</v>
      </c>
      <c r="M27" s="29" t="s">
        <v>45</v>
      </c>
      <c r="N27" s="112">
        <v>6.6000000000000003E-2</v>
      </c>
      <c r="O27" s="112">
        <v>6.4000000000000003E-3</v>
      </c>
      <c r="P27" s="24">
        <v>2.7000000000000001E-24</v>
      </c>
      <c r="Q27" s="21">
        <v>4.4397147546564299E-2</v>
      </c>
      <c r="R27" s="21">
        <v>2.7467933025438099E-2</v>
      </c>
      <c r="S27" s="8">
        <v>0.11</v>
      </c>
      <c r="T27" s="22">
        <v>6.53143178746175E-2</v>
      </c>
      <c r="U27" s="21">
        <v>1.6218911117143402E-2</v>
      </c>
      <c r="V27" s="24">
        <v>5.5999999999999999E-5</v>
      </c>
      <c r="W27" s="21">
        <v>7.78037408070201E-2</v>
      </c>
      <c r="X27" s="21">
        <v>1.4132592015015599E-2</v>
      </c>
      <c r="Y27" s="8">
        <v>3.7E-8</v>
      </c>
      <c r="Z27" s="22">
        <v>4.8707420164150098E-2</v>
      </c>
      <c r="AA27" s="21">
        <v>2.1478595030533901E-2</v>
      </c>
      <c r="AB27" s="24">
        <v>2.3E-2</v>
      </c>
      <c r="AC27" s="23">
        <f t="shared" si="0"/>
        <v>1.4367575391952662E-3</v>
      </c>
      <c r="AD27" s="223">
        <v>0.60953757057873903</v>
      </c>
    </row>
    <row r="28" spans="1:30">
      <c r="A28">
        <v>11</v>
      </c>
      <c r="B28" s="231" t="s">
        <v>324</v>
      </c>
      <c r="C28" s="232">
        <v>3</v>
      </c>
      <c r="D28">
        <v>12468410</v>
      </c>
      <c r="E28" s="28" t="s">
        <v>323</v>
      </c>
      <c r="F28" s="28"/>
      <c r="G28" t="s">
        <v>53</v>
      </c>
      <c r="H28" s="21">
        <v>0.88264100000000001</v>
      </c>
      <c r="I28" s="21">
        <v>0.96735599999999999</v>
      </c>
      <c r="J28" s="27">
        <v>-8.7086718105874206E-2</v>
      </c>
      <c r="K28" s="26">
        <v>1.45036593132956E-2</v>
      </c>
      <c r="L28" s="25">
        <v>1.9000000000000001E-9</v>
      </c>
      <c r="M28" s="29" t="s">
        <v>45</v>
      </c>
      <c r="N28" s="112">
        <v>0.12</v>
      </c>
      <c r="O28" s="112">
        <v>7.5999999999999998E-2</v>
      </c>
      <c r="P28" s="53">
        <v>0.1</v>
      </c>
      <c r="Q28" s="21">
        <v>-0.11025553875694601</v>
      </c>
      <c r="R28" s="21">
        <v>4.2683431081208097E-2</v>
      </c>
      <c r="S28" s="8">
        <v>9.7999999999999997E-3</v>
      </c>
      <c r="T28" s="22">
        <v>-4.3865080857274898E-2</v>
      </c>
      <c r="U28" s="21">
        <v>2.51919149070652E-2</v>
      </c>
      <c r="V28" s="24">
        <v>8.2000000000000003E-2</v>
      </c>
      <c r="W28" s="21">
        <v>-9.6862077448407802E-2</v>
      </c>
      <c r="X28" s="21">
        <v>2.1918779537624701E-2</v>
      </c>
      <c r="Y28" s="8">
        <v>9.9000000000000001E-6</v>
      </c>
      <c r="Z28" s="22">
        <v>-0.128888143939168</v>
      </c>
      <c r="AA28" s="21">
        <v>3.3332542375620097E-2</v>
      </c>
      <c r="AB28" s="24">
        <v>1.1E-4</v>
      </c>
      <c r="AC28" s="23">
        <f t="shared" si="0"/>
        <v>-6.2108683940740013E-3</v>
      </c>
      <c r="AD28" s="223">
        <v>0.76866583379412401</v>
      </c>
    </row>
    <row r="29" spans="1:30">
      <c r="A29">
        <v>12</v>
      </c>
      <c r="B29" s="231" t="s">
        <v>322</v>
      </c>
      <c r="C29" s="232">
        <v>3</v>
      </c>
      <c r="D29">
        <v>23251515</v>
      </c>
      <c r="E29" s="28" t="s">
        <v>320</v>
      </c>
      <c r="F29" s="28"/>
      <c r="G29" t="s">
        <v>53</v>
      </c>
      <c r="H29" s="21">
        <v>0.90199200000000002</v>
      </c>
      <c r="I29" s="21">
        <v>0.99472099999999997</v>
      </c>
      <c r="J29" s="27">
        <v>8.9745433625825405E-2</v>
      </c>
      <c r="K29" s="26">
        <v>1.5464892413617501E-2</v>
      </c>
      <c r="L29" s="25">
        <v>6.5000000000000003E-9</v>
      </c>
      <c r="M29" s="29" t="s">
        <v>37</v>
      </c>
      <c r="N29" s="112">
        <v>-7.2999999999999995E-2</v>
      </c>
      <c r="O29" s="112">
        <v>1.0999999999999999E-2</v>
      </c>
      <c r="P29" s="24">
        <v>9.9999999999999994E-12</v>
      </c>
      <c r="Q29" s="21">
        <v>-8.9890909048342699E-3</v>
      </c>
      <c r="R29" s="21">
        <v>4.5179161835653299E-2</v>
      </c>
      <c r="S29" s="8">
        <v>0.84</v>
      </c>
      <c r="T29" s="22">
        <v>0.11135864234272801</v>
      </c>
      <c r="U29" s="21">
        <v>2.67135721114167E-2</v>
      </c>
      <c r="V29" s="24">
        <v>3.1000000000000001E-5</v>
      </c>
      <c r="W29" s="21">
        <v>0.100404643610514</v>
      </c>
      <c r="X29" s="21">
        <v>2.32765241935468E-2</v>
      </c>
      <c r="Y29" s="8">
        <v>1.5999999999999999E-5</v>
      </c>
      <c r="Z29" s="22">
        <v>7.2889565975503195E-2</v>
      </c>
      <c r="AA29" s="21">
        <v>3.53265723900495E-2</v>
      </c>
      <c r="AB29" s="24">
        <v>3.9E-2</v>
      </c>
      <c r="AC29" s="23">
        <f t="shared" si="0"/>
        <v>2.7292885626779156E-2</v>
      </c>
      <c r="AD29" s="223">
        <v>0.66812778457785404</v>
      </c>
    </row>
    <row r="30" spans="1:30">
      <c r="A30">
        <v>12</v>
      </c>
      <c r="B30" s="231" t="s">
        <v>321</v>
      </c>
      <c r="C30" s="232">
        <v>3</v>
      </c>
      <c r="D30">
        <v>23454790</v>
      </c>
      <c r="E30" s="28" t="s">
        <v>320</v>
      </c>
      <c r="F30" s="28"/>
      <c r="G30" t="s">
        <v>37</v>
      </c>
      <c r="H30" s="21">
        <v>0.79578400000000005</v>
      </c>
      <c r="I30" s="21">
        <v>0.99870899999999996</v>
      </c>
      <c r="J30" s="27">
        <v>7.3417654315563005E-2</v>
      </c>
      <c r="K30" s="26">
        <v>1.13864118358879E-2</v>
      </c>
      <c r="L30" s="25">
        <v>1.0999999999999999E-10</v>
      </c>
      <c r="M30" s="29" t="s">
        <v>37</v>
      </c>
      <c r="N30" s="112">
        <v>7.0999999999999994E-2</v>
      </c>
      <c r="O30" s="112">
        <v>7.9000000000000008E-3</v>
      </c>
      <c r="P30" s="24">
        <v>1.0999999999999999E-19</v>
      </c>
      <c r="Q30" s="21">
        <v>1.8039982581120301E-2</v>
      </c>
      <c r="R30" s="21">
        <v>3.3328308443461303E-2</v>
      </c>
      <c r="S30" s="8">
        <v>0.59</v>
      </c>
      <c r="T30" s="22">
        <v>7.6357701958768801E-2</v>
      </c>
      <c r="U30" s="21">
        <v>1.9684769986954401E-2</v>
      </c>
      <c r="V30" s="24">
        <v>1E-4</v>
      </c>
      <c r="W30" s="21">
        <v>8.2297684386480593E-2</v>
      </c>
      <c r="X30" s="21">
        <v>1.71513555873988E-2</v>
      </c>
      <c r="Y30" s="8">
        <v>1.5999999999999999E-6</v>
      </c>
      <c r="Z30" s="22">
        <v>6.8977468994813093E-2</v>
      </c>
      <c r="AA30" s="21">
        <v>2.6057483563018801E-2</v>
      </c>
      <c r="AB30" s="24">
        <v>8.0999999999999996E-3</v>
      </c>
      <c r="AC30" s="23">
        <f t="shared" si="0"/>
        <v>1.6979162137897599E-2</v>
      </c>
      <c r="AD30" s="223">
        <v>0.16876794246343199</v>
      </c>
    </row>
    <row r="31" spans="1:30">
      <c r="A31">
        <v>13</v>
      </c>
      <c r="B31" s="231" t="s">
        <v>319</v>
      </c>
      <c r="C31" s="232">
        <v>3</v>
      </c>
      <c r="D31">
        <v>49860854</v>
      </c>
      <c r="E31" s="28" t="s">
        <v>318</v>
      </c>
      <c r="F31" s="28" t="s">
        <v>317</v>
      </c>
      <c r="G31" t="s">
        <v>45</v>
      </c>
      <c r="H31" s="21">
        <v>0.33186199999999999</v>
      </c>
      <c r="I31" s="21">
        <v>0.99751400000000001</v>
      </c>
      <c r="J31" s="27">
        <v>-6.0950011614201501E-2</v>
      </c>
      <c r="K31" s="26">
        <v>9.7640843918668403E-3</v>
      </c>
      <c r="L31" s="25">
        <v>4.3000000000000001E-10</v>
      </c>
      <c r="M31" s="29" t="s">
        <v>45</v>
      </c>
      <c r="N31" s="112">
        <v>-3.9E-2</v>
      </c>
      <c r="O31" s="112">
        <v>6.7000000000000002E-3</v>
      </c>
      <c r="P31" s="24">
        <v>5.5999999999999997E-9</v>
      </c>
      <c r="Q31" s="21">
        <v>-8.2203913491951594E-2</v>
      </c>
      <c r="R31" s="21">
        <v>2.8624784217273599E-2</v>
      </c>
      <c r="S31" s="8">
        <v>4.1000000000000003E-3</v>
      </c>
      <c r="T31" s="22">
        <v>-8.6401712887361204E-2</v>
      </c>
      <c r="U31" s="21">
        <v>1.6894942709342099E-2</v>
      </c>
      <c r="V31" s="24">
        <v>3.2000000000000001E-7</v>
      </c>
      <c r="W31" s="21">
        <v>-5.9291179270984699E-2</v>
      </c>
      <c r="X31" s="21">
        <v>1.4713018293840301E-2</v>
      </c>
      <c r="Y31" s="8">
        <v>5.5999999999999999E-5</v>
      </c>
      <c r="Z31" s="22">
        <v>-2.6530785146097399E-2</v>
      </c>
      <c r="AA31" s="21">
        <v>2.23798793327269E-2</v>
      </c>
      <c r="AB31" s="24">
        <v>0.24</v>
      </c>
      <c r="AC31" s="23">
        <f t="shared" si="0"/>
        <v>1.8557709448618065E-2</v>
      </c>
      <c r="AD31" s="223">
        <v>1.1218421194372699E-5</v>
      </c>
    </row>
    <row r="32" spans="1:30">
      <c r="A32">
        <v>14</v>
      </c>
      <c r="B32" s="231" t="s">
        <v>316</v>
      </c>
      <c r="C32" s="232">
        <v>3</v>
      </c>
      <c r="D32">
        <v>49971887</v>
      </c>
      <c r="E32" s="28" t="s">
        <v>315</v>
      </c>
      <c r="F32" s="28" t="s">
        <v>313</v>
      </c>
      <c r="G32" t="s">
        <v>297</v>
      </c>
      <c r="H32" s="21">
        <v>0.45133699999999999</v>
      </c>
      <c r="I32" s="21">
        <v>0.89560099999999998</v>
      </c>
      <c r="J32" s="27">
        <v>-5.8272338949314502E-2</v>
      </c>
      <c r="K32" s="26">
        <v>9.7516708299545795E-3</v>
      </c>
      <c r="L32" s="25">
        <v>2.2999999999999999E-9</v>
      </c>
      <c r="M32" s="29"/>
      <c r="N32" s="112"/>
      <c r="O32" s="112"/>
      <c r="P32" s="24"/>
      <c r="Q32" s="21">
        <v>-6.1646639833988902E-2</v>
      </c>
      <c r="R32" s="21">
        <v>2.8604211390558701E-2</v>
      </c>
      <c r="S32" s="8">
        <v>3.1E-2</v>
      </c>
      <c r="T32" s="22">
        <v>-6.9281303910984901E-2</v>
      </c>
      <c r="U32" s="21">
        <v>1.6886581645067199E-2</v>
      </c>
      <c r="V32" s="24">
        <v>4.1E-5</v>
      </c>
      <c r="W32" s="21">
        <v>-5.8799140256944299E-2</v>
      </c>
      <c r="X32" s="21">
        <v>1.4704718840591401E-2</v>
      </c>
      <c r="Y32" s="8">
        <v>6.3999999999999997E-5</v>
      </c>
      <c r="Z32" s="22">
        <v>-4.7762198144323198E-2</v>
      </c>
      <c r="AA32" s="21">
        <v>2.2364945688030099E-2</v>
      </c>
      <c r="AB32" s="24">
        <v>3.3000000000000002E-2</v>
      </c>
      <c r="AC32" s="23">
        <f t="shared" si="0"/>
        <v>4.6281472298885682E-3</v>
      </c>
      <c r="AD32" s="223">
        <v>7.7971345235208003E-3</v>
      </c>
    </row>
    <row r="33" spans="1:30">
      <c r="A33">
        <v>15</v>
      </c>
      <c r="B33" s="231" t="s">
        <v>314</v>
      </c>
      <c r="C33" s="232">
        <v>3</v>
      </c>
      <c r="D33">
        <v>50037202</v>
      </c>
      <c r="E33" s="28" t="s">
        <v>313</v>
      </c>
      <c r="F33" s="28"/>
      <c r="G33" t="s">
        <v>297</v>
      </c>
      <c r="H33" s="21">
        <v>0.456874</v>
      </c>
      <c r="I33" s="21">
        <v>0.89749800000000002</v>
      </c>
      <c r="J33" s="27">
        <v>-5.5786835921162202E-2</v>
      </c>
      <c r="K33" s="26">
        <v>9.7209737272413305E-3</v>
      </c>
      <c r="L33" s="25">
        <v>9.5000000000000007E-9</v>
      </c>
      <c r="M33" s="29"/>
      <c r="N33" s="112"/>
      <c r="O33" s="112"/>
      <c r="P33" s="53"/>
      <c r="Q33" s="21">
        <v>-6.57720676294863E-2</v>
      </c>
      <c r="R33" s="21">
        <v>2.8515583653070602E-2</v>
      </c>
      <c r="S33" s="8">
        <v>2.1000000000000001E-2</v>
      </c>
      <c r="T33" s="22">
        <v>-6.3851696563288096E-2</v>
      </c>
      <c r="U33" s="21">
        <v>1.6833788303412599E-2</v>
      </c>
      <c r="V33" s="24">
        <v>1.4999999999999999E-4</v>
      </c>
      <c r="W33" s="21">
        <v>-5.6396314679245503E-2</v>
      </c>
      <c r="X33" s="21">
        <v>1.46578288420517E-2</v>
      </c>
      <c r="Y33" s="8">
        <v>1.2E-4</v>
      </c>
      <c r="Z33" s="22">
        <v>-4.5966707914880299E-2</v>
      </c>
      <c r="AA33" s="21">
        <v>2.2299557041452998E-2</v>
      </c>
      <c r="AB33" s="24">
        <v>3.9E-2</v>
      </c>
      <c r="AC33" s="23">
        <f t="shared" si="0"/>
        <v>6.6017865715353339E-3</v>
      </c>
      <c r="AD33" s="223">
        <v>3.4672486968340098E-3</v>
      </c>
    </row>
    <row r="34" spans="1:30">
      <c r="A34">
        <v>16</v>
      </c>
      <c r="B34" s="231" t="s">
        <v>312</v>
      </c>
      <c r="C34" s="232">
        <v>3</v>
      </c>
      <c r="D34">
        <v>122985413</v>
      </c>
      <c r="E34" s="28" t="s">
        <v>311</v>
      </c>
      <c r="F34" s="28"/>
      <c r="G34" t="s">
        <v>37</v>
      </c>
      <c r="H34" s="21">
        <v>0.77431899999999998</v>
      </c>
      <c r="I34" s="21">
        <v>0.98978299999999997</v>
      </c>
      <c r="J34" s="27">
        <v>6.6702398466843393E-2</v>
      </c>
      <c r="K34" s="26">
        <v>1.10367150607783E-2</v>
      </c>
      <c r="L34" s="25">
        <v>1.5E-9</v>
      </c>
      <c r="M34" s="29" t="s">
        <v>37</v>
      </c>
      <c r="N34" s="112">
        <v>5.7000000000000002E-2</v>
      </c>
      <c r="O34" s="112">
        <v>7.9000000000000008E-3</v>
      </c>
      <c r="P34" s="24">
        <v>3.9E-13</v>
      </c>
      <c r="Q34" s="21">
        <v>3.3706766163709698E-2</v>
      </c>
      <c r="R34" s="21">
        <v>3.2318923273518603E-2</v>
      </c>
      <c r="S34" s="8">
        <v>0.3</v>
      </c>
      <c r="T34" s="22">
        <v>5.8840142429335399E-2</v>
      </c>
      <c r="U34" s="21">
        <v>1.90906542271785E-2</v>
      </c>
      <c r="V34" s="24">
        <v>2.0999999999999999E-3</v>
      </c>
      <c r="W34" s="21">
        <v>7.82516053118327E-2</v>
      </c>
      <c r="X34" s="21">
        <v>1.66300390090173E-2</v>
      </c>
      <c r="Y34" s="8">
        <v>2.5000000000000002E-6</v>
      </c>
      <c r="Z34" s="22">
        <v>6.6102094978334996E-2</v>
      </c>
      <c r="AA34" s="21">
        <v>2.5270014350610499E-2</v>
      </c>
      <c r="AB34" s="24">
        <v>8.8999999999999999E-3</v>
      </c>
      <c r="AC34" s="23">
        <f t="shared" si="0"/>
        <v>1.0798442938208433E-2</v>
      </c>
      <c r="AD34" s="223">
        <v>0.51507440376660096</v>
      </c>
    </row>
    <row r="35" spans="1:30">
      <c r="A35">
        <v>17</v>
      </c>
      <c r="B35" s="231" t="s">
        <v>310</v>
      </c>
      <c r="C35" s="232">
        <v>3</v>
      </c>
      <c r="D35">
        <v>123065778</v>
      </c>
      <c r="E35" s="28" t="s">
        <v>308</v>
      </c>
      <c r="F35" s="28"/>
      <c r="G35" t="s">
        <v>37</v>
      </c>
      <c r="H35" s="21">
        <v>0.753799</v>
      </c>
      <c r="I35" s="21">
        <v>1</v>
      </c>
      <c r="J35" s="27">
        <v>9.7413743096087496E-2</v>
      </c>
      <c r="K35" s="26">
        <v>1.06592080578188E-2</v>
      </c>
      <c r="L35" s="25">
        <v>6.2999999999999997E-20</v>
      </c>
      <c r="M35" s="29" t="s">
        <v>37</v>
      </c>
      <c r="N35" s="112">
        <v>8.8999999999999996E-2</v>
      </c>
      <c r="O35" s="112">
        <v>7.6E-3</v>
      </c>
      <c r="P35" s="24">
        <v>1.3E-31</v>
      </c>
      <c r="Q35" s="21">
        <v>9.0196209796792701E-2</v>
      </c>
      <c r="R35" s="21">
        <v>3.12171249659722E-2</v>
      </c>
      <c r="S35" s="8">
        <v>3.8999999999999998E-3</v>
      </c>
      <c r="T35" s="22">
        <v>8.6537580181828097E-2</v>
      </c>
      <c r="U35" s="21">
        <v>1.84351015930856E-2</v>
      </c>
      <c r="V35" s="24">
        <v>2.7E-6</v>
      </c>
      <c r="W35" s="21">
        <v>0.113045055125507</v>
      </c>
      <c r="X35" s="21">
        <v>1.60589257111424E-2</v>
      </c>
      <c r="Y35" s="8">
        <v>1.9E-12</v>
      </c>
      <c r="Z35" s="22">
        <v>8.5532665805087796E-2</v>
      </c>
      <c r="AA35" s="21">
        <v>2.44042945664238E-2</v>
      </c>
      <c r="AB35" s="24">
        <v>4.6000000000000001E-4</v>
      </c>
      <c r="AC35" s="23">
        <f t="shared" si="0"/>
        <v>-1.554514663901635E-3</v>
      </c>
      <c r="AD35" s="223">
        <v>0.36742699545663698</v>
      </c>
    </row>
    <row r="36" spans="1:30">
      <c r="A36">
        <v>17</v>
      </c>
      <c r="B36" s="231" t="s">
        <v>309</v>
      </c>
      <c r="C36" s="232">
        <v>3</v>
      </c>
      <c r="D36">
        <v>123068024</v>
      </c>
      <c r="E36" s="28" t="s">
        <v>308</v>
      </c>
      <c r="F36" s="28"/>
      <c r="G36" t="s">
        <v>53</v>
      </c>
      <c r="H36" s="21">
        <v>0.55125100000000005</v>
      </c>
      <c r="I36" s="21">
        <v>0.99157399999999996</v>
      </c>
      <c r="J36" s="27">
        <v>5.9244830861603301E-2</v>
      </c>
      <c r="K36" s="26">
        <v>9.2734407630139896E-3</v>
      </c>
      <c r="L36" s="25">
        <v>1.7000000000000001E-10</v>
      </c>
      <c r="M36" s="29" t="s">
        <v>37</v>
      </c>
      <c r="N36" s="112">
        <v>-4.9000000000000002E-2</v>
      </c>
      <c r="O36" s="112">
        <v>6.4000000000000003E-3</v>
      </c>
      <c r="P36" s="24">
        <v>5.0999999999999997E-14</v>
      </c>
      <c r="Q36" s="21">
        <v>3.74789173788578E-2</v>
      </c>
      <c r="R36" s="21">
        <v>2.72192486961076E-2</v>
      </c>
      <c r="S36" s="8">
        <v>0.17</v>
      </c>
      <c r="T36" s="22">
        <v>4.7267412586699899E-2</v>
      </c>
      <c r="U36" s="21">
        <v>1.60664911751594E-2</v>
      </c>
      <c r="V36" s="24">
        <v>3.3E-3</v>
      </c>
      <c r="W36" s="21">
        <v>8.1902217351488005E-2</v>
      </c>
      <c r="X36" s="21">
        <v>1.3988728450980399E-2</v>
      </c>
      <c r="Y36" s="8">
        <v>4.8E-9</v>
      </c>
      <c r="Z36" s="22">
        <v>3.9709338143625997E-2</v>
      </c>
      <c r="AA36" s="21">
        <v>2.1270516703703501E-2</v>
      </c>
      <c r="AB36" s="24">
        <v>6.2E-2</v>
      </c>
      <c r="AC36" s="23">
        <f t="shared" si="0"/>
        <v>7.4347358825606563E-4</v>
      </c>
      <c r="AD36" s="223">
        <v>0.28840524141611401</v>
      </c>
    </row>
    <row r="37" spans="1:30">
      <c r="A37">
        <v>18</v>
      </c>
      <c r="B37" s="231" t="s">
        <v>307</v>
      </c>
      <c r="C37" s="232">
        <v>3</v>
      </c>
      <c r="D37">
        <v>185480388</v>
      </c>
      <c r="E37" s="28" t="s">
        <v>303</v>
      </c>
      <c r="F37" s="28"/>
      <c r="G37" t="s">
        <v>41</v>
      </c>
      <c r="H37" s="21">
        <v>0.78656899999999996</v>
      </c>
      <c r="I37" s="21">
        <v>0.99832399999999999</v>
      </c>
      <c r="J37" s="27">
        <v>-8.5225357423170695E-2</v>
      </c>
      <c r="K37" s="26">
        <v>1.1217240968897599E-2</v>
      </c>
      <c r="L37" s="25">
        <v>2.9999999999999998E-14</v>
      </c>
      <c r="M37" s="29" t="s">
        <v>37</v>
      </c>
      <c r="N37" s="112">
        <v>8.4000000000000005E-2</v>
      </c>
      <c r="O37" s="112">
        <v>7.6E-3</v>
      </c>
      <c r="P37" s="24">
        <v>3.5E-28</v>
      </c>
      <c r="Q37" s="21">
        <v>-1.9597757019977E-2</v>
      </c>
      <c r="R37" s="21">
        <v>3.2998731759487698E-2</v>
      </c>
      <c r="S37" s="8">
        <v>0.55000000000000004</v>
      </c>
      <c r="T37" s="22">
        <v>-7.5276695439174798E-2</v>
      </c>
      <c r="U37" s="21">
        <v>1.9461337492311302E-2</v>
      </c>
      <c r="V37" s="24">
        <v>1.1E-4</v>
      </c>
      <c r="W37" s="21">
        <v>-0.112914635145882</v>
      </c>
      <c r="X37" s="21">
        <v>1.69431425759386E-2</v>
      </c>
      <c r="Y37" s="8">
        <v>2.7E-11</v>
      </c>
      <c r="Z37" s="22">
        <v>-7.2816192576703798E-2</v>
      </c>
      <c r="AA37" s="21">
        <v>2.5799597646650501E-2</v>
      </c>
      <c r="AB37" s="24">
        <v>4.7999999999999996E-3</v>
      </c>
      <c r="AC37" s="23">
        <f t="shared" si="0"/>
        <v>-1.7739478518908933E-2</v>
      </c>
      <c r="AD37" s="223">
        <v>0.82689719458895194</v>
      </c>
    </row>
    <row r="38" spans="1:30">
      <c r="A38">
        <v>18</v>
      </c>
      <c r="B38" s="231" t="s">
        <v>306</v>
      </c>
      <c r="C38" s="232">
        <v>3</v>
      </c>
      <c r="D38">
        <v>185487155</v>
      </c>
      <c r="E38" s="28" t="s">
        <v>303</v>
      </c>
      <c r="F38" s="28"/>
      <c r="G38" t="s">
        <v>37</v>
      </c>
      <c r="H38" s="21">
        <v>0.653667</v>
      </c>
      <c r="I38" s="21">
        <v>0.97931599999999996</v>
      </c>
      <c r="J38" s="27">
        <v>-8.32505425583389E-2</v>
      </c>
      <c r="K38" s="26">
        <v>9.7412780804466397E-3</v>
      </c>
      <c r="L38" s="25">
        <v>1.3E-17</v>
      </c>
      <c r="M38" s="29" t="s">
        <v>37</v>
      </c>
      <c r="N38" s="112">
        <v>-0.08</v>
      </c>
      <c r="O38" s="112">
        <v>6.7000000000000002E-3</v>
      </c>
      <c r="P38" s="24">
        <v>3.7E-32</v>
      </c>
      <c r="Q38" s="21">
        <v>-3.7668269675942299E-2</v>
      </c>
      <c r="R38" s="21">
        <v>2.8627335247786299E-2</v>
      </c>
      <c r="S38" s="8">
        <v>0.19</v>
      </c>
      <c r="T38" s="22">
        <v>-7.9224756093568605E-2</v>
      </c>
      <c r="U38" s="21">
        <v>1.688926509475E-2</v>
      </c>
      <c r="V38" s="24">
        <v>2.7E-6</v>
      </c>
      <c r="W38" s="21">
        <v>-0.113765424719713</v>
      </c>
      <c r="X38" s="21">
        <v>1.4699421724116901E-2</v>
      </c>
      <c r="Y38" s="8">
        <v>1E-14</v>
      </c>
      <c r="Z38" s="22">
        <v>-5.0553840164524397E-2</v>
      </c>
      <c r="AA38" s="21">
        <v>2.2391921202294499E-2</v>
      </c>
      <c r="AB38" s="24">
        <v>2.4E-2</v>
      </c>
      <c r="AC38" s="23">
        <f t="shared" si="0"/>
        <v>-4.2951901628607014E-3</v>
      </c>
      <c r="AD38" s="223">
        <v>1.3618539257137499E-2</v>
      </c>
    </row>
    <row r="39" spans="1:30">
      <c r="A39">
        <v>18</v>
      </c>
      <c r="B39" s="231" t="s">
        <v>305</v>
      </c>
      <c r="C39" s="232">
        <v>3</v>
      </c>
      <c r="D39">
        <v>185514421</v>
      </c>
      <c r="E39" s="28" t="s">
        <v>303</v>
      </c>
      <c r="F39" s="28"/>
      <c r="G39" t="s">
        <v>37</v>
      </c>
      <c r="H39" s="21">
        <v>0.68747499999999995</v>
      </c>
      <c r="I39" s="21">
        <v>0.99302999999999997</v>
      </c>
      <c r="J39" s="27">
        <v>-0.10589730602774999</v>
      </c>
      <c r="K39" s="26">
        <v>9.9558691119530796E-3</v>
      </c>
      <c r="L39" s="25">
        <v>2.0000000000000001E-26</v>
      </c>
      <c r="M39" s="29"/>
      <c r="N39" s="112"/>
      <c r="O39" s="112"/>
      <c r="P39" s="24"/>
      <c r="Q39" s="21">
        <v>-8.0152802668470205E-2</v>
      </c>
      <c r="R39" s="21">
        <v>2.92690428586793E-2</v>
      </c>
      <c r="S39" s="8">
        <v>6.1999999999999998E-3</v>
      </c>
      <c r="T39" s="22">
        <v>-0.106512049747172</v>
      </c>
      <c r="U39" s="21">
        <v>1.7265767208668702E-2</v>
      </c>
      <c r="V39" s="24">
        <v>6.9E-10</v>
      </c>
      <c r="W39" s="21">
        <v>-0.128105694297592</v>
      </c>
      <c r="X39" s="21">
        <v>1.5031897056340299E-2</v>
      </c>
      <c r="Y39" s="8">
        <v>1.6000000000000001E-17</v>
      </c>
      <c r="Z39" s="22">
        <v>-7.9093071039874105E-2</v>
      </c>
      <c r="AA39" s="21">
        <v>2.28923709429289E-2</v>
      </c>
      <c r="AB39" s="24">
        <v>5.5000000000000003E-4</v>
      </c>
      <c r="AC39" s="23">
        <f t="shared" si="0"/>
        <v>3.5324387619870001E-4</v>
      </c>
      <c r="AD39" s="223">
        <v>1.01880759977286E-4</v>
      </c>
    </row>
    <row r="40" spans="1:30">
      <c r="A40">
        <v>18</v>
      </c>
      <c r="B40" s="231" t="s">
        <v>304</v>
      </c>
      <c r="C40" s="232">
        <v>3</v>
      </c>
      <c r="D40">
        <v>185544309</v>
      </c>
      <c r="E40" s="28" t="s">
        <v>303</v>
      </c>
      <c r="F40" s="28" t="s">
        <v>302</v>
      </c>
      <c r="G40" t="s">
        <v>53</v>
      </c>
      <c r="H40" s="21">
        <v>0.563859</v>
      </c>
      <c r="I40" s="21">
        <v>0.99101899999999998</v>
      </c>
      <c r="J40" s="27">
        <v>-6.3853149205913395E-2</v>
      </c>
      <c r="K40" s="26">
        <v>9.3126349007415996E-3</v>
      </c>
      <c r="L40" s="25">
        <v>7.1E-12</v>
      </c>
      <c r="M40" s="29" t="s">
        <v>37</v>
      </c>
      <c r="N40" s="112">
        <v>6.2E-2</v>
      </c>
      <c r="O40" s="112">
        <v>6.4000000000000003E-3</v>
      </c>
      <c r="P40" s="24">
        <v>6.3E-22</v>
      </c>
      <c r="Q40" s="21">
        <v>-4.374210874396E-2</v>
      </c>
      <c r="R40" s="21">
        <v>2.73146243207582E-2</v>
      </c>
      <c r="S40" s="8">
        <v>0.11</v>
      </c>
      <c r="T40" s="22">
        <v>-5.45147040090211E-2</v>
      </c>
      <c r="U40" s="21">
        <v>1.6122193941206901E-2</v>
      </c>
      <c r="V40" s="24">
        <v>7.2000000000000005E-4</v>
      </c>
      <c r="W40" s="21">
        <v>-8.0694780765925803E-2</v>
      </c>
      <c r="X40" s="21">
        <v>1.40404183637263E-2</v>
      </c>
      <c r="Y40" s="8">
        <v>9.1000000000000004E-9</v>
      </c>
      <c r="Z40" s="22">
        <v>-5.1802051160569802E-2</v>
      </c>
      <c r="AA40" s="21">
        <v>2.13561046153618E-2</v>
      </c>
      <c r="AB40" s="24">
        <v>1.4999999999999999E-2</v>
      </c>
      <c r="AC40" s="23">
        <f t="shared" si="0"/>
        <v>-2.6866474722032677E-3</v>
      </c>
      <c r="AD40" s="223">
        <v>4.3589102157635097E-2</v>
      </c>
    </row>
    <row r="41" spans="1:30">
      <c r="A41">
        <v>19</v>
      </c>
      <c r="B41" s="231" t="s">
        <v>301</v>
      </c>
      <c r="C41" s="232">
        <v>3</v>
      </c>
      <c r="D41">
        <v>187741842</v>
      </c>
      <c r="E41" s="28" t="s">
        <v>300</v>
      </c>
      <c r="F41" s="28" t="s">
        <v>299</v>
      </c>
      <c r="G41" t="s">
        <v>37</v>
      </c>
      <c r="H41" s="21">
        <v>0.39125399999999999</v>
      </c>
      <c r="I41" s="21">
        <v>0.98924000000000001</v>
      </c>
      <c r="J41" s="27">
        <v>-5.6474297055279697E-2</v>
      </c>
      <c r="K41" s="26">
        <v>9.4590475708927393E-3</v>
      </c>
      <c r="L41" s="25">
        <v>2.4E-9</v>
      </c>
      <c r="M41" s="29" t="s">
        <v>37</v>
      </c>
      <c r="N41" s="112">
        <v>-0.06</v>
      </c>
      <c r="O41" s="112">
        <v>6.4999999999999997E-3</v>
      </c>
      <c r="P41" s="24">
        <v>3.5E-20</v>
      </c>
      <c r="Q41" s="21">
        <v>-4.0031017678501903E-2</v>
      </c>
      <c r="R41" s="21">
        <v>2.77444318164871E-2</v>
      </c>
      <c r="S41" s="8">
        <v>0.15</v>
      </c>
      <c r="T41" s="22">
        <v>-3.8952955595780298E-2</v>
      </c>
      <c r="U41" s="21">
        <v>1.6374890160812099E-2</v>
      </c>
      <c r="V41" s="24">
        <v>1.7000000000000001E-2</v>
      </c>
      <c r="W41" s="21">
        <v>-6.3570369716839506E-2</v>
      </c>
      <c r="X41" s="21">
        <v>1.4266186439892701E-2</v>
      </c>
      <c r="Y41" s="8">
        <v>8.3000000000000002E-6</v>
      </c>
      <c r="Z41" s="22">
        <v>-7.1778606396035394E-2</v>
      </c>
      <c r="AA41" s="21">
        <v>2.1683479456475401E-2</v>
      </c>
      <c r="AB41" s="24">
        <v>9.3000000000000005E-4</v>
      </c>
      <c r="AC41" s="23">
        <f t="shared" si="0"/>
        <v>-1.0582529572511164E-2</v>
      </c>
      <c r="AD41" s="223">
        <v>5.79773756211521E-2</v>
      </c>
    </row>
    <row r="42" spans="1:30">
      <c r="A42">
        <v>20</v>
      </c>
      <c r="B42" s="231" t="s">
        <v>298</v>
      </c>
      <c r="C42" s="232">
        <v>4</v>
      </c>
      <c r="D42">
        <v>6258829</v>
      </c>
      <c r="E42" s="28" t="s">
        <v>295</v>
      </c>
      <c r="F42" s="28" t="s">
        <v>285</v>
      </c>
      <c r="G42" t="s">
        <v>297</v>
      </c>
      <c r="H42" s="21">
        <v>0.239061</v>
      </c>
      <c r="I42" s="21">
        <v>0.91400499999999996</v>
      </c>
      <c r="J42" s="27">
        <v>-7.4939614743502803E-2</v>
      </c>
      <c r="K42" s="26">
        <v>1.1251691008933201E-2</v>
      </c>
      <c r="L42" s="25">
        <v>2.7E-11</v>
      </c>
      <c r="M42" s="29"/>
      <c r="N42" s="112"/>
      <c r="O42" s="112"/>
      <c r="P42" s="53"/>
      <c r="Q42" s="21">
        <v>-5.6214179211636801E-2</v>
      </c>
      <c r="R42" s="21">
        <v>3.2938741396786902E-2</v>
      </c>
      <c r="S42" s="8">
        <v>8.7999999999999995E-2</v>
      </c>
      <c r="T42" s="22">
        <v>-7.0796464342419999E-2</v>
      </c>
      <c r="U42" s="21">
        <v>1.9454558251007399E-2</v>
      </c>
      <c r="V42" s="24">
        <v>2.7E-4</v>
      </c>
      <c r="W42" s="21">
        <v>-7.0361770239433505E-2</v>
      </c>
      <c r="X42" s="21">
        <v>1.69512890438741E-2</v>
      </c>
      <c r="Y42" s="8">
        <v>3.3000000000000003E-5</v>
      </c>
      <c r="Z42" s="22">
        <v>-0.10141239573818001</v>
      </c>
      <c r="AA42" s="21">
        <v>2.57536313703438E-2</v>
      </c>
      <c r="AB42" s="24">
        <v>8.2000000000000001E-5</v>
      </c>
      <c r="AC42" s="23">
        <f t="shared" si="0"/>
        <v>-1.5066072175514401E-2</v>
      </c>
      <c r="AD42" s="223">
        <v>0.17909662791797301</v>
      </c>
    </row>
    <row r="43" spans="1:30">
      <c r="A43">
        <v>20</v>
      </c>
      <c r="B43" s="231" t="s">
        <v>296</v>
      </c>
      <c r="C43" s="232">
        <v>4</v>
      </c>
      <c r="D43">
        <v>6263996</v>
      </c>
      <c r="E43" s="28" t="s">
        <v>295</v>
      </c>
      <c r="F43" s="28" t="s">
        <v>285</v>
      </c>
      <c r="G43" t="s">
        <v>41</v>
      </c>
      <c r="H43" s="21">
        <v>0.486792</v>
      </c>
      <c r="I43" s="21">
        <v>0.96106499999999995</v>
      </c>
      <c r="J43" s="27">
        <v>-7.4506968430654005E-2</v>
      </c>
      <c r="K43" s="26">
        <v>9.3578626069335397E-3</v>
      </c>
      <c r="L43" s="25">
        <v>1.7E-15</v>
      </c>
      <c r="M43" s="29" t="s">
        <v>45</v>
      </c>
      <c r="N43" s="112">
        <v>7.2999999999999995E-2</v>
      </c>
      <c r="O43" s="112">
        <v>6.4999999999999997E-3</v>
      </c>
      <c r="P43" s="24">
        <v>3.3000000000000003E-29</v>
      </c>
      <c r="Q43" s="21">
        <v>-8.4587234321226196E-2</v>
      </c>
      <c r="R43" s="21">
        <v>2.7465958034073399E-2</v>
      </c>
      <c r="S43" s="8">
        <v>2.0999999999999999E-3</v>
      </c>
      <c r="T43" s="22">
        <v>-5.7257189584860702E-2</v>
      </c>
      <c r="U43" s="21">
        <v>1.62130640215188E-2</v>
      </c>
      <c r="V43" s="24">
        <v>4.0999999999999999E-4</v>
      </c>
      <c r="W43" s="21">
        <v>-8.1497379966053204E-2</v>
      </c>
      <c r="X43" s="21">
        <v>1.4118383504038899E-2</v>
      </c>
      <c r="Y43" s="8">
        <v>7.8000000000000004E-9</v>
      </c>
      <c r="Z43" s="22">
        <v>-8.3069046038342503E-2</v>
      </c>
      <c r="AA43" s="21">
        <v>2.1474149465783101E-2</v>
      </c>
      <c r="AB43" s="24">
        <v>1.1E-4</v>
      </c>
      <c r="AC43" s="23">
        <f t="shared" si="0"/>
        <v>5.0606276096123082E-4</v>
      </c>
      <c r="AD43" s="223">
        <v>0.31442778916215802</v>
      </c>
    </row>
    <row r="44" spans="1:30">
      <c r="A44">
        <v>21</v>
      </c>
      <c r="B44" s="231" t="s">
        <v>294</v>
      </c>
      <c r="C44" s="232">
        <v>4</v>
      </c>
      <c r="D44">
        <v>6276126</v>
      </c>
      <c r="E44" s="28" t="s">
        <v>285</v>
      </c>
      <c r="F44" s="28"/>
      <c r="G44" t="s">
        <v>53</v>
      </c>
      <c r="H44" s="21">
        <v>0.54388499999999995</v>
      </c>
      <c r="I44" s="21">
        <v>0.98263199999999995</v>
      </c>
      <c r="J44" s="27">
        <v>-6.6687675405040503E-2</v>
      </c>
      <c r="K44" s="26">
        <v>9.2951693078185404E-3</v>
      </c>
      <c r="L44" s="25">
        <v>7.3000000000000002E-13</v>
      </c>
      <c r="M44" s="29" t="s">
        <v>37</v>
      </c>
      <c r="N44" s="112">
        <v>6.7000000000000004E-2</v>
      </c>
      <c r="O44" s="112">
        <v>6.6E-3</v>
      </c>
      <c r="P44" s="24">
        <v>4.6999999999999999E-24</v>
      </c>
      <c r="Q44" s="21">
        <v>-8.4844806111697493E-2</v>
      </c>
      <c r="R44" s="21">
        <v>2.7278745310967301E-2</v>
      </c>
      <c r="S44" s="8">
        <v>1.9E-3</v>
      </c>
      <c r="T44" s="22">
        <v>-5.31964240437885E-2</v>
      </c>
      <c r="U44" s="21">
        <v>1.6103946483363801E-2</v>
      </c>
      <c r="V44" s="24">
        <v>9.6000000000000002E-4</v>
      </c>
      <c r="W44" s="21">
        <v>-7.5080984692792105E-2</v>
      </c>
      <c r="X44" s="21">
        <v>1.402010956338E-2</v>
      </c>
      <c r="Y44" s="8">
        <v>8.4999999999999994E-8</v>
      </c>
      <c r="Z44" s="22">
        <v>-6.3376920625281497E-2</v>
      </c>
      <c r="AA44" s="21">
        <v>2.1324510893055301E-2</v>
      </c>
      <c r="AB44" s="24">
        <v>3.0000000000000001E-3</v>
      </c>
      <c r="AC44" s="23">
        <f t="shared" si="0"/>
        <v>7.1559618288053323E-3</v>
      </c>
      <c r="AD44" s="223">
        <v>1.8474369826464401E-2</v>
      </c>
    </row>
    <row r="45" spans="1:30">
      <c r="A45">
        <v>21</v>
      </c>
      <c r="B45" s="231" t="s">
        <v>293</v>
      </c>
      <c r="C45" s="232">
        <v>4</v>
      </c>
      <c r="D45">
        <v>6276805</v>
      </c>
      <c r="E45" s="28" t="s">
        <v>285</v>
      </c>
      <c r="F45" s="28"/>
      <c r="G45" t="s">
        <v>41</v>
      </c>
      <c r="H45" s="21">
        <v>0.84558100000000003</v>
      </c>
      <c r="I45" s="21">
        <v>0.99142200000000003</v>
      </c>
      <c r="J45" s="27">
        <v>8.4076958602543897E-2</v>
      </c>
      <c r="K45" s="26">
        <v>1.27734589785487E-2</v>
      </c>
      <c r="L45" s="25">
        <v>4.6000000000000003E-11</v>
      </c>
      <c r="M45" s="29" t="s">
        <v>45</v>
      </c>
      <c r="N45" s="112">
        <v>-7.3999999999999996E-2</v>
      </c>
      <c r="O45" s="112">
        <v>8.8999999999999999E-3</v>
      </c>
      <c r="P45" s="24">
        <v>5.4000000000000002E-17</v>
      </c>
      <c r="Q45" s="21">
        <v>2.9510979300847201E-2</v>
      </c>
      <c r="R45" s="21">
        <v>3.7347909618336901E-2</v>
      </c>
      <c r="S45" s="8">
        <v>0.43</v>
      </c>
      <c r="T45" s="22">
        <v>8.2709003655416502E-2</v>
      </c>
      <c r="U45" s="21">
        <v>2.2082050946228501E-2</v>
      </c>
      <c r="V45" s="24">
        <v>1.8000000000000001E-4</v>
      </c>
      <c r="W45" s="21">
        <v>8.7192258255258906E-2</v>
      </c>
      <c r="X45" s="21">
        <v>1.9236564531432701E-2</v>
      </c>
      <c r="Y45" s="8">
        <v>5.8000000000000004E-6</v>
      </c>
      <c r="Z45" s="22">
        <v>9.7458864367579806E-2</v>
      </c>
      <c r="AA45" s="21">
        <v>2.9224495259312901E-2</v>
      </c>
      <c r="AB45" s="24">
        <v>8.4999999999999995E-4</v>
      </c>
      <c r="AC45" s="23">
        <f t="shared" si="0"/>
        <v>2.2649295022244203E-2</v>
      </c>
      <c r="AD45" s="223">
        <v>5.1911580642361203E-3</v>
      </c>
    </row>
    <row r="46" spans="1:30">
      <c r="A46">
        <v>21</v>
      </c>
      <c r="B46" s="231" t="s">
        <v>292</v>
      </c>
      <c r="C46" s="232">
        <v>4</v>
      </c>
      <c r="D46">
        <v>6286902</v>
      </c>
      <c r="E46" s="28" t="s">
        <v>285</v>
      </c>
      <c r="F46" s="28"/>
      <c r="G46" t="s">
        <v>37</v>
      </c>
      <c r="H46" s="21">
        <v>0.589619</v>
      </c>
      <c r="I46" s="21">
        <v>0.74551699999999999</v>
      </c>
      <c r="J46" s="27">
        <v>-6.6303432360733203E-2</v>
      </c>
      <c r="K46" s="26">
        <v>1.0776126489782999E-2</v>
      </c>
      <c r="L46" s="25">
        <v>7.5999999999999996E-10</v>
      </c>
      <c r="M46" s="29"/>
      <c r="N46" s="112"/>
      <c r="O46" s="112"/>
      <c r="P46" s="53"/>
      <c r="Q46" s="21">
        <v>-0.103450047679638</v>
      </c>
      <c r="R46" s="21">
        <v>3.16573834576723E-2</v>
      </c>
      <c r="S46" s="8">
        <v>1.1000000000000001E-3</v>
      </c>
      <c r="T46" s="22">
        <v>-7.2169543174859602E-2</v>
      </c>
      <c r="U46" s="21">
        <v>1.86821201980986E-2</v>
      </c>
      <c r="V46" s="24">
        <v>1.1E-4</v>
      </c>
      <c r="W46" s="21">
        <v>-6.6986722995437897E-2</v>
      </c>
      <c r="X46" s="21">
        <v>1.6263543567739101E-2</v>
      </c>
      <c r="Y46" s="8">
        <v>3.8000000000000002E-5</v>
      </c>
      <c r="Z46" s="22">
        <v>-4.6217903903711E-2</v>
      </c>
      <c r="AA46" s="21">
        <v>2.4739869963873801E-2</v>
      </c>
      <c r="AB46" s="24">
        <v>6.2E-2</v>
      </c>
      <c r="AC46" s="23">
        <f t="shared" si="0"/>
        <v>1.9077381258642334E-2</v>
      </c>
      <c r="AD46" s="223">
        <v>9.0647289314484004E-3</v>
      </c>
    </row>
    <row r="47" spans="1:30">
      <c r="A47">
        <v>21</v>
      </c>
      <c r="B47" s="231" t="s">
        <v>291</v>
      </c>
      <c r="C47" s="232">
        <v>4</v>
      </c>
      <c r="D47">
        <v>6292758</v>
      </c>
      <c r="E47" s="28" t="s">
        <v>285</v>
      </c>
      <c r="F47" s="28"/>
      <c r="G47" t="s">
        <v>53</v>
      </c>
      <c r="H47" s="21">
        <v>0.63268500000000005</v>
      </c>
      <c r="I47" s="21">
        <v>0.71269899999999997</v>
      </c>
      <c r="J47" s="27">
        <v>-7.8480174305034706E-2</v>
      </c>
      <c r="K47" s="26">
        <v>1.1270263237220499E-2</v>
      </c>
      <c r="L47" s="25">
        <v>3.3000000000000001E-12</v>
      </c>
      <c r="M47" s="29"/>
      <c r="N47" s="112"/>
      <c r="O47" s="112"/>
      <c r="P47" s="53"/>
      <c r="Q47" s="21">
        <v>-6.2456550876103398E-2</v>
      </c>
      <c r="R47" s="21">
        <v>3.3086207418679701E-2</v>
      </c>
      <c r="S47" s="8">
        <v>5.8999999999999997E-2</v>
      </c>
      <c r="T47" s="22">
        <v>-6.1382075449932898E-2</v>
      </c>
      <c r="U47" s="21">
        <v>1.9532660760196701E-2</v>
      </c>
      <c r="V47" s="24">
        <v>1.6999999999999999E-3</v>
      </c>
      <c r="W47" s="21">
        <v>-7.9408747975633395E-2</v>
      </c>
      <c r="X47" s="21">
        <v>1.7007013944259401E-2</v>
      </c>
      <c r="Y47" s="8">
        <v>3.0000000000000001E-6</v>
      </c>
      <c r="Z47" s="22">
        <v>-0.11054393102287299</v>
      </c>
      <c r="AA47" s="21">
        <v>2.5858210044044299E-2</v>
      </c>
      <c r="AB47" s="24">
        <v>1.9000000000000001E-5</v>
      </c>
      <c r="AC47" s="23">
        <f t="shared" si="0"/>
        <v>-1.6029126715589866E-2</v>
      </c>
      <c r="AD47" s="223">
        <v>0.29466565305122</v>
      </c>
    </row>
    <row r="48" spans="1:30">
      <c r="A48">
        <v>21</v>
      </c>
      <c r="B48" s="231" t="s">
        <v>290</v>
      </c>
      <c r="C48" s="232">
        <v>4</v>
      </c>
      <c r="D48">
        <v>6301325</v>
      </c>
      <c r="E48" s="28" t="s">
        <v>285</v>
      </c>
      <c r="F48" s="28"/>
      <c r="G48" t="s">
        <v>53</v>
      </c>
      <c r="H48" s="21">
        <v>0.42005100000000001</v>
      </c>
      <c r="I48" s="21">
        <v>0.96712500000000001</v>
      </c>
      <c r="J48" s="27">
        <v>-8.3021132235867406E-2</v>
      </c>
      <c r="K48" s="26">
        <v>9.4627523936339896E-3</v>
      </c>
      <c r="L48" s="25">
        <v>1.7E-18</v>
      </c>
      <c r="M48" s="29"/>
      <c r="N48" s="112"/>
      <c r="O48" s="112"/>
      <c r="P48" s="53"/>
      <c r="Q48" s="21">
        <v>-7.77427371644661E-2</v>
      </c>
      <c r="R48" s="21">
        <v>2.775562343422E-2</v>
      </c>
      <c r="S48" s="8">
        <v>5.1000000000000004E-3</v>
      </c>
      <c r="T48" s="22">
        <v>-7.2279705846048994E-2</v>
      </c>
      <c r="U48" s="21">
        <v>1.6388392149742401E-2</v>
      </c>
      <c r="V48" s="24">
        <v>1.0000000000000001E-5</v>
      </c>
      <c r="W48" s="21">
        <v>-8.613895437289E-2</v>
      </c>
      <c r="X48" s="21">
        <v>1.42662055630569E-2</v>
      </c>
      <c r="Y48" s="8">
        <v>1.6000000000000001E-9</v>
      </c>
      <c r="Z48" s="22">
        <v>-9.45554358162667E-2</v>
      </c>
      <c r="AA48" s="21">
        <v>2.1697463563070101E-2</v>
      </c>
      <c r="AB48" s="24">
        <v>1.2999999999999999E-5</v>
      </c>
      <c r="AC48" s="23">
        <f t="shared" si="0"/>
        <v>-5.6042328839335338E-3</v>
      </c>
      <c r="AD48" s="223">
        <v>0.78640686527164305</v>
      </c>
    </row>
    <row r="49" spans="1:30">
      <c r="A49">
        <v>21</v>
      </c>
      <c r="B49" s="231" t="s">
        <v>289</v>
      </c>
      <c r="C49" s="232">
        <v>4</v>
      </c>
      <c r="D49">
        <v>6304286</v>
      </c>
      <c r="E49" s="28" t="s">
        <v>285</v>
      </c>
      <c r="F49" s="28"/>
      <c r="G49" t="s">
        <v>41</v>
      </c>
      <c r="H49" s="21">
        <v>0.28010499999999999</v>
      </c>
      <c r="I49" s="21">
        <v>0.99523899999999998</v>
      </c>
      <c r="J49" s="27">
        <v>-8.7773120719208494E-2</v>
      </c>
      <c r="K49" s="26">
        <v>1.024753970231E-2</v>
      </c>
      <c r="L49" s="25">
        <v>1.1E-17</v>
      </c>
      <c r="M49" s="29" t="s">
        <v>45</v>
      </c>
      <c r="N49" s="112">
        <v>0.09</v>
      </c>
      <c r="O49" s="112">
        <v>7.1000000000000004E-3</v>
      </c>
      <c r="P49" s="24">
        <v>1.1E-36</v>
      </c>
      <c r="Q49" s="21">
        <v>-6.7213729034363706E-2</v>
      </c>
      <c r="R49" s="21">
        <v>3.0013614603147099E-2</v>
      </c>
      <c r="S49" s="8">
        <v>2.5000000000000001E-2</v>
      </c>
      <c r="T49" s="22">
        <v>-7.1305189908604696E-2</v>
      </c>
      <c r="U49" s="21">
        <v>1.77195244266138E-2</v>
      </c>
      <c r="V49" s="24">
        <v>5.7000000000000003E-5</v>
      </c>
      <c r="W49" s="21">
        <v>-9.2413838231308595E-2</v>
      </c>
      <c r="X49" s="21">
        <v>1.5440960661056199E-2</v>
      </c>
      <c r="Y49" s="8">
        <v>2.1999999999999998E-9</v>
      </c>
      <c r="Z49" s="22">
        <v>-0.110111027969957</v>
      </c>
      <c r="AA49" s="21">
        <v>2.34658919566029E-2</v>
      </c>
      <c r="AB49" s="24">
        <v>2.7E-6</v>
      </c>
      <c r="AC49" s="23">
        <f t="shared" si="0"/>
        <v>-1.4299099645197766E-2</v>
      </c>
      <c r="AD49" s="223">
        <v>0.299727217458787</v>
      </c>
    </row>
    <row r="50" spans="1:30">
      <c r="A50">
        <v>21</v>
      </c>
      <c r="B50" s="231" t="s">
        <v>288</v>
      </c>
      <c r="C50" s="232">
        <v>4</v>
      </c>
      <c r="D50">
        <v>6312976</v>
      </c>
      <c r="E50" s="28" t="s">
        <v>283</v>
      </c>
      <c r="F50" s="28" t="s">
        <v>285</v>
      </c>
      <c r="G50" t="s">
        <v>53</v>
      </c>
      <c r="H50" s="21">
        <v>0.61423700000000003</v>
      </c>
      <c r="I50" s="21">
        <v>0.94606100000000004</v>
      </c>
      <c r="J50" s="27">
        <v>-5.9751092483466703E-2</v>
      </c>
      <c r="K50" s="26">
        <v>9.6854651664225501E-3</v>
      </c>
      <c r="L50" s="25">
        <v>6.9E-10</v>
      </c>
      <c r="M50" s="29" t="s">
        <v>37</v>
      </c>
      <c r="N50" s="112">
        <v>5.8000000000000003E-2</v>
      </c>
      <c r="O50" s="112">
        <v>6.7999999999999996E-3</v>
      </c>
      <c r="P50" s="24">
        <v>3.0000000000000001E-17</v>
      </c>
      <c r="Q50" s="21">
        <v>-7.8556927354537398E-2</v>
      </c>
      <c r="R50" s="21">
        <v>2.84400402333733E-2</v>
      </c>
      <c r="S50" s="8">
        <v>5.7000000000000002E-3</v>
      </c>
      <c r="T50" s="22">
        <v>-5.0008485820601203E-2</v>
      </c>
      <c r="U50" s="21">
        <v>1.6783565424085801E-2</v>
      </c>
      <c r="V50" s="24">
        <v>2.8999999999999998E-3</v>
      </c>
      <c r="W50" s="21">
        <v>-5.42051825288856E-2</v>
      </c>
      <c r="X50" s="21">
        <v>1.46146296141963E-2</v>
      </c>
      <c r="Y50" s="8">
        <v>2.1000000000000001E-4</v>
      </c>
      <c r="Z50" s="22">
        <v>-8.3265427782187804E-2</v>
      </c>
      <c r="AA50" s="21">
        <v>2.2227780593098101E-2</v>
      </c>
      <c r="AB50" s="24">
        <v>1.8000000000000001E-4</v>
      </c>
      <c r="AC50" s="23">
        <f t="shared" si="0"/>
        <v>-1.5695001425501353E-3</v>
      </c>
      <c r="AD50" s="223">
        <v>0.38280731014792602</v>
      </c>
    </row>
    <row r="51" spans="1:30">
      <c r="A51">
        <v>21</v>
      </c>
      <c r="B51" s="231" t="s">
        <v>287</v>
      </c>
      <c r="C51" s="232">
        <v>4</v>
      </c>
      <c r="D51">
        <v>6315368</v>
      </c>
      <c r="E51" s="28" t="s">
        <v>285</v>
      </c>
      <c r="F51" s="28" t="s">
        <v>283</v>
      </c>
      <c r="G51" t="s">
        <v>45</v>
      </c>
      <c r="H51" s="21">
        <v>0.44494699999999998</v>
      </c>
      <c r="I51" s="21">
        <v>0.99205699999999997</v>
      </c>
      <c r="J51" s="27">
        <v>-6.8616588959545602E-2</v>
      </c>
      <c r="K51" s="26">
        <v>9.2819185521959297E-3</v>
      </c>
      <c r="L51" s="25">
        <v>1.4000000000000001E-13</v>
      </c>
      <c r="M51" s="29" t="s">
        <v>45</v>
      </c>
      <c r="N51" s="112">
        <v>-7.6999999999999999E-2</v>
      </c>
      <c r="O51" s="112">
        <v>6.4999999999999997E-3</v>
      </c>
      <c r="P51" s="24">
        <v>6.7E-32</v>
      </c>
      <c r="Q51" s="21">
        <v>-9.9370044685527306E-2</v>
      </c>
      <c r="R51" s="21">
        <v>2.72335673835012E-2</v>
      </c>
      <c r="S51" s="8">
        <v>2.5999999999999998E-4</v>
      </c>
      <c r="T51" s="22">
        <v>-7.2921191554436202E-2</v>
      </c>
      <c r="U51" s="21">
        <v>1.6076123347178801E-2</v>
      </c>
      <c r="V51" s="24">
        <v>5.6999999999999996E-6</v>
      </c>
      <c r="W51" s="21">
        <v>-6.14999047323792E-2</v>
      </c>
      <c r="X51" s="21">
        <v>1.39989402206461E-2</v>
      </c>
      <c r="Y51" s="8">
        <v>1.1E-5</v>
      </c>
      <c r="Z51" s="22">
        <v>-7.2009085189911004E-2</v>
      </c>
      <c r="AA51" s="21">
        <v>2.1293176135685699E-2</v>
      </c>
      <c r="AB51" s="24">
        <v>7.2000000000000005E-4</v>
      </c>
      <c r="AC51" s="23">
        <f t="shared" si="0"/>
        <v>9.1203198318721007E-3</v>
      </c>
      <c r="AD51" s="223">
        <v>0.17320691125903101</v>
      </c>
    </row>
    <row r="52" spans="1:30">
      <c r="A52">
        <v>21</v>
      </c>
      <c r="B52" s="231" t="s">
        <v>286</v>
      </c>
      <c r="C52" s="232">
        <v>4</v>
      </c>
      <c r="D52">
        <v>6320070</v>
      </c>
      <c r="E52" s="28" t="s">
        <v>285</v>
      </c>
      <c r="F52" s="28" t="s">
        <v>283</v>
      </c>
      <c r="G52" t="s">
        <v>45</v>
      </c>
      <c r="H52" s="21">
        <v>0.34444799999999998</v>
      </c>
      <c r="I52" s="21">
        <v>0.99290199999999995</v>
      </c>
      <c r="J52" s="27">
        <v>-6.3803398729102206E-2</v>
      </c>
      <c r="K52" s="26">
        <v>9.6903728536901906E-3</v>
      </c>
      <c r="L52" s="25">
        <v>4.6000000000000003E-11</v>
      </c>
      <c r="M52" s="29" t="s">
        <v>45</v>
      </c>
      <c r="N52" s="112">
        <v>-6.8000000000000005E-2</v>
      </c>
      <c r="O52" s="112">
        <v>6.7000000000000002E-3</v>
      </c>
      <c r="P52" s="24">
        <v>1.3999999999999999E-23</v>
      </c>
      <c r="Q52" s="21">
        <v>-7.4084230244091498E-2</v>
      </c>
      <c r="R52" s="21">
        <v>2.8409263284607699E-2</v>
      </c>
      <c r="S52" s="8">
        <v>9.1000000000000004E-3</v>
      </c>
      <c r="T52" s="22">
        <v>-5.73187676933717E-2</v>
      </c>
      <c r="U52" s="21">
        <v>1.6769809213606501E-2</v>
      </c>
      <c r="V52" s="24">
        <v>6.3000000000000003E-4</v>
      </c>
      <c r="W52" s="21">
        <v>-5.74266707646129E-2</v>
      </c>
      <c r="X52" s="21">
        <v>1.4607343688648401E-2</v>
      </c>
      <c r="Y52" s="8">
        <v>8.3999999999999995E-5</v>
      </c>
      <c r="Z52" s="22">
        <v>-8.85232792185036E-2</v>
      </c>
      <c r="AA52" s="21">
        <v>2.2212587983464399E-2</v>
      </c>
      <c r="AB52" s="24">
        <v>6.7000000000000002E-5</v>
      </c>
      <c r="AC52" s="23">
        <f t="shared" si="0"/>
        <v>-4.8130163248040342E-3</v>
      </c>
      <c r="AD52" s="223">
        <v>0.61158290600032805</v>
      </c>
    </row>
    <row r="53" spans="1:30">
      <c r="A53">
        <v>21</v>
      </c>
      <c r="B53" s="231" t="s">
        <v>284</v>
      </c>
      <c r="C53" s="232">
        <v>4</v>
      </c>
      <c r="D53">
        <v>6328354</v>
      </c>
      <c r="E53" s="28" t="s">
        <v>283</v>
      </c>
      <c r="F53" s="28"/>
      <c r="G53" t="s">
        <v>53</v>
      </c>
      <c r="H53" s="21">
        <v>0.527478</v>
      </c>
      <c r="I53" s="21">
        <v>0.97868200000000005</v>
      </c>
      <c r="J53" s="27">
        <v>-5.8234520888605097E-2</v>
      </c>
      <c r="K53" s="26">
        <v>9.2864798144799594E-3</v>
      </c>
      <c r="L53" s="25">
        <v>3.6E-10</v>
      </c>
      <c r="M53" s="29" t="s">
        <v>41</v>
      </c>
      <c r="N53" s="112">
        <v>6.0999999999999999E-2</v>
      </c>
      <c r="O53" s="112">
        <v>6.6E-3</v>
      </c>
      <c r="P53" s="24">
        <v>4.1999999999999998E-20</v>
      </c>
      <c r="Q53" s="21">
        <v>-0.104323158445421</v>
      </c>
      <c r="R53" s="21">
        <v>2.7245170457768499E-2</v>
      </c>
      <c r="S53" s="8">
        <v>1.2999999999999999E-4</v>
      </c>
      <c r="T53" s="22">
        <v>-5.7166517232420201E-2</v>
      </c>
      <c r="U53" s="21">
        <v>1.6084936360873901E-2</v>
      </c>
      <c r="V53" s="24">
        <v>3.8000000000000002E-4</v>
      </c>
      <c r="W53" s="21">
        <v>-4.6568155686786301E-2</v>
      </c>
      <c r="X53" s="21">
        <v>1.40048875247023E-2</v>
      </c>
      <c r="Y53" s="8">
        <v>8.8000000000000003E-4</v>
      </c>
      <c r="Z53" s="22">
        <v>-7.5145582184469095E-2</v>
      </c>
      <c r="AA53" s="21">
        <v>2.13110447163345E-2</v>
      </c>
      <c r="AB53" s="24">
        <v>4.2000000000000002E-4</v>
      </c>
      <c r="AC53" s="23">
        <f t="shared" si="0"/>
        <v>9.7258587536506371E-3</v>
      </c>
      <c r="AD53" s="223">
        <v>0.68325987514311404</v>
      </c>
    </row>
    <row r="54" spans="1:30">
      <c r="A54">
        <v>22</v>
      </c>
      <c r="B54" s="29" t="s">
        <v>282</v>
      </c>
      <c r="C54">
        <v>5</v>
      </c>
      <c r="D54">
        <v>14786749</v>
      </c>
      <c r="E54" s="28" t="s">
        <v>281</v>
      </c>
      <c r="F54" s="28"/>
      <c r="G54" t="s">
        <v>45</v>
      </c>
      <c r="H54" s="21">
        <v>0.98778900000000003</v>
      </c>
      <c r="I54" s="21">
        <v>0.94711000000000001</v>
      </c>
      <c r="J54" s="27">
        <v>0.26737753838215</v>
      </c>
      <c r="K54" s="26">
        <v>4.2826307451470702E-2</v>
      </c>
      <c r="L54" s="25">
        <v>4.3000000000000001E-10</v>
      </c>
      <c r="M54" s="29" t="s">
        <v>45</v>
      </c>
      <c r="N54" s="112">
        <v>0.2</v>
      </c>
      <c r="O54" s="112">
        <v>3.2000000000000001E-2</v>
      </c>
      <c r="P54" s="24">
        <v>1.0999999999999999E-9</v>
      </c>
      <c r="Q54" s="21">
        <v>0.19113966426948001</v>
      </c>
      <c r="R54" s="21">
        <v>0.12384677099791699</v>
      </c>
      <c r="S54" s="8">
        <v>0.12</v>
      </c>
      <c r="T54" s="22">
        <v>0.20664144380666499</v>
      </c>
      <c r="U54" s="21">
        <v>7.3335007742365496E-2</v>
      </c>
      <c r="V54" s="24">
        <v>4.7999999999999996E-3</v>
      </c>
      <c r="W54" s="21">
        <v>0.296410956919129</v>
      </c>
      <c r="X54" s="21">
        <v>6.4063364889088398E-2</v>
      </c>
      <c r="Y54" s="8">
        <v>3.7000000000000002E-6</v>
      </c>
      <c r="Z54" s="22">
        <v>0.29475259639915402</v>
      </c>
      <c r="AA54" s="21">
        <v>9.6962946513341905E-2</v>
      </c>
      <c r="AB54" s="24">
        <v>2.3999999999999998E-3</v>
      </c>
      <c r="AC54" s="23">
        <f t="shared" si="0"/>
        <v>3.4537644043224673E-2</v>
      </c>
      <c r="AD54" s="223">
        <v>0.77885699584949897</v>
      </c>
    </row>
    <row r="55" spans="1:30">
      <c r="A55">
        <v>23</v>
      </c>
      <c r="B55" s="29" t="s">
        <v>280</v>
      </c>
      <c r="C55">
        <v>5</v>
      </c>
      <c r="D55">
        <v>55806751</v>
      </c>
      <c r="E55" s="28" t="s">
        <v>279</v>
      </c>
      <c r="F55" s="28"/>
      <c r="G55" t="s">
        <v>37</v>
      </c>
      <c r="H55" s="21">
        <v>0.25319799999999998</v>
      </c>
      <c r="I55" s="21">
        <v>1</v>
      </c>
      <c r="J55" s="27">
        <v>-6.22927933422915E-2</v>
      </c>
      <c r="K55" s="26">
        <v>1.05495068130128E-2</v>
      </c>
      <c r="L55" s="25">
        <v>3.4999999999999999E-9</v>
      </c>
      <c r="M55" s="29" t="s">
        <v>37</v>
      </c>
      <c r="N55" s="112">
        <v>-7.2999999999999995E-2</v>
      </c>
      <c r="O55" s="112">
        <v>7.3000000000000001E-3</v>
      </c>
      <c r="P55" s="24">
        <v>4.3999999999999999E-23</v>
      </c>
      <c r="Q55" s="21">
        <v>-9.2492137258182103E-2</v>
      </c>
      <c r="R55" s="21">
        <v>3.0910919013146802E-2</v>
      </c>
      <c r="S55" s="8">
        <v>2.8E-3</v>
      </c>
      <c r="T55" s="22">
        <v>-6.8953923049681204E-2</v>
      </c>
      <c r="U55" s="21">
        <v>1.82488136914205E-2</v>
      </c>
      <c r="V55" s="24">
        <v>1.6000000000000001E-4</v>
      </c>
      <c r="W55" s="21">
        <v>-7.0624713746742396E-2</v>
      </c>
      <c r="X55" s="21">
        <v>1.5895996352431802E-2</v>
      </c>
      <c r="Y55" s="8">
        <v>8.8999999999999995E-6</v>
      </c>
      <c r="Z55" s="22">
        <v>-2.15070811735972E-2</v>
      </c>
      <c r="AA55" s="21">
        <v>2.41568535691787E-2</v>
      </c>
      <c r="AB55" s="24">
        <v>0.37</v>
      </c>
      <c r="AC55" s="23">
        <f t="shared" si="0"/>
        <v>2.3661685361528299E-2</v>
      </c>
      <c r="AD55" s="223">
        <v>2.8023002385245202E-3</v>
      </c>
    </row>
    <row r="56" spans="1:30">
      <c r="A56" s="36">
        <v>24</v>
      </c>
      <c r="B56" s="38" t="s">
        <v>278</v>
      </c>
      <c r="C56" s="36">
        <v>5</v>
      </c>
      <c r="D56" s="36">
        <v>101488394</v>
      </c>
      <c r="E56" s="37" t="s">
        <v>277</v>
      </c>
      <c r="F56" s="37" t="s">
        <v>276</v>
      </c>
      <c r="G56" s="36" t="s">
        <v>275</v>
      </c>
      <c r="H56" s="31">
        <v>0.94003700000000001</v>
      </c>
      <c r="I56" s="31">
        <v>0.96257599999999999</v>
      </c>
      <c r="J56" s="27">
        <v>-0.117584337766071</v>
      </c>
      <c r="K56" s="26">
        <v>1.9724572503601202E-2</v>
      </c>
      <c r="L56" s="25">
        <v>2.5000000000000001E-9</v>
      </c>
      <c r="M56" s="38"/>
      <c r="N56" s="114"/>
      <c r="O56" s="114"/>
      <c r="P56" s="137"/>
      <c r="Q56" s="31">
        <v>-0.200834403130637</v>
      </c>
      <c r="R56" s="31">
        <v>5.8158969666655298E-2</v>
      </c>
      <c r="S56" s="35">
        <v>5.5000000000000003E-4</v>
      </c>
      <c r="T56" s="32">
        <v>-0.12984450350507701</v>
      </c>
      <c r="U56" s="31">
        <v>3.4287707705105003E-2</v>
      </c>
      <c r="V56" s="34">
        <v>1.4999999999999999E-4</v>
      </c>
      <c r="W56" s="31">
        <v>-0.122617154949758</v>
      </c>
      <c r="X56" s="31">
        <v>2.98516417294017E-2</v>
      </c>
      <c r="Y56" s="35">
        <v>4.0000000000000003E-5</v>
      </c>
      <c r="Z56" s="32">
        <v>-6.0727277712168501E-2</v>
      </c>
      <c r="AA56" s="31">
        <v>4.5490212430912703E-2</v>
      </c>
      <c r="AB56" s="34">
        <v>0.18</v>
      </c>
      <c r="AC56" s="33">
        <f t="shared" si="0"/>
        <v>4.6702375139489494E-2</v>
      </c>
      <c r="AD56" s="226">
        <v>4.2552415325062301E-5</v>
      </c>
    </row>
    <row r="57" spans="1:30">
      <c r="A57" s="36">
        <v>25</v>
      </c>
      <c r="B57" s="38" t="s">
        <v>274</v>
      </c>
      <c r="C57" s="36">
        <v>5</v>
      </c>
      <c r="D57" s="36">
        <v>101685644</v>
      </c>
      <c r="E57" s="37" t="s">
        <v>273</v>
      </c>
      <c r="F57" s="37" t="s">
        <v>272</v>
      </c>
      <c r="G57" s="36" t="s">
        <v>45</v>
      </c>
      <c r="H57" s="31">
        <v>0.967387</v>
      </c>
      <c r="I57" s="31">
        <v>0.81316600000000006</v>
      </c>
      <c r="J57" s="27">
        <v>-0.17207313851952499</v>
      </c>
      <c r="K57" s="26">
        <v>2.8707949703265501E-2</v>
      </c>
      <c r="L57" s="25">
        <v>2.0000000000000001E-9</v>
      </c>
      <c r="M57" s="38" t="s">
        <v>45</v>
      </c>
      <c r="N57" s="114">
        <v>-0.16</v>
      </c>
      <c r="O57" s="114">
        <v>0.02</v>
      </c>
      <c r="P57" s="34">
        <v>1.9000000000000001E-16</v>
      </c>
      <c r="Q57" s="31">
        <v>-0.31411497032775099</v>
      </c>
      <c r="R57" s="31">
        <v>8.4844806111697493E-2</v>
      </c>
      <c r="S57" s="35">
        <v>2.1000000000000001E-4</v>
      </c>
      <c r="T57" s="32">
        <v>-0.19855267905748999</v>
      </c>
      <c r="U57" s="31">
        <v>5.0009050757376501E-2</v>
      </c>
      <c r="V57" s="34">
        <v>7.2000000000000002E-5</v>
      </c>
      <c r="W57" s="31">
        <v>-0.19686723815945401</v>
      </c>
      <c r="X57" s="31">
        <v>4.3467717080241899E-2</v>
      </c>
      <c r="Y57" s="35">
        <v>5.9000000000000003E-6</v>
      </c>
      <c r="Z57" s="32">
        <v>-4.1087808502951698E-2</v>
      </c>
      <c r="AA57" s="31">
        <v>6.6404652346325296E-2</v>
      </c>
      <c r="AB57" s="34">
        <v>0.54</v>
      </c>
      <c r="AC57" s="33">
        <f t="shared" si="0"/>
        <v>9.1009053941599763E-2</v>
      </c>
      <c r="AD57" s="226">
        <v>1.8165504909350701E-5</v>
      </c>
    </row>
    <row r="58" spans="1:30">
      <c r="A58" s="36">
        <v>26</v>
      </c>
      <c r="B58" s="38" t="s">
        <v>271</v>
      </c>
      <c r="C58" s="36">
        <v>5</v>
      </c>
      <c r="D58" s="36">
        <v>101870140</v>
      </c>
      <c r="E58" s="37" t="s">
        <v>270</v>
      </c>
      <c r="F58" s="37" t="s">
        <v>269</v>
      </c>
      <c r="G58" s="36" t="s">
        <v>53</v>
      </c>
      <c r="H58" s="31">
        <v>0.95006000000000002</v>
      </c>
      <c r="I58" s="31">
        <v>0.98814999999999997</v>
      </c>
      <c r="J58" s="27">
        <v>-0.134108809483687</v>
      </c>
      <c r="K58" s="26">
        <v>2.12353703487362E-2</v>
      </c>
      <c r="L58" s="25">
        <v>2.7E-10</v>
      </c>
      <c r="M58" s="38" t="s">
        <v>37</v>
      </c>
      <c r="N58" s="114">
        <v>0.15</v>
      </c>
      <c r="O58" s="114">
        <v>1.4999999999999999E-2</v>
      </c>
      <c r="P58" s="34">
        <v>7.0999999999999997E-24</v>
      </c>
      <c r="Q58" s="31">
        <v>-0.24031530342278101</v>
      </c>
      <c r="R58" s="31">
        <v>6.2681864474285698E-2</v>
      </c>
      <c r="S58" s="35">
        <v>1.2999999999999999E-4</v>
      </c>
      <c r="T58" s="32">
        <v>-0.17040272694795799</v>
      </c>
      <c r="U58" s="31">
        <v>3.69463001698081E-2</v>
      </c>
      <c r="V58" s="34">
        <v>3.9999999999999998E-6</v>
      </c>
      <c r="W58" s="31">
        <v>-0.135655901974369</v>
      </c>
      <c r="X58" s="31">
        <v>3.2160955034319302E-2</v>
      </c>
      <c r="Y58" s="35">
        <v>2.5000000000000001E-5</v>
      </c>
      <c r="Z58" s="32">
        <v>-4.6551105455905697E-2</v>
      </c>
      <c r="AA58" s="31">
        <v>4.9030263118867302E-2</v>
      </c>
      <c r="AB58" s="34">
        <v>0.34</v>
      </c>
      <c r="AC58" s="33">
        <f t="shared" si="0"/>
        <v>6.4588065988958443E-2</v>
      </c>
      <c r="AD58" s="226">
        <v>1.6446591749820199E-7</v>
      </c>
    </row>
    <row r="59" spans="1:30">
      <c r="A59">
        <v>27</v>
      </c>
      <c r="B59" s="29" t="s">
        <v>268</v>
      </c>
      <c r="C59">
        <v>5</v>
      </c>
      <c r="D59">
        <v>102247916</v>
      </c>
      <c r="E59" s="28" t="s">
        <v>266</v>
      </c>
      <c r="F59" s="28"/>
      <c r="G59" t="s">
        <v>37</v>
      </c>
      <c r="H59" s="21">
        <v>0.98863800000000002</v>
      </c>
      <c r="I59" s="21">
        <v>0.88120699999999996</v>
      </c>
      <c r="J59" s="27">
        <v>-0.28977487586336997</v>
      </c>
      <c r="K59" s="26">
        <v>4.6098291421552098E-2</v>
      </c>
      <c r="L59" s="25">
        <v>3.3E-10</v>
      </c>
      <c r="M59" s="29" t="s">
        <v>37</v>
      </c>
      <c r="N59" s="112">
        <v>-0.25</v>
      </c>
      <c r="O59" s="112">
        <v>3.4000000000000002E-2</v>
      </c>
      <c r="P59" s="24">
        <v>1.4000000000000001E-13</v>
      </c>
      <c r="Q59" s="21">
        <v>-0.13945084860467899</v>
      </c>
      <c r="R59" s="21">
        <v>0.137199358448994</v>
      </c>
      <c r="S59" s="8">
        <v>0.31</v>
      </c>
      <c r="T59" s="22">
        <v>-0.29263442493707498</v>
      </c>
      <c r="U59" s="21">
        <v>8.0658283160968597E-2</v>
      </c>
      <c r="V59" s="24">
        <v>2.9E-4</v>
      </c>
      <c r="W59" s="21">
        <v>-0.38031383970586502</v>
      </c>
      <c r="X59" s="21">
        <v>6.9952725757881806E-2</v>
      </c>
      <c r="Y59" s="8">
        <v>5.4E-8</v>
      </c>
      <c r="Z59" s="22">
        <v>-0.19302598987082101</v>
      </c>
      <c r="AA59" s="21">
        <v>0.107133362803388</v>
      </c>
      <c r="AB59" s="24">
        <v>7.0999999999999994E-2</v>
      </c>
      <c r="AC59" s="23">
        <f t="shared" si="0"/>
        <v>-1.7858380422047338E-2</v>
      </c>
      <c r="AD59" s="223">
        <v>0.77386058269941105</v>
      </c>
    </row>
    <row r="60" spans="1:30">
      <c r="A60" s="36">
        <v>27</v>
      </c>
      <c r="B60" s="38" t="s">
        <v>267</v>
      </c>
      <c r="C60" s="36">
        <v>5</v>
      </c>
      <c r="D60" s="36">
        <v>102331465</v>
      </c>
      <c r="E60" s="37" t="s">
        <v>266</v>
      </c>
      <c r="F60" s="37"/>
      <c r="G60" s="36" t="s">
        <v>37</v>
      </c>
      <c r="H60" s="31">
        <v>0.94619399999999998</v>
      </c>
      <c r="I60" s="31">
        <v>0.995533</v>
      </c>
      <c r="J60" s="27">
        <v>-0.1517274067745</v>
      </c>
      <c r="K60" s="26">
        <v>2.04316643867892E-2</v>
      </c>
      <c r="L60" s="25">
        <v>1.1E-13</v>
      </c>
      <c r="M60" s="38" t="s">
        <v>37</v>
      </c>
      <c r="N60" s="114">
        <v>-0.16</v>
      </c>
      <c r="O60" s="114">
        <v>1.4999999999999999E-2</v>
      </c>
      <c r="P60" s="34">
        <v>3.5999999999999997E-29</v>
      </c>
      <c r="Q60" s="31">
        <v>-0.23250750422791999</v>
      </c>
      <c r="R60" s="31">
        <v>6.0388405752101998E-2</v>
      </c>
      <c r="S60" s="35">
        <v>1.2E-4</v>
      </c>
      <c r="T60" s="32">
        <v>-0.19945318827736599</v>
      </c>
      <c r="U60" s="31">
        <v>3.5583672667712098E-2</v>
      </c>
      <c r="V60" s="34">
        <v>2.0999999999999999E-8</v>
      </c>
      <c r="W60" s="31">
        <v>-0.13906862185177599</v>
      </c>
      <c r="X60" s="31">
        <v>3.0978761025458702E-2</v>
      </c>
      <c r="Y60" s="35">
        <v>7.0999999999999998E-6</v>
      </c>
      <c r="Z60" s="32">
        <v>-9.0410702000559895E-2</v>
      </c>
      <c r="AA60" s="31">
        <v>4.7221824642577397E-2</v>
      </c>
      <c r="AB60" s="34">
        <v>5.5E-2</v>
      </c>
      <c r="AC60" s="33">
        <f t="shared" si="0"/>
        <v>4.7365600742453363E-2</v>
      </c>
      <c r="AD60" s="226">
        <v>2.9137637746769899E-6</v>
      </c>
    </row>
    <row r="61" spans="1:30">
      <c r="A61" s="36">
        <v>28</v>
      </c>
      <c r="B61" s="38" t="s">
        <v>265</v>
      </c>
      <c r="C61" s="36">
        <v>5</v>
      </c>
      <c r="D61" s="36">
        <v>102623315</v>
      </c>
      <c r="E61" s="37" t="s">
        <v>263</v>
      </c>
      <c r="F61" s="37" t="s">
        <v>262</v>
      </c>
      <c r="G61" s="36" t="s">
        <v>41</v>
      </c>
      <c r="H61" s="31">
        <v>0.96514100000000003</v>
      </c>
      <c r="I61" s="31">
        <v>0.83532700000000004</v>
      </c>
      <c r="J61" s="27">
        <v>-0.16918337678134601</v>
      </c>
      <c r="K61" s="26">
        <v>2.7352754413263201E-2</v>
      </c>
      <c r="L61" s="25">
        <v>6.2000000000000003E-10</v>
      </c>
      <c r="M61" s="38" t="s">
        <v>45</v>
      </c>
      <c r="N61" s="114">
        <v>0.19</v>
      </c>
      <c r="O61" s="114">
        <v>1.9E-2</v>
      </c>
      <c r="P61" s="34">
        <v>1.9999999999999999E-23</v>
      </c>
      <c r="Q61" s="31">
        <v>-0.28744929525288998</v>
      </c>
      <c r="R61" s="31">
        <v>8.0772538500431604E-2</v>
      </c>
      <c r="S61" s="35">
        <v>3.6999999999999999E-4</v>
      </c>
      <c r="T61" s="32">
        <v>-0.18235735405071599</v>
      </c>
      <c r="U61" s="31">
        <v>4.7632079275175501E-2</v>
      </c>
      <c r="V61" s="34">
        <v>1.2999999999999999E-4</v>
      </c>
      <c r="W61" s="31">
        <v>-0.14397983287338001</v>
      </c>
      <c r="X61" s="31">
        <v>4.1466860413352701E-2</v>
      </c>
      <c r="Y61" s="35">
        <v>5.1999999999999995E-4</v>
      </c>
      <c r="Z61" s="32">
        <v>-0.16603666414305099</v>
      </c>
      <c r="AA61" s="31">
        <v>6.3124861419994294E-2</v>
      </c>
      <c r="AB61" s="34">
        <v>8.5000000000000006E-3</v>
      </c>
      <c r="AC61" s="33">
        <f t="shared" si="0"/>
        <v>4.0470877036613E-2</v>
      </c>
      <c r="AD61" s="226">
        <v>2.9522947154164401E-2</v>
      </c>
    </row>
    <row r="62" spans="1:30">
      <c r="A62" s="36">
        <v>28</v>
      </c>
      <c r="B62" s="38" t="s">
        <v>264</v>
      </c>
      <c r="C62" s="36">
        <v>5</v>
      </c>
      <c r="D62" s="36">
        <v>102726073</v>
      </c>
      <c r="E62" s="37" t="s">
        <v>263</v>
      </c>
      <c r="F62" s="37" t="s">
        <v>262</v>
      </c>
      <c r="G62" s="36" t="s">
        <v>41</v>
      </c>
      <c r="H62" s="31">
        <v>0.95350900000000005</v>
      </c>
      <c r="I62" s="31">
        <v>1</v>
      </c>
      <c r="J62" s="27">
        <v>-0.13548681108510999</v>
      </c>
      <c r="K62" s="26">
        <v>2.18170756336942E-2</v>
      </c>
      <c r="L62" s="25">
        <v>5.3000000000000003E-10</v>
      </c>
      <c r="M62" s="38" t="s">
        <v>45</v>
      </c>
      <c r="N62" s="114">
        <v>0.14000000000000001</v>
      </c>
      <c r="O62" s="114">
        <v>1.6E-2</v>
      </c>
      <c r="P62" s="34">
        <v>3.1E-20</v>
      </c>
      <c r="Q62" s="31">
        <v>-0.22553249305848</v>
      </c>
      <c r="R62" s="31">
        <v>6.4387104935035203E-2</v>
      </c>
      <c r="S62" s="35">
        <v>4.6000000000000001E-4</v>
      </c>
      <c r="T62" s="32">
        <v>-0.14299792644508599</v>
      </c>
      <c r="U62" s="31">
        <v>3.79744851009087E-2</v>
      </c>
      <c r="V62" s="34">
        <v>1.7000000000000001E-4</v>
      </c>
      <c r="W62" s="31">
        <v>-0.13442169295897199</v>
      </c>
      <c r="X62" s="31">
        <v>3.30301028457511E-2</v>
      </c>
      <c r="Y62" s="35">
        <v>4.6999999999999997E-5</v>
      </c>
      <c r="Z62" s="32">
        <v>-0.100061030375587</v>
      </c>
      <c r="AA62" s="31">
        <v>5.0339762483321601E-2</v>
      </c>
      <c r="AB62" s="34">
        <v>4.7E-2</v>
      </c>
      <c r="AC62" s="33">
        <f t="shared" si="0"/>
        <v>4.1823820894297668E-2</v>
      </c>
      <c r="AD62" s="226">
        <v>2.69406089979135E-2</v>
      </c>
    </row>
    <row r="63" spans="1:30">
      <c r="A63">
        <v>29</v>
      </c>
      <c r="B63" s="231" t="s">
        <v>261</v>
      </c>
      <c r="C63" s="232">
        <v>6</v>
      </c>
      <c r="D63">
        <v>7231843</v>
      </c>
      <c r="E63" s="28" t="s">
        <v>260</v>
      </c>
      <c r="F63" s="28"/>
      <c r="G63" t="s">
        <v>53</v>
      </c>
      <c r="H63" s="21">
        <v>0.88528399999999996</v>
      </c>
      <c r="I63" s="21">
        <v>0.93898999999999999</v>
      </c>
      <c r="J63" s="27">
        <v>9.5074123477694797E-2</v>
      </c>
      <c r="K63" s="26">
        <v>1.48876136701166E-2</v>
      </c>
      <c r="L63" s="25">
        <v>1.7000000000000001E-10</v>
      </c>
      <c r="M63" s="29" t="s">
        <v>37</v>
      </c>
      <c r="N63" s="112">
        <v>-9.7000000000000003E-2</v>
      </c>
      <c r="O63" s="112">
        <v>1.0999999999999999E-2</v>
      </c>
      <c r="P63" s="24">
        <v>2.2999999999999999E-20</v>
      </c>
      <c r="Q63" s="21">
        <v>8.30738971880738E-2</v>
      </c>
      <c r="R63" s="21">
        <v>4.3508977471625999E-2</v>
      </c>
      <c r="S63" s="8">
        <v>5.6000000000000001E-2</v>
      </c>
      <c r="T63" s="22">
        <v>6.2656290346689694E-2</v>
      </c>
      <c r="U63" s="21">
        <v>2.5698945662923901E-2</v>
      </c>
      <c r="V63" s="24">
        <v>1.4999999999999999E-2</v>
      </c>
      <c r="W63" s="21">
        <v>0.104763195187666</v>
      </c>
      <c r="X63" s="21">
        <v>2.23947550937642E-2</v>
      </c>
      <c r="Y63" s="8">
        <v>2.9000000000000002E-6</v>
      </c>
      <c r="Z63" s="22">
        <v>0.117292557279501</v>
      </c>
      <c r="AA63" s="21">
        <v>3.40211301429406E-2</v>
      </c>
      <c r="AB63" s="24">
        <v>5.6999999999999998E-4</v>
      </c>
      <c r="AC63" s="23">
        <f t="shared" si="0"/>
        <v>1.1406220030475733E-2</v>
      </c>
      <c r="AD63" s="223">
        <v>0.80534677744877903</v>
      </c>
    </row>
    <row r="64" spans="1:30">
      <c r="A64">
        <v>30</v>
      </c>
      <c r="B64" s="231" t="s">
        <v>259</v>
      </c>
      <c r="C64" s="232">
        <v>6</v>
      </c>
      <c r="D64">
        <v>20488894</v>
      </c>
      <c r="E64" s="28" t="s">
        <v>258</v>
      </c>
      <c r="F64" s="28"/>
      <c r="G64" t="s">
        <v>41</v>
      </c>
      <c r="H64" s="21">
        <v>0.80828199999999994</v>
      </c>
      <c r="I64" s="21">
        <v>0.98671299999999995</v>
      </c>
      <c r="J64" s="27">
        <v>6.78658090367594E-2</v>
      </c>
      <c r="K64" s="26">
        <v>1.1713398528739399E-2</v>
      </c>
      <c r="L64" s="25">
        <v>6.8999999999999997E-9</v>
      </c>
      <c r="M64" s="29"/>
      <c r="N64" s="112"/>
      <c r="O64" s="112"/>
      <c r="P64" s="53"/>
      <c r="Q64" s="21">
        <v>8.4525515841081308E-3</v>
      </c>
      <c r="R64" s="21">
        <v>3.4292597977244897E-2</v>
      </c>
      <c r="S64" s="8">
        <v>0.81</v>
      </c>
      <c r="T64" s="22">
        <v>7.4262633927457397E-2</v>
      </c>
      <c r="U64" s="21">
        <v>2.02583785417857E-2</v>
      </c>
      <c r="V64" s="24">
        <v>2.5000000000000001E-4</v>
      </c>
      <c r="W64" s="21">
        <v>8.6488908277162893E-2</v>
      </c>
      <c r="X64" s="21">
        <v>1.7648710841078E-2</v>
      </c>
      <c r="Y64" s="8">
        <v>9.5999999999999991E-7</v>
      </c>
      <c r="Z64" s="22">
        <v>5.1881898682792603E-2</v>
      </c>
      <c r="AA64" s="21">
        <v>2.6816121345781301E-2</v>
      </c>
      <c r="AB64" s="24">
        <v>5.2999999999999999E-2</v>
      </c>
      <c r="AC64" s="23">
        <f t="shared" si="0"/>
        <v>1.4476449032894826E-2</v>
      </c>
      <c r="AD64" s="223">
        <v>0.58699265603175599</v>
      </c>
    </row>
    <row r="65" spans="1:30">
      <c r="A65">
        <v>31</v>
      </c>
      <c r="B65" s="231" t="s">
        <v>257</v>
      </c>
      <c r="C65" s="232">
        <v>6</v>
      </c>
      <c r="D65">
        <v>20576883</v>
      </c>
      <c r="E65" s="28" t="s">
        <v>239</v>
      </c>
      <c r="F65" s="28"/>
      <c r="G65" t="s">
        <v>53</v>
      </c>
      <c r="H65" s="21">
        <v>0.63392800000000005</v>
      </c>
      <c r="I65" s="21">
        <v>0.984433</v>
      </c>
      <c r="J65" s="27">
        <v>-6.1329828117051698E-2</v>
      </c>
      <c r="K65" s="26">
        <v>9.5960971435705197E-3</v>
      </c>
      <c r="L65" s="25">
        <v>1.5999999999999999E-10</v>
      </c>
      <c r="M65" s="29" t="s">
        <v>37</v>
      </c>
      <c r="N65" s="112">
        <v>8.5000000000000006E-2</v>
      </c>
      <c r="O65" s="112">
        <v>6.4999999999999997E-3</v>
      </c>
      <c r="P65" s="24">
        <v>6.1E-39</v>
      </c>
      <c r="Q65" s="21">
        <v>-7.5276466697876798E-2</v>
      </c>
      <c r="R65" s="21">
        <v>2.8190450699667399E-2</v>
      </c>
      <c r="S65" s="8">
        <v>7.6E-3</v>
      </c>
      <c r="T65" s="22">
        <v>-6.5099924368379705E-2</v>
      </c>
      <c r="U65" s="21">
        <v>1.66328402924277E-2</v>
      </c>
      <c r="V65" s="24">
        <v>9.1000000000000003E-5</v>
      </c>
      <c r="W65" s="21">
        <v>-5.6832322822274003E-2</v>
      </c>
      <c r="X65" s="21">
        <v>1.4486332305793799E-2</v>
      </c>
      <c r="Y65" s="8">
        <v>8.7000000000000001E-5</v>
      </c>
      <c r="Z65" s="22">
        <v>-6.9088823917696801E-2</v>
      </c>
      <c r="AA65" s="21">
        <v>2.20345495893189E-2</v>
      </c>
      <c r="AB65" s="24">
        <v>1.6999999999999999E-3</v>
      </c>
      <c r="AC65" s="23">
        <f t="shared" si="0"/>
        <v>2.0625475933933324E-3</v>
      </c>
      <c r="AD65" s="223">
        <v>0.26011861024993599</v>
      </c>
    </row>
    <row r="66" spans="1:30">
      <c r="A66">
        <v>31</v>
      </c>
      <c r="B66" s="231" t="s">
        <v>256</v>
      </c>
      <c r="C66" s="232">
        <v>6</v>
      </c>
      <c r="D66">
        <v>20634428</v>
      </c>
      <c r="E66" s="28" t="s">
        <v>239</v>
      </c>
      <c r="F66" s="28"/>
      <c r="G66" t="s">
        <v>53</v>
      </c>
      <c r="H66" s="21">
        <v>0.83166099999999998</v>
      </c>
      <c r="I66" s="21">
        <v>0.99227399999999999</v>
      </c>
      <c r="J66" s="27">
        <v>-8.1060366828703698E-2</v>
      </c>
      <c r="K66" s="26">
        <v>1.2307709833933899E-2</v>
      </c>
      <c r="L66" s="25">
        <v>4.5E-11</v>
      </c>
      <c r="M66" s="29" t="s">
        <v>45</v>
      </c>
      <c r="N66" s="112">
        <v>8.7999999999999995E-2</v>
      </c>
      <c r="O66" s="112">
        <v>8.5000000000000006E-3</v>
      </c>
      <c r="P66" s="24">
        <v>2.0000000000000001E-25</v>
      </c>
      <c r="Q66" s="21">
        <v>-9.2857510660639797E-2</v>
      </c>
      <c r="R66" s="21">
        <v>3.62254561927687E-2</v>
      </c>
      <c r="S66" s="8">
        <v>0.01</v>
      </c>
      <c r="T66" s="22">
        <v>-7.2423764723758194E-2</v>
      </c>
      <c r="U66" s="21">
        <v>2.1369213723117099E-2</v>
      </c>
      <c r="V66" s="24">
        <v>6.9999999999999999E-4</v>
      </c>
      <c r="W66" s="21">
        <v>-7.83236996407458E-2</v>
      </c>
      <c r="X66" s="21">
        <v>1.86077375240991E-2</v>
      </c>
      <c r="Y66" s="8">
        <v>2.5999999999999998E-5</v>
      </c>
      <c r="Z66" s="22">
        <v>-0.104368048885109</v>
      </c>
      <c r="AA66" s="21">
        <v>2.8299299861275901E-2</v>
      </c>
      <c r="AB66" s="24">
        <v>2.3000000000000001E-4</v>
      </c>
      <c r="AC66" s="23">
        <f t="shared" si="0"/>
        <v>-3.8368460748230693E-3</v>
      </c>
      <c r="AD66" s="223">
        <v>0.248354513938638</v>
      </c>
    </row>
    <row r="67" spans="1:30">
      <c r="A67">
        <v>31</v>
      </c>
      <c r="B67" s="231" t="s">
        <v>255</v>
      </c>
      <c r="C67" s="232">
        <v>6</v>
      </c>
      <c r="D67">
        <v>20634886</v>
      </c>
      <c r="E67" s="28" t="s">
        <v>239</v>
      </c>
      <c r="F67" s="28"/>
      <c r="G67" t="s">
        <v>45</v>
      </c>
      <c r="H67" s="21">
        <v>0.53178000000000003</v>
      </c>
      <c r="I67" s="21">
        <v>0.99116599999999999</v>
      </c>
      <c r="J67" s="27">
        <v>5.9156973636596402E-2</v>
      </c>
      <c r="K67" s="26">
        <v>9.2189269426783908E-3</v>
      </c>
      <c r="L67" s="25">
        <v>1.4000000000000001E-10</v>
      </c>
      <c r="M67" s="29" t="s">
        <v>45</v>
      </c>
      <c r="N67" s="112">
        <v>7.3999999999999996E-2</v>
      </c>
      <c r="O67" s="112">
        <v>6.3E-3</v>
      </c>
      <c r="P67" s="24">
        <v>1.0000000000000001E-31</v>
      </c>
      <c r="Q67" s="21">
        <v>5.74968538116611E-2</v>
      </c>
      <c r="R67" s="21">
        <v>2.7064541039211101E-2</v>
      </c>
      <c r="S67" s="8">
        <v>3.4000000000000002E-2</v>
      </c>
      <c r="T67" s="22">
        <v>4.4261948941944199E-2</v>
      </c>
      <c r="U67" s="21">
        <v>1.59698587397392E-2</v>
      </c>
      <c r="V67" s="24">
        <v>5.5999999999999999E-3</v>
      </c>
      <c r="W67" s="21">
        <v>6.4542400151494705E-2</v>
      </c>
      <c r="X67" s="21">
        <v>1.39112796361003E-2</v>
      </c>
      <c r="Y67" s="8">
        <v>3.4999999999999999E-6</v>
      </c>
      <c r="Z67" s="22">
        <v>7.3319016162593495E-2</v>
      </c>
      <c r="AA67" s="21">
        <v>2.11545004119549E-2</v>
      </c>
      <c r="AB67" s="24">
        <v>5.2999999999999998E-4</v>
      </c>
      <c r="AC67" s="23">
        <f t="shared" si="0"/>
        <v>5.2740541169774653E-3</v>
      </c>
      <c r="AD67" s="223">
        <v>0.89241399579773195</v>
      </c>
    </row>
    <row r="68" spans="1:30">
      <c r="A68">
        <v>31</v>
      </c>
      <c r="B68" s="231" t="s">
        <v>254</v>
      </c>
      <c r="C68" s="232">
        <v>6</v>
      </c>
      <c r="D68">
        <v>20635719</v>
      </c>
      <c r="E68" s="28" t="s">
        <v>239</v>
      </c>
      <c r="F68" s="28"/>
      <c r="G68" t="s">
        <v>176</v>
      </c>
      <c r="H68" s="21">
        <v>0.60641500000000004</v>
      </c>
      <c r="I68" s="21">
        <v>0.98534999999999995</v>
      </c>
      <c r="J68" s="27">
        <v>-6.5876944714259505E-2</v>
      </c>
      <c r="K68" s="26">
        <v>9.4441512965980304E-3</v>
      </c>
      <c r="L68" s="25">
        <v>3.0000000000000001E-12</v>
      </c>
      <c r="M68" s="29"/>
      <c r="N68" s="112"/>
      <c r="O68" s="112"/>
      <c r="P68" s="53"/>
      <c r="Q68" s="21">
        <v>-4.3410557068621701E-2</v>
      </c>
      <c r="R68" s="21">
        <v>2.7774221269570399E-2</v>
      </c>
      <c r="S68" s="8">
        <v>0.12</v>
      </c>
      <c r="T68" s="22">
        <v>-4.8078379327686202E-2</v>
      </c>
      <c r="U68" s="21">
        <v>1.6384013889733599E-2</v>
      </c>
      <c r="V68" s="24">
        <v>3.3E-3</v>
      </c>
      <c r="W68" s="21">
        <v>-7.5255196718361797E-2</v>
      </c>
      <c r="X68" s="21">
        <v>1.42639107833567E-2</v>
      </c>
      <c r="Y68" s="8">
        <v>1.3E-7</v>
      </c>
      <c r="Z68" s="22">
        <v>-8.9223347764695093E-2</v>
      </c>
      <c r="AA68" s="21">
        <v>2.1702254414403498E-2</v>
      </c>
      <c r="AB68" s="24">
        <v>3.8999999999999999E-5</v>
      </c>
      <c r="AC68" s="23">
        <f t="shared" si="0"/>
        <v>-1.5270930232024464E-2</v>
      </c>
      <c r="AD68" s="223">
        <v>4.8034316113678401E-2</v>
      </c>
    </row>
    <row r="69" spans="1:30">
      <c r="A69">
        <v>31</v>
      </c>
      <c r="B69" s="231" t="s">
        <v>253</v>
      </c>
      <c r="C69" s="232">
        <v>6</v>
      </c>
      <c r="D69">
        <v>20653849</v>
      </c>
      <c r="E69" s="28" t="s">
        <v>239</v>
      </c>
      <c r="F69" s="28"/>
      <c r="G69" t="s">
        <v>37</v>
      </c>
      <c r="H69" s="21">
        <v>0.89822900000000006</v>
      </c>
      <c r="I69" s="21">
        <v>0.84077199999999996</v>
      </c>
      <c r="J69" s="27">
        <v>-0.11859666855147299</v>
      </c>
      <c r="K69" s="26">
        <v>1.6599434234900401E-2</v>
      </c>
      <c r="L69" s="25">
        <v>9E-13</v>
      </c>
      <c r="M69" s="29"/>
      <c r="N69" s="112"/>
      <c r="O69" s="112"/>
      <c r="P69" s="53"/>
      <c r="Q69" s="21">
        <v>-0.11061762050713</v>
      </c>
      <c r="R69" s="21">
        <v>4.8931892302382402E-2</v>
      </c>
      <c r="S69" s="8">
        <v>2.4E-2</v>
      </c>
      <c r="T69" s="22">
        <v>-0.100789522681466</v>
      </c>
      <c r="U69" s="21">
        <v>2.88535808632055E-2</v>
      </c>
      <c r="V69" s="24">
        <v>4.8000000000000001E-4</v>
      </c>
      <c r="W69" s="21">
        <v>-0.112410357306774</v>
      </c>
      <c r="X69" s="21">
        <v>2.51188498294839E-2</v>
      </c>
      <c r="Y69" s="8">
        <v>7.6000000000000001E-6</v>
      </c>
      <c r="Z69" s="22">
        <v>-0.17183273103997099</v>
      </c>
      <c r="AA69" s="21">
        <v>3.8213470346221301E-2</v>
      </c>
      <c r="AB69" s="24">
        <v>6.9E-6</v>
      </c>
      <c r="AC69" s="23">
        <f t="shared" ref="AC69:AC132" si="1">((T69-Q69)+(W69-T69)+(Z69-W69))/3</f>
        <v>-2.0405036844280328E-2</v>
      </c>
      <c r="AD69" s="223">
        <v>4.2098094207584001E-2</v>
      </c>
    </row>
    <row r="70" spans="1:30">
      <c r="A70">
        <v>31</v>
      </c>
      <c r="B70" s="231" t="s">
        <v>252</v>
      </c>
      <c r="C70" s="232">
        <v>6</v>
      </c>
      <c r="D70">
        <v>20654897</v>
      </c>
      <c r="E70" s="28" t="s">
        <v>239</v>
      </c>
      <c r="F70" s="28"/>
      <c r="G70" t="s">
        <v>45</v>
      </c>
      <c r="H70" s="21">
        <v>0.83043299999999998</v>
      </c>
      <c r="I70" s="21">
        <v>0.99725200000000003</v>
      </c>
      <c r="J70" s="27">
        <v>-9.1524518374924493E-2</v>
      </c>
      <c r="K70" s="26">
        <v>1.22335171499467E-2</v>
      </c>
      <c r="L70" s="25">
        <v>7.3000000000000004E-14</v>
      </c>
      <c r="M70" s="29" t="s">
        <v>45</v>
      </c>
      <c r="N70" s="112">
        <v>-0.1</v>
      </c>
      <c r="O70" s="112">
        <v>8.5000000000000006E-3</v>
      </c>
      <c r="P70" s="24">
        <v>5.5999999999999998E-32</v>
      </c>
      <c r="Q70" s="21">
        <v>-9.80147068615458E-2</v>
      </c>
      <c r="R70" s="21">
        <v>3.6018740429936802E-2</v>
      </c>
      <c r="S70" s="8">
        <v>6.4999999999999997E-3</v>
      </c>
      <c r="T70" s="22">
        <v>-5.9432478638268997E-2</v>
      </c>
      <c r="U70" s="21">
        <v>2.12566218237938E-2</v>
      </c>
      <c r="V70" s="24">
        <v>5.1999999999999998E-3</v>
      </c>
      <c r="W70" s="21">
        <v>-8.9008767619569301E-2</v>
      </c>
      <c r="X70" s="21">
        <v>1.8495235949299201E-2</v>
      </c>
      <c r="Y70" s="8">
        <v>1.5E-6</v>
      </c>
      <c r="Z70" s="22">
        <v>-0.149635983078483</v>
      </c>
      <c r="AA70" s="21">
        <v>2.81288146111245E-2</v>
      </c>
      <c r="AB70" s="24">
        <v>9.9999999999999995E-8</v>
      </c>
      <c r="AC70" s="23">
        <f t="shared" si="1"/>
        <v>-1.7207092072312399E-2</v>
      </c>
      <c r="AD70" s="223">
        <v>1.3762204444928299E-2</v>
      </c>
    </row>
    <row r="71" spans="1:30">
      <c r="A71">
        <v>31</v>
      </c>
      <c r="B71" s="231" t="s">
        <v>251</v>
      </c>
      <c r="C71" s="232">
        <v>6</v>
      </c>
      <c r="D71">
        <v>20661837</v>
      </c>
      <c r="E71" s="28" t="s">
        <v>239</v>
      </c>
      <c r="F71" s="28"/>
      <c r="G71" t="s">
        <v>41</v>
      </c>
      <c r="H71" s="21">
        <v>0.86092500000000005</v>
      </c>
      <c r="I71" s="21">
        <v>0.95671099999999998</v>
      </c>
      <c r="J71" s="27">
        <v>-0.111580600341996</v>
      </c>
      <c r="K71" s="26">
        <v>1.35436771920812E-2</v>
      </c>
      <c r="L71" s="25">
        <v>1.7E-16</v>
      </c>
      <c r="M71" s="29"/>
      <c r="N71" s="112"/>
      <c r="O71" s="112"/>
      <c r="P71" s="53"/>
      <c r="Q71" s="21">
        <v>-0.11485891446268599</v>
      </c>
      <c r="R71" s="21">
        <v>3.9920994201230298E-2</v>
      </c>
      <c r="S71" s="8">
        <v>4.0000000000000001E-3</v>
      </c>
      <c r="T71" s="22">
        <v>-8.1934475336439105E-2</v>
      </c>
      <c r="U71" s="21">
        <v>2.3545434922204699E-2</v>
      </c>
      <c r="V71" s="24">
        <v>5.0000000000000001E-4</v>
      </c>
      <c r="W71" s="21">
        <v>-0.10664414961522201</v>
      </c>
      <c r="X71" s="21">
        <v>2.0492573953981501E-2</v>
      </c>
      <c r="Y71" s="8">
        <v>1.9000000000000001E-7</v>
      </c>
      <c r="Z71" s="22">
        <v>-0.17612464326150501</v>
      </c>
      <c r="AA71" s="21">
        <v>3.11696240614837E-2</v>
      </c>
      <c r="AB71" s="24">
        <v>1.6000000000000001E-8</v>
      </c>
      <c r="AC71" s="23">
        <f t="shared" si="1"/>
        <v>-2.0421909599606339E-2</v>
      </c>
      <c r="AD71" s="223">
        <v>1.5940122687123699E-2</v>
      </c>
    </row>
    <row r="72" spans="1:30">
      <c r="A72">
        <v>31</v>
      </c>
      <c r="B72" s="231" t="s">
        <v>250</v>
      </c>
      <c r="C72" s="232">
        <v>6</v>
      </c>
      <c r="D72">
        <v>20666180</v>
      </c>
      <c r="E72" s="28" t="s">
        <v>239</v>
      </c>
      <c r="F72" s="28"/>
      <c r="G72" t="s">
        <v>37</v>
      </c>
      <c r="H72" s="21">
        <v>0.47375899999999999</v>
      </c>
      <c r="I72" s="21">
        <v>0.78388100000000005</v>
      </c>
      <c r="J72" s="27">
        <v>6.0695100563770803E-2</v>
      </c>
      <c r="K72" s="26">
        <v>1.03947703203391E-2</v>
      </c>
      <c r="L72" s="25">
        <v>5.3000000000000003E-9</v>
      </c>
      <c r="M72" s="29"/>
      <c r="N72" s="112"/>
      <c r="O72" s="112"/>
      <c r="P72" s="53"/>
      <c r="Q72" s="21">
        <v>2.9707244067707899E-2</v>
      </c>
      <c r="R72" s="21">
        <v>3.0537810227844301E-2</v>
      </c>
      <c r="S72" s="8">
        <v>0.33</v>
      </c>
      <c r="T72" s="22">
        <v>3.2870846272577303E-2</v>
      </c>
      <c r="U72" s="21">
        <v>1.8020635727864699E-2</v>
      </c>
      <c r="V72" s="24">
        <v>6.8000000000000005E-2</v>
      </c>
      <c r="W72" s="21">
        <v>5.8535240591427E-2</v>
      </c>
      <c r="X72" s="21">
        <v>1.5689619164731598E-2</v>
      </c>
      <c r="Y72" s="8">
        <v>1.9000000000000001E-4</v>
      </c>
      <c r="Z72" s="22">
        <v>0.123687696397207</v>
      </c>
      <c r="AA72" s="21">
        <v>2.3863230491512798E-2</v>
      </c>
      <c r="AB72" s="24">
        <v>2.2000000000000001E-7</v>
      </c>
      <c r="AC72" s="23">
        <f t="shared" si="1"/>
        <v>3.1326817443166365E-2</v>
      </c>
      <c r="AD72" s="223">
        <v>6.0448017983078502E-3</v>
      </c>
    </row>
    <row r="73" spans="1:30">
      <c r="A73">
        <v>31</v>
      </c>
      <c r="B73" s="231" t="s">
        <v>249</v>
      </c>
      <c r="C73" s="232">
        <v>6</v>
      </c>
      <c r="D73">
        <v>20671282</v>
      </c>
      <c r="E73" s="28" t="s">
        <v>239</v>
      </c>
      <c r="F73" s="28"/>
      <c r="G73" t="s">
        <v>37</v>
      </c>
      <c r="H73" s="21">
        <v>0.93981800000000004</v>
      </c>
      <c r="I73" s="21">
        <v>0.97814299999999998</v>
      </c>
      <c r="J73" s="27">
        <v>-0.123785344972472</v>
      </c>
      <c r="K73" s="26">
        <v>1.95140230969034E-2</v>
      </c>
      <c r="L73" s="25">
        <v>2.1999999999999999E-10</v>
      </c>
      <c r="M73" s="29"/>
      <c r="N73" s="112"/>
      <c r="O73" s="112"/>
      <c r="P73" s="24"/>
      <c r="Q73" s="21">
        <v>-0.15416453427121801</v>
      </c>
      <c r="R73" s="21">
        <v>5.7584987801308003E-2</v>
      </c>
      <c r="S73" s="8">
        <v>7.4000000000000003E-3</v>
      </c>
      <c r="T73" s="22">
        <v>-0.100610155255299</v>
      </c>
      <c r="U73" s="21">
        <v>3.3971343110920198E-2</v>
      </c>
      <c r="V73" s="24">
        <v>3.0999999999999999E-3</v>
      </c>
      <c r="W73" s="21">
        <v>-0.122170629066437</v>
      </c>
      <c r="X73" s="21">
        <v>2.9544523712864899E-2</v>
      </c>
      <c r="Y73" s="8">
        <v>3.4999999999999997E-5</v>
      </c>
      <c r="Z73" s="22">
        <v>-0.16672421605062299</v>
      </c>
      <c r="AA73" s="21">
        <v>4.4973145773491402E-2</v>
      </c>
      <c r="AB73" s="24">
        <v>2.1000000000000001E-4</v>
      </c>
      <c r="AC73" s="23">
        <f t="shared" si="1"/>
        <v>-4.1865605931349914E-3</v>
      </c>
      <c r="AD73" s="223">
        <v>0.24874524223150701</v>
      </c>
    </row>
    <row r="74" spans="1:30">
      <c r="A74">
        <v>31</v>
      </c>
      <c r="B74" s="231" t="s">
        <v>248</v>
      </c>
      <c r="C74" s="232">
        <v>6</v>
      </c>
      <c r="D74">
        <v>20675295</v>
      </c>
      <c r="E74" s="28" t="s">
        <v>239</v>
      </c>
      <c r="F74" s="28"/>
      <c r="G74" t="s">
        <v>37</v>
      </c>
      <c r="H74" s="21">
        <v>0.52168300000000001</v>
      </c>
      <c r="I74" s="21">
        <v>0.99346299999999998</v>
      </c>
      <c r="J74" s="27">
        <v>6.7463282451651202E-2</v>
      </c>
      <c r="K74" s="26">
        <v>9.22291082998976E-3</v>
      </c>
      <c r="L74" s="25">
        <v>2.6E-13</v>
      </c>
      <c r="M74" s="29" t="s">
        <v>37</v>
      </c>
      <c r="N74" s="112">
        <v>0.08</v>
      </c>
      <c r="O74" s="112">
        <v>6.3E-3</v>
      </c>
      <c r="P74" s="24">
        <v>7.6999999999999994E-37</v>
      </c>
      <c r="Q74" s="21">
        <v>8.8176781126452303E-2</v>
      </c>
      <c r="R74" s="21">
        <v>2.7067421234951199E-2</v>
      </c>
      <c r="S74" s="8">
        <v>1.1000000000000001E-3</v>
      </c>
      <c r="T74" s="22">
        <v>5.9612411001211597E-2</v>
      </c>
      <c r="U74" s="21">
        <v>1.5971525303226399E-2</v>
      </c>
      <c r="V74" s="24">
        <v>1.9000000000000001E-4</v>
      </c>
      <c r="W74" s="21">
        <v>6.2440381946157301E-2</v>
      </c>
      <c r="X74" s="21">
        <v>1.3916251658784001E-2</v>
      </c>
      <c r="Y74" s="8">
        <v>7.1999999999999997E-6</v>
      </c>
      <c r="Z74" s="22">
        <v>8.69694895968703E-2</v>
      </c>
      <c r="AA74" s="21">
        <v>2.11564426489819E-2</v>
      </c>
      <c r="AB74" s="24">
        <v>3.8999999999999999E-5</v>
      </c>
      <c r="AC74" s="23">
        <f t="shared" si="1"/>
        <v>-4.0243050986066747E-4</v>
      </c>
      <c r="AD74" s="223">
        <v>0.56273024141105699</v>
      </c>
    </row>
    <row r="75" spans="1:30">
      <c r="A75">
        <v>31</v>
      </c>
      <c r="B75" s="231" t="s">
        <v>247</v>
      </c>
      <c r="C75" s="232">
        <v>6</v>
      </c>
      <c r="D75">
        <v>20682783</v>
      </c>
      <c r="E75" s="28" t="s">
        <v>239</v>
      </c>
      <c r="F75" s="28"/>
      <c r="G75" t="s">
        <v>246</v>
      </c>
      <c r="H75" s="21">
        <v>0.82696000000000003</v>
      </c>
      <c r="I75" s="21">
        <v>0.98436299999999999</v>
      </c>
      <c r="J75" s="27">
        <v>-0.12797420039914201</v>
      </c>
      <c r="K75" s="26">
        <v>1.2231496337542299E-2</v>
      </c>
      <c r="L75" s="25">
        <v>1.3E-25</v>
      </c>
      <c r="M75" s="29"/>
      <c r="N75" s="112"/>
      <c r="O75" s="112"/>
      <c r="P75" s="24"/>
      <c r="Q75" s="21">
        <v>-0.153948108134177</v>
      </c>
      <c r="R75" s="21">
        <v>3.6065646474846898E-2</v>
      </c>
      <c r="S75" s="8">
        <v>2.0000000000000002E-5</v>
      </c>
      <c r="T75" s="22">
        <v>-9.2589747855938598E-2</v>
      </c>
      <c r="U75" s="21">
        <v>2.1274021876474002E-2</v>
      </c>
      <c r="V75" s="24">
        <v>1.2999999999999999E-5</v>
      </c>
      <c r="W75" s="21">
        <v>-0.13117916924265999</v>
      </c>
      <c r="X75" s="21">
        <v>1.8509826923559299E-2</v>
      </c>
      <c r="Y75" s="8">
        <v>1.4000000000000001E-12</v>
      </c>
      <c r="Z75" s="22">
        <v>-0.177506652808302</v>
      </c>
      <c r="AA75" s="21">
        <v>2.8169817392806499E-2</v>
      </c>
      <c r="AB75" s="24">
        <v>2.8999999999999998E-10</v>
      </c>
      <c r="AC75" s="23">
        <f t="shared" si="1"/>
        <v>-7.8528482247083309E-3</v>
      </c>
      <c r="AD75" s="223">
        <v>0.13957802805050101</v>
      </c>
    </row>
    <row r="76" spans="1:30">
      <c r="A76">
        <v>31</v>
      </c>
      <c r="B76" s="231" t="s">
        <v>245</v>
      </c>
      <c r="C76" s="232">
        <v>6</v>
      </c>
      <c r="D76">
        <v>20686996</v>
      </c>
      <c r="E76" s="28" t="s">
        <v>239</v>
      </c>
      <c r="F76" s="28"/>
      <c r="G76" t="s">
        <v>41</v>
      </c>
      <c r="H76" s="21">
        <v>0.73575199999999996</v>
      </c>
      <c r="I76" s="21">
        <v>1</v>
      </c>
      <c r="J76" s="27">
        <v>-0.10992834562855899</v>
      </c>
      <c r="K76" s="26">
        <v>1.0408627319683001E-2</v>
      </c>
      <c r="L76" s="25">
        <v>4.4999999999999999E-26</v>
      </c>
      <c r="M76" s="29" t="s">
        <v>37</v>
      </c>
      <c r="N76" s="112">
        <v>0.14000000000000001</v>
      </c>
      <c r="O76" s="112">
        <v>7.1000000000000004E-3</v>
      </c>
      <c r="P76" s="24">
        <v>1.4000000000000001E-85</v>
      </c>
      <c r="Q76" s="21">
        <v>-9.77102290261644E-2</v>
      </c>
      <c r="R76" s="21">
        <v>3.0675812749448202E-2</v>
      </c>
      <c r="S76" s="8">
        <v>1.4E-3</v>
      </c>
      <c r="T76" s="22">
        <v>-8.8974152493826494E-2</v>
      </c>
      <c r="U76" s="21">
        <v>1.8083626178314001E-2</v>
      </c>
      <c r="V76" s="24">
        <v>8.6000000000000002E-7</v>
      </c>
      <c r="W76" s="21">
        <v>-0.11001632838459301</v>
      </c>
      <c r="X76" s="21">
        <v>1.5744349660580199E-2</v>
      </c>
      <c r="Y76" s="8">
        <v>2.8000000000000002E-12</v>
      </c>
      <c r="Z76" s="22">
        <v>-0.156951742547006</v>
      </c>
      <c r="AA76" s="21">
        <v>2.3956932637861899E-2</v>
      </c>
      <c r="AB76" s="24">
        <v>5.6E-11</v>
      </c>
      <c r="AC76" s="23">
        <f t="shared" si="1"/>
        <v>-1.9747171173613867E-2</v>
      </c>
      <c r="AD76" s="223">
        <v>0.14665492292781401</v>
      </c>
    </row>
    <row r="77" spans="1:30">
      <c r="A77">
        <v>31</v>
      </c>
      <c r="B77" s="231" t="s">
        <v>244</v>
      </c>
      <c r="C77" s="232">
        <v>6</v>
      </c>
      <c r="D77">
        <v>20701127</v>
      </c>
      <c r="E77" s="28" t="s">
        <v>239</v>
      </c>
      <c r="F77" s="28"/>
      <c r="G77" t="s">
        <v>53</v>
      </c>
      <c r="H77" s="21">
        <v>0.75768400000000002</v>
      </c>
      <c r="I77" s="21">
        <v>0.88654200000000005</v>
      </c>
      <c r="J77" s="27">
        <v>-0.115356632663213</v>
      </c>
      <c r="K77" s="26">
        <v>1.13544637540672E-2</v>
      </c>
      <c r="L77" s="25">
        <v>3E-24</v>
      </c>
      <c r="M77" s="29"/>
      <c r="N77" s="112"/>
      <c r="O77" s="112"/>
      <c r="P77" s="24"/>
      <c r="Q77" s="21">
        <v>-8.4745233630397099E-2</v>
      </c>
      <c r="R77" s="21">
        <v>3.3451251655909897E-2</v>
      </c>
      <c r="S77" s="8">
        <v>1.0999999999999999E-2</v>
      </c>
      <c r="T77" s="22">
        <v>-9.9950591570101194E-2</v>
      </c>
      <c r="U77" s="21">
        <v>1.9718609699796601E-2</v>
      </c>
      <c r="V77" s="24">
        <v>3.9999999999999998E-7</v>
      </c>
      <c r="W77" s="21">
        <v>-0.117021143419301</v>
      </c>
      <c r="X77" s="21">
        <v>1.7167935370732398E-2</v>
      </c>
      <c r="Y77" s="8">
        <v>9.2999999999999996E-12</v>
      </c>
      <c r="Z77" s="22">
        <v>-0.15846193973758799</v>
      </c>
      <c r="AA77" s="21">
        <v>2.6126627201181502E-2</v>
      </c>
      <c r="AB77" s="24">
        <v>1.3000000000000001E-9</v>
      </c>
      <c r="AC77" s="23">
        <f t="shared" si="1"/>
        <v>-2.4572235369063628E-2</v>
      </c>
      <c r="AD77" s="223">
        <v>7.5660436262976902E-2</v>
      </c>
    </row>
    <row r="78" spans="1:30">
      <c r="A78">
        <v>31</v>
      </c>
      <c r="B78" s="231" t="s">
        <v>243</v>
      </c>
      <c r="C78" s="232">
        <v>6</v>
      </c>
      <c r="D78">
        <v>20728513</v>
      </c>
      <c r="E78" s="28" t="s">
        <v>239</v>
      </c>
      <c r="F78" s="28"/>
      <c r="G78" t="s">
        <v>41</v>
      </c>
      <c r="H78" s="21">
        <v>0.39912799999999998</v>
      </c>
      <c r="I78" s="21">
        <v>0.99123600000000001</v>
      </c>
      <c r="J78" s="27">
        <v>5.80039558161883E-2</v>
      </c>
      <c r="K78" s="26">
        <v>9.4063043671399702E-3</v>
      </c>
      <c r="L78" s="25">
        <v>6.9999999999999996E-10</v>
      </c>
      <c r="M78" s="29" t="s">
        <v>45</v>
      </c>
      <c r="N78" s="112">
        <v>-5.8999999999999997E-2</v>
      </c>
      <c r="O78" s="112">
        <v>6.4000000000000003E-3</v>
      </c>
      <c r="P78" s="24">
        <v>1.0999999999999999E-19</v>
      </c>
      <c r="Q78" s="21">
        <v>0.104056534611195</v>
      </c>
      <c r="R78" s="21">
        <v>2.7617538621309199E-2</v>
      </c>
      <c r="S78" s="8">
        <v>1.6000000000000001E-4</v>
      </c>
      <c r="T78" s="22">
        <v>5.7248715533230798E-2</v>
      </c>
      <c r="U78" s="21">
        <v>1.6298595449303701E-2</v>
      </c>
      <c r="V78" s="24">
        <v>4.4000000000000002E-4</v>
      </c>
      <c r="W78" s="21">
        <v>5.0418987255279699E-2</v>
      </c>
      <c r="X78" s="21">
        <v>1.4197170940410699E-2</v>
      </c>
      <c r="Y78" s="8">
        <v>3.8000000000000002E-4</v>
      </c>
      <c r="Z78" s="22">
        <v>6.22901311065946E-2</v>
      </c>
      <c r="AA78" s="21">
        <v>2.1581404110498699E-2</v>
      </c>
      <c r="AB78" s="24">
        <v>3.8999999999999998E-3</v>
      </c>
      <c r="AC78" s="23">
        <f t="shared" si="1"/>
        <v>-1.3922134501533468E-2</v>
      </c>
      <c r="AD78" s="223">
        <v>0.140785761151481</v>
      </c>
    </row>
    <row r="79" spans="1:30">
      <c r="A79">
        <v>31</v>
      </c>
      <c r="B79" s="231" t="s">
        <v>242</v>
      </c>
      <c r="C79" s="232">
        <v>6</v>
      </c>
      <c r="D79">
        <v>20731524</v>
      </c>
      <c r="E79" s="28" t="s">
        <v>239</v>
      </c>
      <c r="F79" s="28"/>
      <c r="G79" t="s">
        <v>37</v>
      </c>
      <c r="H79" s="21">
        <v>0.86379799999999995</v>
      </c>
      <c r="I79" s="21">
        <v>1</v>
      </c>
      <c r="J79" s="27">
        <v>-0.10210780162383799</v>
      </c>
      <c r="K79" s="26">
        <v>1.33674815962569E-2</v>
      </c>
      <c r="L79" s="25">
        <v>2.2000000000000001E-14</v>
      </c>
      <c r="M79" s="29" t="s">
        <v>37</v>
      </c>
      <c r="N79" s="112">
        <v>-9.9000000000000005E-2</v>
      </c>
      <c r="O79" s="112">
        <v>9.1999999999999998E-3</v>
      </c>
      <c r="P79" s="24">
        <v>4.5000000000000002E-27</v>
      </c>
      <c r="Q79" s="21">
        <v>-0.12658295695100699</v>
      </c>
      <c r="R79" s="21">
        <v>3.9408977689948402E-2</v>
      </c>
      <c r="S79" s="8">
        <v>1.2999999999999999E-3</v>
      </c>
      <c r="T79" s="22">
        <v>-0.108529156503488</v>
      </c>
      <c r="U79" s="21">
        <v>2.3233222613318501E-2</v>
      </c>
      <c r="V79" s="24">
        <v>3.0000000000000001E-6</v>
      </c>
      <c r="W79" s="21">
        <v>-8.3884715780775998E-2</v>
      </c>
      <c r="X79" s="21">
        <v>2.0227526898614099E-2</v>
      </c>
      <c r="Y79" s="8">
        <v>3.4E-5</v>
      </c>
      <c r="Z79" s="22">
        <v>-0.140041332164897</v>
      </c>
      <c r="AA79" s="21">
        <v>3.0770213807078301E-2</v>
      </c>
      <c r="AB79" s="24">
        <v>5.3000000000000001E-6</v>
      </c>
      <c r="AC79" s="23">
        <f t="shared" si="1"/>
        <v>-4.4861250712966705E-3</v>
      </c>
      <c r="AD79" s="223">
        <v>0.35119506896673902</v>
      </c>
    </row>
    <row r="80" spans="1:30">
      <c r="A80">
        <v>31</v>
      </c>
      <c r="B80" s="231" t="s">
        <v>241</v>
      </c>
      <c r="C80" s="232">
        <v>6</v>
      </c>
      <c r="D80">
        <v>20754761</v>
      </c>
      <c r="E80" s="28" t="s">
        <v>239</v>
      </c>
      <c r="F80" s="28"/>
      <c r="G80" t="s">
        <v>45</v>
      </c>
      <c r="H80" s="21">
        <v>0.50437799999999999</v>
      </c>
      <c r="I80" s="21">
        <v>0.99663100000000004</v>
      </c>
      <c r="J80" s="27">
        <v>5.8922559397695203E-2</v>
      </c>
      <c r="K80" s="26">
        <v>9.2098236639427296E-3</v>
      </c>
      <c r="L80" s="25">
        <v>1.5999999999999999E-10</v>
      </c>
      <c r="M80" s="29" t="s">
        <v>45</v>
      </c>
      <c r="N80" s="112">
        <v>7.3999999999999996E-2</v>
      </c>
      <c r="O80" s="112">
        <v>6.3E-3</v>
      </c>
      <c r="P80" s="24">
        <v>1.8E-31</v>
      </c>
      <c r="Q80" s="21">
        <v>6.4385047652363706E-2</v>
      </c>
      <c r="R80" s="21">
        <v>2.70467661169294E-2</v>
      </c>
      <c r="S80" s="8">
        <v>1.7000000000000001E-2</v>
      </c>
      <c r="T80" s="22">
        <v>6.3609338686671499E-2</v>
      </c>
      <c r="U80" s="21">
        <v>1.5956723959712801E-2</v>
      </c>
      <c r="V80" s="24">
        <v>6.7000000000000002E-5</v>
      </c>
      <c r="W80" s="21">
        <v>5.1392165079785002E-2</v>
      </c>
      <c r="X80" s="21">
        <v>1.39010296201063E-2</v>
      </c>
      <c r="Y80" s="8">
        <v>2.2000000000000001E-4</v>
      </c>
      <c r="Z80" s="22">
        <v>7.6329483554507999E-2</v>
      </c>
      <c r="AA80" s="21">
        <v>2.1141897451690501E-2</v>
      </c>
      <c r="AB80" s="24">
        <v>3.1E-4</v>
      </c>
      <c r="AC80" s="23">
        <f t="shared" si="1"/>
        <v>3.981478634048098E-3</v>
      </c>
      <c r="AD80" s="223">
        <v>0.65292673055286299</v>
      </c>
    </row>
    <row r="81" spans="1:30">
      <c r="A81">
        <v>31</v>
      </c>
      <c r="B81" s="231" t="s">
        <v>240</v>
      </c>
      <c r="C81" s="232">
        <v>6</v>
      </c>
      <c r="D81">
        <v>20838168</v>
      </c>
      <c r="E81" s="28" t="s">
        <v>239</v>
      </c>
      <c r="F81" s="28"/>
      <c r="G81" t="s">
        <v>45</v>
      </c>
      <c r="H81" s="21">
        <v>0.70763600000000004</v>
      </c>
      <c r="I81" s="21">
        <v>0.93801699999999999</v>
      </c>
      <c r="J81" s="27">
        <v>-6.1171916062028299E-2</v>
      </c>
      <c r="K81" s="26">
        <v>1.0398908174309799E-2</v>
      </c>
      <c r="L81" s="25">
        <v>4.0000000000000002E-9</v>
      </c>
      <c r="M81" s="29"/>
      <c r="N81" s="112"/>
      <c r="O81" s="112"/>
      <c r="P81" s="24"/>
      <c r="Q81" s="21">
        <v>-0.12029343236770899</v>
      </c>
      <c r="R81" s="21">
        <v>3.0563238241664001E-2</v>
      </c>
      <c r="S81" s="8">
        <v>8.2999999999999998E-5</v>
      </c>
      <c r="T81" s="22">
        <v>-6.2471838489544497E-2</v>
      </c>
      <c r="U81" s="21">
        <v>1.80346179130541E-2</v>
      </c>
      <c r="V81" s="24">
        <v>5.2999999999999998E-4</v>
      </c>
      <c r="W81" s="21">
        <v>-5.3163926239942497E-2</v>
      </c>
      <c r="X81" s="21">
        <v>1.5704152769499199E-2</v>
      </c>
      <c r="Y81" s="8">
        <v>7.1000000000000002E-4</v>
      </c>
      <c r="Z81" s="22">
        <v>-5.7918802971066302E-2</v>
      </c>
      <c r="AA81" s="21">
        <v>2.3891069222233701E-2</v>
      </c>
      <c r="AB81" s="24">
        <v>1.4999999999999999E-2</v>
      </c>
      <c r="AC81" s="23">
        <f t="shared" si="1"/>
        <v>2.0791543132214232E-2</v>
      </c>
      <c r="AD81" s="223">
        <v>2.6558684795905001E-2</v>
      </c>
    </row>
    <row r="82" spans="1:30">
      <c r="A82">
        <v>32</v>
      </c>
      <c r="B82" s="231" t="s">
        <v>238</v>
      </c>
      <c r="C82" s="232">
        <v>7</v>
      </c>
      <c r="D82">
        <v>15048814</v>
      </c>
      <c r="E82" s="28" t="s">
        <v>237</v>
      </c>
      <c r="F82" s="28" t="s">
        <v>236</v>
      </c>
      <c r="G82" t="s">
        <v>45</v>
      </c>
      <c r="H82" s="21">
        <v>0.46821200000000002</v>
      </c>
      <c r="I82" s="21">
        <v>0.99977099999999997</v>
      </c>
      <c r="J82" s="27">
        <v>-5.8058998896915501E-2</v>
      </c>
      <c r="K82" s="26">
        <v>9.2251433465507307E-3</v>
      </c>
      <c r="L82" s="25">
        <v>3.1000000000000002E-10</v>
      </c>
      <c r="M82" s="29" t="s">
        <v>45</v>
      </c>
      <c r="N82" s="112">
        <v>-6.4000000000000001E-2</v>
      </c>
      <c r="O82" s="112">
        <v>6.3E-3</v>
      </c>
      <c r="P82" s="24">
        <v>1.3E-23</v>
      </c>
      <c r="Q82" s="21">
        <v>-0.10957910421455901</v>
      </c>
      <c r="R82" s="21">
        <v>2.7044379669030501E-2</v>
      </c>
      <c r="S82" s="8">
        <v>5.1E-5</v>
      </c>
      <c r="T82" s="22">
        <v>-6.5728134062546698E-2</v>
      </c>
      <c r="U82" s="21">
        <v>1.5970112961288099E-2</v>
      </c>
      <c r="V82" s="24">
        <v>3.8999999999999999E-5</v>
      </c>
      <c r="W82" s="21">
        <v>-5.6956814621007101E-2</v>
      </c>
      <c r="X82" s="21">
        <v>1.3905447071029101E-2</v>
      </c>
      <c r="Y82" s="8">
        <v>4.1999999999999998E-5</v>
      </c>
      <c r="Z82" s="22">
        <v>-3.6193414355629602E-2</v>
      </c>
      <c r="AA82" s="21">
        <v>2.1146213533972901E-2</v>
      </c>
      <c r="AB82" s="24">
        <v>8.6999999999999994E-2</v>
      </c>
      <c r="AC82" s="23">
        <f t="shared" si="1"/>
        <v>2.4461896619643136E-2</v>
      </c>
      <c r="AD82" s="223">
        <v>5.5178411181313301E-6</v>
      </c>
    </row>
    <row r="83" spans="1:30">
      <c r="A83">
        <v>33</v>
      </c>
      <c r="B83" s="231" t="s">
        <v>235</v>
      </c>
      <c r="C83" s="232">
        <v>7</v>
      </c>
      <c r="D83">
        <v>28159696</v>
      </c>
      <c r="E83" s="28" t="s">
        <v>230</v>
      </c>
      <c r="F83" s="28"/>
      <c r="G83" t="s">
        <v>41</v>
      </c>
      <c r="H83" s="21">
        <v>0.35149900000000001</v>
      </c>
      <c r="I83" s="21">
        <v>0.99965700000000002</v>
      </c>
      <c r="J83" s="27">
        <v>5.8733469094148102E-2</v>
      </c>
      <c r="K83" s="26">
        <v>9.61461163436058E-3</v>
      </c>
      <c r="L83" s="25">
        <v>1.0000000000000001E-9</v>
      </c>
      <c r="M83" s="29" t="s">
        <v>45</v>
      </c>
      <c r="N83" s="112">
        <v>-6.0999999999999999E-2</v>
      </c>
      <c r="O83" s="112">
        <v>6.6E-3</v>
      </c>
      <c r="P83" s="24">
        <v>4.1999999999999998E-20</v>
      </c>
      <c r="Q83" s="21">
        <v>2.3071684539065E-2</v>
      </c>
      <c r="R83" s="21">
        <v>2.8226000544230901E-2</v>
      </c>
      <c r="S83" s="8">
        <v>0.41</v>
      </c>
      <c r="T83" s="22">
        <v>4.5440689523670301E-2</v>
      </c>
      <c r="U83" s="21">
        <v>1.66631491504242E-2</v>
      </c>
      <c r="V83" s="24">
        <v>6.4000000000000003E-3</v>
      </c>
      <c r="W83" s="21">
        <v>6.9215910242491893E-2</v>
      </c>
      <c r="X83" s="21">
        <v>1.45042889569474E-2</v>
      </c>
      <c r="Y83" s="8">
        <v>1.7999999999999999E-6</v>
      </c>
      <c r="Z83" s="22">
        <v>7.3010847887636204E-2</v>
      </c>
      <c r="AA83" s="21">
        <v>2.2062388320039799E-2</v>
      </c>
      <c r="AB83" s="24">
        <v>9.3000000000000005E-4</v>
      </c>
      <c r="AC83" s="23">
        <f t="shared" si="1"/>
        <v>1.6646387782857069E-2</v>
      </c>
      <c r="AD83" s="223">
        <v>1.1455232548926201E-3</v>
      </c>
    </row>
    <row r="84" spans="1:30">
      <c r="A84">
        <v>33</v>
      </c>
      <c r="B84" s="231" t="s">
        <v>234</v>
      </c>
      <c r="C84" s="232">
        <v>7</v>
      </c>
      <c r="D84">
        <v>28164765</v>
      </c>
      <c r="E84" s="28" t="s">
        <v>230</v>
      </c>
      <c r="F84" s="28"/>
      <c r="G84" t="s">
        <v>41</v>
      </c>
      <c r="H84" s="21">
        <v>0.53974</v>
      </c>
      <c r="I84" s="21">
        <v>0.89567600000000003</v>
      </c>
      <c r="J84" s="27">
        <v>5.8501268125975399E-2</v>
      </c>
      <c r="K84" s="26">
        <v>9.7333872891535791E-3</v>
      </c>
      <c r="L84" s="25">
        <v>1.8E-9</v>
      </c>
      <c r="M84" s="29"/>
      <c r="N84" s="112"/>
      <c r="O84" s="112"/>
      <c r="P84" s="53"/>
      <c r="Q84" s="21">
        <v>5.6674105325676398E-2</v>
      </c>
      <c r="R84" s="21">
        <v>2.8558622006558301E-2</v>
      </c>
      <c r="S84" s="8">
        <v>4.7E-2</v>
      </c>
      <c r="T84" s="22">
        <v>3.5115905017738799E-2</v>
      </c>
      <c r="U84" s="21">
        <v>1.6862345857405599E-2</v>
      </c>
      <c r="V84" s="24">
        <v>3.6999999999999998E-2</v>
      </c>
      <c r="W84" s="21">
        <v>7.1325195250213205E-2</v>
      </c>
      <c r="X84" s="21">
        <v>1.46796483723672E-2</v>
      </c>
      <c r="Y84" s="8">
        <v>1.1999999999999999E-6</v>
      </c>
      <c r="Z84" s="22">
        <v>7.19672191917725E-2</v>
      </c>
      <c r="AA84" s="21">
        <v>2.2325583017615402E-2</v>
      </c>
      <c r="AB84" s="24">
        <v>1.2999999999999999E-3</v>
      </c>
      <c r="AC84" s="23">
        <f t="shared" si="1"/>
        <v>5.0977046220320342E-3</v>
      </c>
      <c r="AD84" s="223">
        <v>0.16768970448289899</v>
      </c>
    </row>
    <row r="85" spans="1:30">
      <c r="A85">
        <v>33</v>
      </c>
      <c r="B85" s="231" t="s">
        <v>233</v>
      </c>
      <c r="C85" s="232">
        <v>7</v>
      </c>
      <c r="D85">
        <v>28187806</v>
      </c>
      <c r="E85" s="28" t="s">
        <v>230</v>
      </c>
      <c r="F85" s="28"/>
      <c r="G85" t="s">
        <v>41</v>
      </c>
      <c r="H85" s="21">
        <v>0.41675200000000001</v>
      </c>
      <c r="I85" s="21">
        <v>0.99972300000000003</v>
      </c>
      <c r="J85" s="27">
        <v>7.3941333415768404E-2</v>
      </c>
      <c r="K85" s="26">
        <v>9.3056294177399496E-3</v>
      </c>
      <c r="L85" s="25">
        <v>1.9000000000000001E-15</v>
      </c>
      <c r="M85" s="29" t="s">
        <v>45</v>
      </c>
      <c r="N85" s="112">
        <v>-7.9000000000000001E-2</v>
      </c>
      <c r="O85" s="112">
        <v>6.4000000000000003E-3</v>
      </c>
      <c r="P85" s="24">
        <v>3.6999999999999999E-34</v>
      </c>
      <c r="Q85" s="21">
        <v>3.9853762203525801E-2</v>
      </c>
      <c r="R85" s="21">
        <v>2.7311579542404402E-2</v>
      </c>
      <c r="S85" s="8">
        <v>0.14000000000000001</v>
      </c>
      <c r="T85" s="22">
        <v>7.3665213287545897E-2</v>
      </c>
      <c r="U85" s="21">
        <v>1.61239734920492E-2</v>
      </c>
      <c r="V85" s="24">
        <v>4.8999999999999997E-6</v>
      </c>
      <c r="W85" s="21">
        <v>8.5128868841540695E-2</v>
      </c>
      <c r="X85" s="21">
        <v>1.4032979452865E-2</v>
      </c>
      <c r="Y85" s="8">
        <v>1.3000000000000001E-9</v>
      </c>
      <c r="Z85" s="22">
        <v>6.6995955619002401E-2</v>
      </c>
      <c r="AA85" s="21">
        <v>2.1351702211433898E-2</v>
      </c>
      <c r="AB85" s="24">
        <v>1.6999999999999999E-3</v>
      </c>
      <c r="AC85" s="23">
        <f t="shared" si="1"/>
        <v>9.0473978051588671E-3</v>
      </c>
      <c r="AD85" s="223">
        <v>0.68037220382784502</v>
      </c>
    </row>
    <row r="86" spans="1:30">
      <c r="A86">
        <v>33</v>
      </c>
      <c r="B86" s="231" t="s">
        <v>232</v>
      </c>
      <c r="C86" s="232">
        <v>7</v>
      </c>
      <c r="D86">
        <v>28198677</v>
      </c>
      <c r="E86" s="28" t="s">
        <v>230</v>
      </c>
      <c r="F86" s="28"/>
      <c r="G86" t="s">
        <v>41</v>
      </c>
      <c r="H86" s="21">
        <v>0.499614</v>
      </c>
      <c r="I86" s="21">
        <v>0.99913799999999997</v>
      </c>
      <c r="J86" s="27">
        <v>8.1071336953184303E-2</v>
      </c>
      <c r="K86" s="26">
        <v>9.18077207990157E-3</v>
      </c>
      <c r="L86" s="25">
        <v>1.0000000000000001E-18</v>
      </c>
      <c r="M86" s="29" t="s">
        <v>45</v>
      </c>
      <c r="N86" s="112">
        <v>-9.1999999999999998E-2</v>
      </c>
      <c r="O86" s="112">
        <v>6.3E-3</v>
      </c>
      <c r="P86" s="24">
        <v>4.1999999999999998E-48</v>
      </c>
      <c r="Q86" s="21">
        <v>5.0234481398666798E-2</v>
      </c>
      <c r="R86" s="21">
        <v>2.6920202086979001E-2</v>
      </c>
      <c r="S86" s="8">
        <v>6.2E-2</v>
      </c>
      <c r="T86" s="22">
        <v>7.7083645715067803E-2</v>
      </c>
      <c r="U86" s="21">
        <v>1.5898168262949802E-2</v>
      </c>
      <c r="V86" s="24">
        <v>1.1999999999999999E-6</v>
      </c>
      <c r="W86" s="21">
        <v>9.3510360464697004E-2</v>
      </c>
      <c r="X86" s="21">
        <v>1.3836469817875501E-2</v>
      </c>
      <c r="Y86" s="8">
        <v>1.4E-11</v>
      </c>
      <c r="Z86" s="22">
        <v>7.7704587369653494E-2</v>
      </c>
      <c r="AA86" s="21">
        <v>2.10479363404046E-2</v>
      </c>
      <c r="AB86" s="24">
        <v>2.2000000000000001E-4</v>
      </c>
      <c r="AC86" s="23">
        <f t="shared" si="1"/>
        <v>9.1567019903288985E-3</v>
      </c>
      <c r="AD86" s="223">
        <v>0.56061778709015397</v>
      </c>
    </row>
    <row r="87" spans="1:30">
      <c r="A87">
        <v>33</v>
      </c>
      <c r="B87" s="231" t="s">
        <v>231</v>
      </c>
      <c r="C87" s="232">
        <v>7</v>
      </c>
      <c r="D87">
        <v>28219812</v>
      </c>
      <c r="E87" s="28" t="s">
        <v>230</v>
      </c>
      <c r="F87" s="28"/>
      <c r="G87" t="s">
        <v>37</v>
      </c>
      <c r="H87" s="21">
        <v>0.34198699999999999</v>
      </c>
      <c r="I87" s="21">
        <v>0.99577300000000002</v>
      </c>
      <c r="J87" s="27">
        <v>6.4720751331501694E-2</v>
      </c>
      <c r="K87" s="26">
        <v>9.6808461666412493E-3</v>
      </c>
      <c r="L87" s="25">
        <v>2.3000000000000001E-11</v>
      </c>
      <c r="M87" s="29"/>
      <c r="N87" s="112"/>
      <c r="O87" s="112"/>
      <c r="P87" s="53"/>
      <c r="Q87" s="21">
        <v>4.51062517377755E-2</v>
      </c>
      <c r="R87" s="21">
        <v>2.84269559155826E-2</v>
      </c>
      <c r="S87" s="8">
        <v>0.11</v>
      </c>
      <c r="T87" s="22">
        <v>5.2920169960652103E-2</v>
      </c>
      <c r="U87" s="21">
        <v>1.67761082586514E-2</v>
      </c>
      <c r="V87" s="24">
        <v>1.6000000000000001E-3</v>
      </c>
      <c r="W87" s="21">
        <v>7.5398811681262806E-2</v>
      </c>
      <c r="X87" s="21">
        <v>1.46009183054879E-2</v>
      </c>
      <c r="Y87" s="8">
        <v>2.3999999999999998E-7</v>
      </c>
      <c r="Z87" s="22">
        <v>7.2276682291414499E-2</v>
      </c>
      <c r="AA87" s="21">
        <v>2.2221651756257201E-2</v>
      </c>
      <c r="AB87" s="24">
        <v>1.1000000000000001E-3</v>
      </c>
      <c r="AC87" s="23">
        <f t="shared" si="1"/>
        <v>9.0568101845463333E-3</v>
      </c>
      <c r="AD87" s="223">
        <v>0.60437311939312199</v>
      </c>
    </row>
    <row r="88" spans="1:30">
      <c r="A88">
        <v>34</v>
      </c>
      <c r="B88" s="231" t="s">
        <v>229</v>
      </c>
      <c r="C88" s="232">
        <v>8</v>
      </c>
      <c r="D88">
        <v>41496536</v>
      </c>
      <c r="E88" s="28" t="s">
        <v>226</v>
      </c>
      <c r="F88" s="28" t="s">
        <v>228</v>
      </c>
      <c r="G88" t="s">
        <v>37</v>
      </c>
      <c r="H88" s="21">
        <v>0.83612399999999998</v>
      </c>
      <c r="I88" s="21">
        <v>0.985649</v>
      </c>
      <c r="J88" s="27">
        <v>8.5432538809194603E-2</v>
      </c>
      <c r="K88" s="26">
        <v>1.2486984762945699E-2</v>
      </c>
      <c r="L88" s="25">
        <v>7.7999999999999999E-12</v>
      </c>
      <c r="M88" s="29" t="s">
        <v>37</v>
      </c>
      <c r="N88" s="112">
        <v>8.4000000000000005E-2</v>
      </c>
      <c r="O88" s="112">
        <v>8.9999999999999993E-3</v>
      </c>
      <c r="P88" s="24">
        <v>9.9999999999999995E-21</v>
      </c>
      <c r="Q88" s="21">
        <v>6.6927026121264097E-2</v>
      </c>
      <c r="R88" s="21">
        <v>3.65218694800779E-2</v>
      </c>
      <c r="S88" s="8">
        <v>6.7000000000000004E-2</v>
      </c>
      <c r="T88" s="22">
        <v>9.2003625951533705E-2</v>
      </c>
      <c r="U88" s="21">
        <v>2.1573805576302899E-2</v>
      </c>
      <c r="V88" s="24">
        <v>2.0000000000000002E-5</v>
      </c>
      <c r="W88" s="21">
        <v>8.7594418397710205E-2</v>
      </c>
      <c r="X88" s="21">
        <v>1.8802602566970101E-2</v>
      </c>
      <c r="Y88" s="8">
        <v>3.1999999999999999E-6</v>
      </c>
      <c r="Z88" s="22">
        <v>8.5112710999018501E-2</v>
      </c>
      <c r="AA88" s="21">
        <v>2.8559257497139699E-2</v>
      </c>
      <c r="AB88" s="24">
        <v>2.8999999999999998E-3</v>
      </c>
      <c r="AC88" s="23">
        <f t="shared" si="1"/>
        <v>6.0618949592514682E-3</v>
      </c>
      <c r="AD88" s="223">
        <v>0.29617864401489602</v>
      </c>
    </row>
    <row r="89" spans="1:30">
      <c r="A89">
        <v>34</v>
      </c>
      <c r="B89" s="231" t="s">
        <v>227</v>
      </c>
      <c r="C89" s="232">
        <v>8</v>
      </c>
      <c r="D89">
        <v>41508577</v>
      </c>
      <c r="E89" s="28" t="s">
        <v>226</v>
      </c>
      <c r="F89" s="28"/>
      <c r="G89" t="s">
        <v>41</v>
      </c>
      <c r="H89" s="21">
        <v>0.82650500000000005</v>
      </c>
      <c r="I89" s="21">
        <v>0.97426400000000002</v>
      </c>
      <c r="J89" s="27">
        <v>9.1703889533098507E-2</v>
      </c>
      <c r="K89" s="26">
        <v>1.2279707147759699E-2</v>
      </c>
      <c r="L89" s="25">
        <v>8.0999999999999996E-14</v>
      </c>
      <c r="M89" s="29" t="s">
        <v>37</v>
      </c>
      <c r="N89" s="112">
        <v>-9.4E-2</v>
      </c>
      <c r="O89" s="112">
        <v>8.6999999999999994E-3</v>
      </c>
      <c r="P89" s="24">
        <v>1.7999999999999999E-27</v>
      </c>
      <c r="Q89" s="21">
        <v>0.101903794023742</v>
      </c>
      <c r="R89" s="21">
        <v>3.59008169872067E-2</v>
      </c>
      <c r="S89" s="8">
        <v>4.4999999999999997E-3</v>
      </c>
      <c r="T89" s="22">
        <v>9.1401120880644296E-2</v>
      </c>
      <c r="U89" s="21">
        <v>2.1206596672338401E-2</v>
      </c>
      <c r="V89" s="24">
        <v>1.5999999999999999E-5</v>
      </c>
      <c r="W89" s="21">
        <v>9.9991392032845697E-2</v>
      </c>
      <c r="X89" s="21">
        <v>1.8481849734381699E-2</v>
      </c>
      <c r="Y89" s="8">
        <v>6.2999999999999995E-8</v>
      </c>
      <c r="Z89" s="22">
        <v>8.1501444953405805E-2</v>
      </c>
      <c r="AA89" s="21">
        <v>2.8069209514805699E-2</v>
      </c>
      <c r="AB89" s="24">
        <v>3.7000000000000002E-3</v>
      </c>
      <c r="AC89" s="23">
        <f t="shared" si="1"/>
        <v>-6.8007830234453987E-3</v>
      </c>
      <c r="AD89" s="223">
        <v>0.44549151966897199</v>
      </c>
    </row>
    <row r="90" spans="1:30">
      <c r="A90">
        <v>35</v>
      </c>
      <c r="B90" s="231" t="s">
        <v>225</v>
      </c>
      <c r="C90" s="232">
        <v>8</v>
      </c>
      <c r="D90">
        <v>41522991</v>
      </c>
      <c r="E90" s="28" t="s">
        <v>224</v>
      </c>
      <c r="F90" s="28"/>
      <c r="G90" t="s">
        <v>37</v>
      </c>
      <c r="H90" s="21">
        <v>0.24043300000000001</v>
      </c>
      <c r="I90" s="21">
        <v>0.99592400000000003</v>
      </c>
      <c r="J90" s="27">
        <v>-8.56189346962027E-2</v>
      </c>
      <c r="K90" s="26">
        <v>1.07747792815135E-2</v>
      </c>
      <c r="L90" s="25">
        <v>1.9000000000000001E-15</v>
      </c>
      <c r="M90" s="29" t="s">
        <v>37</v>
      </c>
      <c r="N90" s="112">
        <v>-7.9000000000000001E-2</v>
      </c>
      <c r="O90" s="112">
        <v>7.4999999999999997E-3</v>
      </c>
      <c r="P90" s="24">
        <v>1.2E-25</v>
      </c>
      <c r="Q90" s="21">
        <v>-7.0342609103788506E-2</v>
      </c>
      <c r="R90" s="21">
        <v>3.1528268397209298E-2</v>
      </c>
      <c r="S90" s="8">
        <v>2.5999999999999999E-2</v>
      </c>
      <c r="T90" s="22">
        <v>-8.9106065230866005E-2</v>
      </c>
      <c r="U90" s="21">
        <v>1.8626558666244901E-2</v>
      </c>
      <c r="V90" s="24">
        <v>1.7E-6</v>
      </c>
      <c r="W90" s="21">
        <v>-8.8202152554966606E-2</v>
      </c>
      <c r="X90" s="21">
        <v>1.6226960954685898E-2</v>
      </c>
      <c r="Y90" s="8">
        <v>5.5000000000000003E-8</v>
      </c>
      <c r="Z90" s="22">
        <v>-9.1844936142973094E-2</v>
      </c>
      <c r="AA90" s="21">
        <v>2.4652771423416601E-2</v>
      </c>
      <c r="AB90" s="24">
        <v>1.9000000000000001E-4</v>
      </c>
      <c r="AC90" s="23">
        <f t="shared" si="1"/>
        <v>-7.1674423463948629E-3</v>
      </c>
      <c r="AD90" s="223">
        <v>0.48265755446412101</v>
      </c>
    </row>
    <row r="91" spans="1:30">
      <c r="A91">
        <v>36</v>
      </c>
      <c r="B91" s="231" t="s">
        <v>223</v>
      </c>
      <c r="C91" s="232">
        <v>8</v>
      </c>
      <c r="D91">
        <v>41525387</v>
      </c>
      <c r="E91" s="28" t="s">
        <v>221</v>
      </c>
      <c r="F91" s="28"/>
      <c r="G91" t="s">
        <v>37</v>
      </c>
      <c r="H91" s="21">
        <v>0.42775600000000003</v>
      </c>
      <c r="I91" s="21">
        <v>0.99346500000000004</v>
      </c>
      <c r="J91" s="27">
        <v>-5.5279612007677698E-2</v>
      </c>
      <c r="K91" s="26">
        <v>9.3035508678383696E-3</v>
      </c>
      <c r="L91" s="25">
        <v>2.7999999999999998E-9</v>
      </c>
      <c r="M91" s="29" t="s">
        <v>37</v>
      </c>
      <c r="N91" s="112">
        <v>-4.3999999999999997E-2</v>
      </c>
      <c r="O91" s="112">
        <v>6.4000000000000003E-3</v>
      </c>
      <c r="P91" s="24">
        <v>9.9999999999999994E-12</v>
      </c>
      <c r="Q91" s="21">
        <v>-4.8337337610320101E-2</v>
      </c>
      <c r="R91" s="21">
        <v>2.72917473374511E-2</v>
      </c>
      <c r="S91" s="8">
        <v>7.6999999999999999E-2</v>
      </c>
      <c r="T91" s="22">
        <v>-5.8271533564965797E-2</v>
      </c>
      <c r="U91" s="21">
        <v>1.6110951699377901E-2</v>
      </c>
      <c r="V91" s="24">
        <v>2.9999999999999997E-4</v>
      </c>
      <c r="W91" s="21">
        <v>-5.9526967885175197E-2</v>
      </c>
      <c r="X91" s="21">
        <v>1.40334766551333E-2</v>
      </c>
      <c r="Y91" s="8">
        <v>2.1999999999999999E-5</v>
      </c>
      <c r="Z91" s="22">
        <v>-5.7941678207162499E-2</v>
      </c>
      <c r="AA91" s="21">
        <v>2.1343415333451798E-2</v>
      </c>
      <c r="AB91" s="24">
        <v>6.6E-3</v>
      </c>
      <c r="AC91" s="23">
        <f t="shared" si="1"/>
        <v>-3.2014468656141326E-3</v>
      </c>
      <c r="AD91" s="223">
        <v>0.37272810105250698</v>
      </c>
    </row>
    <row r="92" spans="1:30">
      <c r="A92">
        <v>36</v>
      </c>
      <c r="B92" s="231" t="s">
        <v>222</v>
      </c>
      <c r="C92" s="232">
        <v>8</v>
      </c>
      <c r="D92">
        <v>41553469</v>
      </c>
      <c r="E92" s="28" t="s">
        <v>221</v>
      </c>
      <c r="F92" s="28"/>
      <c r="G92" t="s">
        <v>53</v>
      </c>
      <c r="H92" s="21">
        <v>0.85012399999999999</v>
      </c>
      <c r="I92" s="21">
        <v>0.93664899999999995</v>
      </c>
      <c r="J92" s="27">
        <v>7.6809251134147896E-2</v>
      </c>
      <c r="K92" s="26">
        <v>1.3265286226095499E-2</v>
      </c>
      <c r="L92" s="25">
        <v>6.9999999999999998E-9</v>
      </c>
      <c r="M92" s="29"/>
      <c r="N92" s="112"/>
      <c r="O92" s="112"/>
      <c r="P92" s="53"/>
      <c r="Q92" s="21">
        <v>7.2160177198401704E-2</v>
      </c>
      <c r="R92" s="21">
        <v>3.8801009514867903E-2</v>
      </c>
      <c r="S92" s="8">
        <v>6.3E-2</v>
      </c>
      <c r="T92" s="22">
        <v>9.6146024856641102E-2</v>
      </c>
      <c r="U92" s="21">
        <v>2.2930557735935501E-2</v>
      </c>
      <c r="V92" s="24">
        <v>2.8E-5</v>
      </c>
      <c r="W92" s="21">
        <v>7.6425916828721699E-2</v>
      </c>
      <c r="X92" s="21">
        <v>1.99664957077221E-2</v>
      </c>
      <c r="Y92" s="8">
        <v>1.2999999999999999E-4</v>
      </c>
      <c r="Z92" s="22">
        <v>7.0955097896569702E-2</v>
      </c>
      <c r="AA92" s="21">
        <v>3.0335886447008902E-2</v>
      </c>
      <c r="AB92" s="24">
        <v>1.9E-2</v>
      </c>
      <c r="AC92" s="23">
        <f t="shared" si="1"/>
        <v>-4.0169310061066721E-4</v>
      </c>
      <c r="AD92" s="223">
        <v>0.123060568593253</v>
      </c>
    </row>
    <row r="93" spans="1:30">
      <c r="A93">
        <v>37</v>
      </c>
      <c r="B93" s="231" t="s">
        <v>220</v>
      </c>
      <c r="C93" s="232">
        <v>8</v>
      </c>
      <c r="D93">
        <v>118185025</v>
      </c>
      <c r="E93" s="28" t="s">
        <v>216</v>
      </c>
      <c r="F93" s="28"/>
      <c r="G93" t="s">
        <v>53</v>
      </c>
      <c r="H93" s="21">
        <v>0.68959499999999996</v>
      </c>
      <c r="I93" s="21">
        <v>1</v>
      </c>
      <c r="J93" s="27">
        <v>8.9647953484607495E-2</v>
      </c>
      <c r="K93" s="26">
        <v>9.9548105911698593E-3</v>
      </c>
      <c r="L93" s="25">
        <v>2.0999999999999999E-19</v>
      </c>
      <c r="M93" s="29" t="s">
        <v>37</v>
      </c>
      <c r="N93" s="112">
        <v>-0.11</v>
      </c>
      <c r="O93" s="112">
        <v>6.8999999999999999E-3</v>
      </c>
      <c r="P93" s="24">
        <v>6.2999999999999997E-55</v>
      </c>
      <c r="Q93" s="21">
        <v>0.103975889130472</v>
      </c>
      <c r="R93" s="21">
        <v>2.91534235725412E-2</v>
      </c>
      <c r="S93" s="8">
        <v>3.6000000000000002E-4</v>
      </c>
      <c r="T93" s="22">
        <v>0.111179839853336</v>
      </c>
      <c r="U93" s="21">
        <v>1.7218707975283701E-2</v>
      </c>
      <c r="V93" s="24">
        <v>1.0999999999999999E-10</v>
      </c>
      <c r="W93" s="21">
        <v>9.2166958181900793E-2</v>
      </c>
      <c r="X93" s="21">
        <v>1.49964809563013E-2</v>
      </c>
      <c r="Y93" s="8">
        <v>7.8999999999999996E-10</v>
      </c>
      <c r="Z93" s="22">
        <v>5.7072419235504303E-2</v>
      </c>
      <c r="AA93" s="21">
        <v>2.2787878590874101E-2</v>
      </c>
      <c r="AB93" s="24">
        <v>1.2E-2</v>
      </c>
      <c r="AC93" s="23">
        <f t="shared" si="1"/>
        <v>-1.5634489964989232E-2</v>
      </c>
      <c r="AD93" s="223">
        <v>5.8248871308324402E-5</v>
      </c>
    </row>
    <row r="94" spans="1:30">
      <c r="A94">
        <v>37</v>
      </c>
      <c r="B94" s="231" t="s">
        <v>219</v>
      </c>
      <c r="C94" s="232">
        <v>8</v>
      </c>
      <c r="D94">
        <v>118185063</v>
      </c>
      <c r="E94" s="28" t="s">
        <v>216</v>
      </c>
      <c r="F94" s="28"/>
      <c r="G94" t="s">
        <v>41</v>
      </c>
      <c r="H94" s="21">
        <v>0.499587</v>
      </c>
      <c r="I94" s="21">
        <v>0.99612199999999995</v>
      </c>
      <c r="J94" s="27">
        <v>6.8413160510844007E-2</v>
      </c>
      <c r="K94" s="26">
        <v>9.2112478555419694E-3</v>
      </c>
      <c r="L94" s="25">
        <v>1.1E-13</v>
      </c>
      <c r="M94" s="29" t="s">
        <v>41</v>
      </c>
      <c r="N94" s="112">
        <v>6.9000000000000006E-2</v>
      </c>
      <c r="O94" s="112">
        <v>6.4000000000000003E-3</v>
      </c>
      <c r="P94" s="24">
        <v>6.3999999999999998E-27</v>
      </c>
      <c r="Q94" s="21">
        <v>8.7835272202983997E-2</v>
      </c>
      <c r="R94" s="21">
        <v>2.70224901814058E-2</v>
      </c>
      <c r="S94" s="8">
        <v>1.1999999999999999E-3</v>
      </c>
      <c r="T94" s="22">
        <v>9.3681205705876194E-2</v>
      </c>
      <c r="U94" s="21">
        <v>1.5955707073517199E-2</v>
      </c>
      <c r="V94" s="24">
        <v>4.2999999999999996E-9</v>
      </c>
      <c r="W94" s="21">
        <v>6.1953314954800498E-2</v>
      </c>
      <c r="X94" s="21">
        <v>1.38913341758732E-2</v>
      </c>
      <c r="Y94" s="8">
        <v>8.1999999999999994E-6</v>
      </c>
      <c r="Z94" s="22">
        <v>4.5889450042026797E-2</v>
      </c>
      <c r="AA94" s="21">
        <v>2.1121439221672401E-2</v>
      </c>
      <c r="AB94" s="24">
        <v>0.03</v>
      </c>
      <c r="AC94" s="23">
        <f t="shared" si="1"/>
        <v>-1.3981940720319067E-2</v>
      </c>
      <c r="AD94" s="223">
        <v>4.7103546883506401E-6</v>
      </c>
    </row>
    <row r="95" spans="1:30">
      <c r="A95">
        <v>38</v>
      </c>
      <c r="B95" s="231" t="s">
        <v>218</v>
      </c>
      <c r="C95" s="232">
        <v>8</v>
      </c>
      <c r="D95">
        <v>118216746</v>
      </c>
      <c r="E95" s="28" t="s">
        <v>217</v>
      </c>
      <c r="F95" s="28" t="s">
        <v>216</v>
      </c>
      <c r="G95" t="s">
        <v>53</v>
      </c>
      <c r="H95" s="21">
        <v>0.44972200000000001</v>
      </c>
      <c r="I95" s="21">
        <v>0.97512699999999997</v>
      </c>
      <c r="J95" s="27">
        <v>-5.5634216470055002E-2</v>
      </c>
      <c r="K95" s="26">
        <v>9.3395117057190596E-3</v>
      </c>
      <c r="L95" s="25">
        <v>2.6000000000000001E-9</v>
      </c>
      <c r="M95" s="29"/>
      <c r="N95" s="112"/>
      <c r="O95" s="112"/>
      <c r="P95" s="53"/>
      <c r="Q95" s="21">
        <v>-6.6107075539712706E-2</v>
      </c>
      <c r="R95" s="21">
        <v>2.7397903123300298E-2</v>
      </c>
      <c r="S95" s="8">
        <v>1.6E-2</v>
      </c>
      <c r="T95" s="22">
        <v>-5.4398044564915503E-2</v>
      </c>
      <c r="U95" s="21">
        <v>1.6167840832653602E-2</v>
      </c>
      <c r="V95" s="24">
        <v>7.6999999999999996E-4</v>
      </c>
      <c r="W95" s="21">
        <v>-6.5882169033099E-2</v>
      </c>
      <c r="X95" s="21">
        <v>1.408480322776E-2</v>
      </c>
      <c r="Y95" s="8">
        <v>2.9000000000000002E-6</v>
      </c>
      <c r="Z95" s="22">
        <v>-3.69178687667161E-2</v>
      </c>
      <c r="AA95" s="21">
        <v>2.1409365070725599E-2</v>
      </c>
      <c r="AB95" s="24">
        <v>8.4000000000000005E-2</v>
      </c>
      <c r="AC95" s="23">
        <f t="shared" si="1"/>
        <v>9.7297355909988694E-3</v>
      </c>
      <c r="AD95" s="223">
        <v>0.52180971651351804</v>
      </c>
    </row>
    <row r="96" spans="1:30">
      <c r="A96">
        <v>39</v>
      </c>
      <c r="B96" s="29" t="s">
        <v>215</v>
      </c>
      <c r="C96">
        <v>9</v>
      </c>
      <c r="D96">
        <v>22003367</v>
      </c>
      <c r="E96" s="28" t="s">
        <v>207</v>
      </c>
      <c r="F96" s="28"/>
      <c r="G96" t="s">
        <v>53</v>
      </c>
      <c r="H96" s="21">
        <v>0.44676700000000003</v>
      </c>
      <c r="I96" s="21">
        <v>1</v>
      </c>
      <c r="J96" s="27">
        <v>-5.4644499537748401E-2</v>
      </c>
      <c r="K96" s="26">
        <v>9.2468333996904295E-3</v>
      </c>
      <c r="L96" s="25">
        <v>3.3999999999999998E-9</v>
      </c>
      <c r="M96" s="29" t="s">
        <v>37</v>
      </c>
      <c r="N96" s="112">
        <v>5.8000000000000003E-2</v>
      </c>
      <c r="O96" s="112">
        <v>6.4000000000000003E-3</v>
      </c>
      <c r="P96" s="24">
        <v>2.9E-19</v>
      </c>
      <c r="Q96" s="21">
        <v>-7.7577084763757298E-2</v>
      </c>
      <c r="R96" s="21">
        <v>2.7120087671341501E-2</v>
      </c>
      <c r="S96" s="8">
        <v>4.1999999999999997E-3</v>
      </c>
      <c r="T96" s="22">
        <v>-5.3295005511083599E-2</v>
      </c>
      <c r="U96" s="21">
        <v>1.6008189699945299E-2</v>
      </c>
      <c r="V96" s="24">
        <v>8.7000000000000001E-4</v>
      </c>
      <c r="W96" s="21">
        <v>-5.4973742496794098E-2</v>
      </c>
      <c r="X96" s="21">
        <v>1.39387404998455E-2</v>
      </c>
      <c r="Y96" s="8">
        <v>8.0000000000000007E-5</v>
      </c>
      <c r="Z96" s="22">
        <v>-5.0765328196357803E-2</v>
      </c>
      <c r="AA96" s="21">
        <v>2.1202538407757099E-2</v>
      </c>
      <c r="AB96" s="24">
        <v>1.7000000000000001E-2</v>
      </c>
      <c r="AC96" s="23">
        <f t="shared" si="1"/>
        <v>8.9372521891331654E-3</v>
      </c>
      <c r="AD96" s="223">
        <v>3.1622884690347499E-3</v>
      </c>
    </row>
    <row r="97" spans="1:30">
      <c r="A97">
        <v>39</v>
      </c>
      <c r="B97" s="29" t="s">
        <v>214</v>
      </c>
      <c r="C97">
        <v>9</v>
      </c>
      <c r="D97">
        <v>22127613</v>
      </c>
      <c r="E97" s="28" t="s">
        <v>208</v>
      </c>
      <c r="F97" s="28" t="s">
        <v>207</v>
      </c>
      <c r="G97" t="s">
        <v>41</v>
      </c>
      <c r="H97" s="21">
        <v>0.86980199999999996</v>
      </c>
      <c r="I97" s="21">
        <v>0.90625599999999995</v>
      </c>
      <c r="J97" s="27">
        <v>8.5400590727373896E-2</v>
      </c>
      <c r="K97" s="26">
        <v>1.42753075116074E-2</v>
      </c>
      <c r="L97" s="25">
        <v>2.1999999999999998E-9</v>
      </c>
      <c r="M97" s="29" t="s">
        <v>45</v>
      </c>
      <c r="N97" s="112">
        <v>-0.11</v>
      </c>
      <c r="O97" s="112">
        <v>0.01</v>
      </c>
      <c r="P97" s="24">
        <v>2.5000000000000001E-27</v>
      </c>
      <c r="Q97" s="21">
        <v>6.0937206477550299E-2</v>
      </c>
      <c r="R97" s="21">
        <v>4.1738233130616101E-2</v>
      </c>
      <c r="S97" s="8">
        <v>0.14000000000000001</v>
      </c>
      <c r="T97" s="22">
        <v>9.5754241202949703E-2</v>
      </c>
      <c r="U97" s="21">
        <v>2.4668444491044401E-2</v>
      </c>
      <c r="V97" s="24">
        <v>1E-4</v>
      </c>
      <c r="W97" s="21">
        <v>8.4353424534531596E-2</v>
      </c>
      <c r="X97" s="21">
        <v>2.1475313360570701E-2</v>
      </c>
      <c r="Y97" s="8">
        <v>8.6000000000000003E-5</v>
      </c>
      <c r="Z97" s="22">
        <v>8.4133823537389504E-2</v>
      </c>
      <c r="AA97" s="21">
        <v>3.2633293885062302E-2</v>
      </c>
      <c r="AB97" s="24">
        <v>0.01</v>
      </c>
      <c r="AC97" s="23">
        <f t="shared" si="1"/>
        <v>7.7322056866130683E-3</v>
      </c>
      <c r="AD97" s="223">
        <v>1.33322033112456E-2</v>
      </c>
    </row>
    <row r="98" spans="1:30">
      <c r="A98">
        <v>39</v>
      </c>
      <c r="B98" s="29" t="s">
        <v>213</v>
      </c>
      <c r="C98">
        <v>9</v>
      </c>
      <c r="D98">
        <v>22129579</v>
      </c>
      <c r="E98" s="28" t="s">
        <v>207</v>
      </c>
      <c r="F98" s="28" t="s">
        <v>208</v>
      </c>
      <c r="G98" t="s">
        <v>41</v>
      </c>
      <c r="H98" s="21">
        <v>0.86879799999999996</v>
      </c>
      <c r="I98" s="21">
        <v>1</v>
      </c>
      <c r="J98" s="27">
        <v>0.11907204061229899</v>
      </c>
      <c r="K98" s="26">
        <v>1.3619120855175901E-2</v>
      </c>
      <c r="L98" s="25">
        <v>2.3000000000000001E-18</v>
      </c>
      <c r="M98" s="29" t="s">
        <v>45</v>
      </c>
      <c r="N98" s="112">
        <v>-0.15</v>
      </c>
      <c r="O98" s="112">
        <v>9.7999999999999997E-3</v>
      </c>
      <c r="P98" s="24">
        <v>3.5E-52</v>
      </c>
      <c r="Q98" s="21">
        <v>6.7204347825381705E-2</v>
      </c>
      <c r="R98" s="21">
        <v>3.9762994892059401E-2</v>
      </c>
      <c r="S98" s="8">
        <v>9.0999999999999998E-2</v>
      </c>
      <c r="T98" s="22">
        <v>0.13514897735703801</v>
      </c>
      <c r="U98" s="21">
        <v>2.3508601044453101E-2</v>
      </c>
      <c r="V98" s="24">
        <v>8.9999999999999995E-9</v>
      </c>
      <c r="W98" s="21">
        <v>0.102965044060957</v>
      </c>
      <c r="X98" s="21">
        <v>2.0467331377279799E-2</v>
      </c>
      <c r="Y98" s="8">
        <v>4.8999999999999997E-7</v>
      </c>
      <c r="Z98" s="22">
        <v>0.150784060965579</v>
      </c>
      <c r="AA98" s="21">
        <v>3.1104451219020699E-2</v>
      </c>
      <c r="AB98" s="24">
        <v>1.3E-6</v>
      </c>
      <c r="AC98" s="23">
        <f t="shared" si="1"/>
        <v>2.7859904380065765E-2</v>
      </c>
      <c r="AD98" s="223">
        <v>0.50999915936548901</v>
      </c>
    </row>
    <row r="99" spans="1:30">
      <c r="A99">
        <v>39</v>
      </c>
      <c r="B99" s="29" t="s">
        <v>212</v>
      </c>
      <c r="C99">
        <v>9</v>
      </c>
      <c r="D99">
        <v>22132076</v>
      </c>
      <c r="E99" s="28" t="s">
        <v>208</v>
      </c>
      <c r="F99" s="28" t="s">
        <v>207</v>
      </c>
      <c r="G99" t="s">
        <v>37</v>
      </c>
      <c r="H99" s="21">
        <v>0.82219799999999998</v>
      </c>
      <c r="I99" s="21">
        <v>1</v>
      </c>
      <c r="J99" s="27">
        <v>0.12980832822896901</v>
      </c>
      <c r="K99" s="26">
        <v>1.2027490513868099E-2</v>
      </c>
      <c r="L99" s="25">
        <v>3.7000000000000003E-27</v>
      </c>
      <c r="M99" s="29" t="s">
        <v>37</v>
      </c>
      <c r="N99" s="112">
        <v>0.16</v>
      </c>
      <c r="O99" s="112">
        <v>8.5000000000000006E-3</v>
      </c>
      <c r="P99" s="24">
        <v>1.9E-75</v>
      </c>
      <c r="Q99" s="21">
        <v>0.104174211180005</v>
      </c>
      <c r="R99" s="21">
        <v>3.5143901546709898E-2</v>
      </c>
      <c r="S99" s="8">
        <v>3.0000000000000001E-3</v>
      </c>
      <c r="T99" s="22">
        <v>0.14828855934605101</v>
      </c>
      <c r="U99" s="21">
        <v>2.0762189158025E-2</v>
      </c>
      <c r="V99" s="24">
        <v>9.1999999999999992E-13</v>
      </c>
      <c r="W99" s="21">
        <v>0.10653495634782401</v>
      </c>
      <c r="X99" s="21">
        <v>1.8083265623629802E-2</v>
      </c>
      <c r="Y99" s="8">
        <v>3.8000000000000001E-9</v>
      </c>
      <c r="Z99" s="22">
        <v>0.16698663385338799</v>
      </c>
      <c r="AA99" s="21">
        <v>2.7488739608657199E-2</v>
      </c>
      <c r="AB99" s="24">
        <v>1.2E-9</v>
      </c>
      <c r="AC99" s="23">
        <f t="shared" si="1"/>
        <v>2.0937474224460999E-2</v>
      </c>
      <c r="AD99" s="223">
        <v>0.153001128091001</v>
      </c>
    </row>
    <row r="100" spans="1:30">
      <c r="A100">
        <v>39</v>
      </c>
      <c r="B100" s="29" t="s">
        <v>211</v>
      </c>
      <c r="C100">
        <v>9</v>
      </c>
      <c r="D100">
        <v>22134490</v>
      </c>
      <c r="E100" s="28" t="s">
        <v>207</v>
      </c>
      <c r="F100" s="28" t="s">
        <v>208</v>
      </c>
      <c r="G100" t="s">
        <v>41</v>
      </c>
      <c r="H100" s="21">
        <v>0.78700499999999995</v>
      </c>
      <c r="I100" s="21">
        <v>0.86167899999999997</v>
      </c>
      <c r="J100" s="27">
        <v>9.6794027292095894E-2</v>
      </c>
      <c r="K100" s="26">
        <v>1.2067906761954499E-2</v>
      </c>
      <c r="L100" s="25">
        <v>1.0999999999999999E-15</v>
      </c>
      <c r="M100" s="29"/>
      <c r="N100" s="112"/>
      <c r="O100" s="112"/>
      <c r="P100" s="53"/>
      <c r="Q100" s="21">
        <v>8.0710902311593599E-2</v>
      </c>
      <c r="R100" s="21">
        <v>3.5294741512184001E-2</v>
      </c>
      <c r="S100" s="8">
        <v>2.1999999999999999E-2</v>
      </c>
      <c r="T100" s="22">
        <v>0.104369244558345</v>
      </c>
      <c r="U100" s="21">
        <v>2.0850884231751798E-2</v>
      </c>
      <c r="V100" s="24">
        <v>5.6000000000000004E-7</v>
      </c>
      <c r="W100" s="21">
        <v>8.2788193547387603E-2</v>
      </c>
      <c r="X100" s="21">
        <v>1.8156220494930399E-2</v>
      </c>
      <c r="Y100" s="8">
        <v>5.1000000000000003E-6</v>
      </c>
      <c r="Z100" s="22">
        <v>0.125474554462085</v>
      </c>
      <c r="AA100" s="21">
        <v>2.7609201465156601E-2</v>
      </c>
      <c r="AB100" s="24">
        <v>5.4999999999999999E-6</v>
      </c>
      <c r="AC100" s="23">
        <f t="shared" si="1"/>
        <v>1.4921217383497132E-2</v>
      </c>
      <c r="AD100" s="223">
        <v>0.59870908266063305</v>
      </c>
    </row>
    <row r="101" spans="1:30">
      <c r="A101">
        <v>39</v>
      </c>
      <c r="B101" s="29" t="s">
        <v>210</v>
      </c>
      <c r="C101">
        <v>9</v>
      </c>
      <c r="D101">
        <v>22137685</v>
      </c>
      <c r="E101" s="28" t="s">
        <v>208</v>
      </c>
      <c r="F101" s="28" t="s">
        <v>207</v>
      </c>
      <c r="G101" t="s">
        <v>45</v>
      </c>
      <c r="H101" s="21">
        <v>0.74336999999999998</v>
      </c>
      <c r="I101" s="21">
        <v>1</v>
      </c>
      <c r="J101" s="27">
        <v>-8.3681168058783395E-2</v>
      </c>
      <c r="K101" s="26">
        <v>1.05339176887509E-2</v>
      </c>
      <c r="L101" s="25">
        <v>2.0000000000000002E-15</v>
      </c>
      <c r="M101" s="29" t="s">
        <v>45</v>
      </c>
      <c r="N101" s="112">
        <v>-0.11</v>
      </c>
      <c r="O101" s="112">
        <v>7.1999999999999998E-3</v>
      </c>
      <c r="P101" s="24">
        <v>6.3E-48</v>
      </c>
      <c r="Q101" s="21">
        <v>-7.4311601124945198E-2</v>
      </c>
      <c r="R101" s="21">
        <v>3.0977821845623799E-2</v>
      </c>
      <c r="S101" s="8">
        <v>1.6E-2</v>
      </c>
      <c r="T101" s="22">
        <v>-9.7527577740710705E-2</v>
      </c>
      <c r="U101" s="21">
        <v>1.82686994659121E-2</v>
      </c>
      <c r="V101" s="24">
        <v>9.3999999999999995E-8</v>
      </c>
      <c r="W101" s="21">
        <v>-7.0342647075265594E-2</v>
      </c>
      <c r="X101" s="21">
        <v>1.5921430160775098E-2</v>
      </c>
      <c r="Y101" s="8">
        <v>1.0000000000000001E-5</v>
      </c>
      <c r="Z101" s="22">
        <v>-0.106189867216474</v>
      </c>
      <c r="AA101" s="21">
        <v>2.42012228950409E-2</v>
      </c>
      <c r="AB101" s="24">
        <v>1.1E-5</v>
      </c>
      <c r="AC101" s="23">
        <f t="shared" si="1"/>
        <v>-1.0626088697176267E-2</v>
      </c>
      <c r="AD101" s="223">
        <v>2.1657837673057199E-3</v>
      </c>
    </row>
    <row r="102" spans="1:30">
      <c r="A102" s="36">
        <v>39</v>
      </c>
      <c r="B102" s="38" t="s">
        <v>209</v>
      </c>
      <c r="C102" s="36">
        <v>9</v>
      </c>
      <c r="D102" s="36">
        <v>22139220</v>
      </c>
      <c r="E102" s="37" t="s">
        <v>208</v>
      </c>
      <c r="F102" s="37" t="s">
        <v>207</v>
      </c>
      <c r="G102" s="36" t="s">
        <v>53</v>
      </c>
      <c r="H102" s="31">
        <v>0.91261099999999995</v>
      </c>
      <c r="I102" s="31">
        <v>0.82742599999999999</v>
      </c>
      <c r="J102" s="27">
        <v>0.108390603618033</v>
      </c>
      <c r="K102" s="26">
        <v>1.77980646781489E-2</v>
      </c>
      <c r="L102" s="25">
        <v>1.0999999999999999E-9</v>
      </c>
      <c r="M102" s="38" t="s">
        <v>37</v>
      </c>
      <c r="N102" s="114">
        <v>-0.13</v>
      </c>
      <c r="O102" s="114">
        <v>1.2E-2</v>
      </c>
      <c r="P102" s="34">
        <v>1.6000000000000001E-26</v>
      </c>
      <c r="Q102" s="31">
        <v>3.0712432381000802E-2</v>
      </c>
      <c r="R102" s="31">
        <v>5.1929600028672501E-2</v>
      </c>
      <c r="S102" s="35">
        <v>0.55000000000000004</v>
      </c>
      <c r="T102" s="32">
        <v>0.136879661168262</v>
      </c>
      <c r="U102" s="31">
        <v>3.0723804057935601E-2</v>
      </c>
      <c r="V102" s="34">
        <v>8.3999999999999992E-6</v>
      </c>
      <c r="W102" s="31">
        <v>8.2629662516435595E-2</v>
      </c>
      <c r="X102" s="31">
        <v>2.6743936320473501E-2</v>
      </c>
      <c r="Y102" s="35">
        <v>2E-3</v>
      </c>
      <c r="Z102" s="32">
        <v>0.15347772791797101</v>
      </c>
      <c r="AA102" s="31">
        <v>4.0644115244329697E-2</v>
      </c>
      <c r="AB102" s="34">
        <v>1.6000000000000001E-4</v>
      </c>
      <c r="AC102" s="33">
        <f t="shared" si="1"/>
        <v>4.0921765178990072E-2</v>
      </c>
      <c r="AD102" s="223">
        <v>0.86826427351768398</v>
      </c>
    </row>
    <row r="103" spans="1:30">
      <c r="A103">
        <v>40</v>
      </c>
      <c r="B103" s="29" t="s">
        <v>206</v>
      </c>
      <c r="C103">
        <v>9</v>
      </c>
      <c r="D103">
        <v>84307734</v>
      </c>
      <c r="E103" s="28" t="s">
        <v>203</v>
      </c>
      <c r="F103" s="28"/>
      <c r="G103" t="s">
        <v>37</v>
      </c>
      <c r="H103" s="21">
        <v>0.63082199999999999</v>
      </c>
      <c r="I103" s="21">
        <v>0.98795500000000003</v>
      </c>
      <c r="J103" s="27">
        <v>-5.5379497877948401E-2</v>
      </c>
      <c r="K103" s="26">
        <v>9.5420740919616807E-3</v>
      </c>
      <c r="L103" s="25">
        <v>6.5000000000000003E-9</v>
      </c>
      <c r="M103" s="29" t="s">
        <v>37</v>
      </c>
      <c r="N103" s="112">
        <v>-5.6000000000000001E-2</v>
      </c>
      <c r="O103" s="112">
        <v>6.6E-3</v>
      </c>
      <c r="P103" s="24">
        <v>6.6E-17</v>
      </c>
      <c r="Q103" s="21">
        <v>-3.7348156492257499E-2</v>
      </c>
      <c r="R103" s="21">
        <v>2.80279253686192E-2</v>
      </c>
      <c r="S103" s="8">
        <v>0.18</v>
      </c>
      <c r="T103" s="22">
        <v>-5.8330004521212397E-2</v>
      </c>
      <c r="U103" s="21">
        <v>1.65409250790815E-2</v>
      </c>
      <c r="V103" s="24">
        <v>4.2000000000000002E-4</v>
      </c>
      <c r="W103" s="21">
        <v>-6.4720054346614694E-2</v>
      </c>
      <c r="X103" s="21">
        <v>1.4405842907811E-2</v>
      </c>
      <c r="Y103" s="8">
        <v>6.9999999999999999E-6</v>
      </c>
      <c r="Z103" s="22">
        <v>-3.8662774511810299E-2</v>
      </c>
      <c r="AA103" s="21">
        <v>2.1903211205467999E-2</v>
      </c>
      <c r="AB103" s="24">
        <v>7.6999999999999999E-2</v>
      </c>
      <c r="AC103" s="23">
        <f t="shared" si="1"/>
        <v>-4.3820600651760011E-4</v>
      </c>
      <c r="AD103" s="223">
        <v>0.374427393702852</v>
      </c>
    </row>
    <row r="104" spans="1:30">
      <c r="A104">
        <v>40</v>
      </c>
      <c r="B104" s="231" t="s">
        <v>205</v>
      </c>
      <c r="C104" s="232">
        <v>9</v>
      </c>
      <c r="D104">
        <v>84308948</v>
      </c>
      <c r="E104" s="28" t="s">
        <v>203</v>
      </c>
      <c r="F104" s="28"/>
      <c r="G104" t="s">
        <v>53</v>
      </c>
      <c r="H104" s="21">
        <v>0.57916500000000004</v>
      </c>
      <c r="I104" s="21">
        <v>1</v>
      </c>
      <c r="J104" s="27">
        <v>6.1996311293829001E-2</v>
      </c>
      <c r="K104" s="26">
        <v>9.2818608146986604E-3</v>
      </c>
      <c r="L104" s="25">
        <v>2.4000000000000001E-11</v>
      </c>
      <c r="M104" s="29" t="s">
        <v>37</v>
      </c>
      <c r="N104" s="112">
        <v>-6.6000000000000003E-2</v>
      </c>
      <c r="O104" s="112">
        <v>6.4999999999999997E-3</v>
      </c>
      <c r="P104" s="24">
        <v>8.5000000000000002E-24</v>
      </c>
      <c r="Q104" s="21">
        <v>3.5456114764936097E-2</v>
      </c>
      <c r="R104" s="21">
        <v>2.7224762213667202E-2</v>
      </c>
      <c r="S104" s="8">
        <v>0.19</v>
      </c>
      <c r="T104" s="22">
        <v>8.3519405459627494E-2</v>
      </c>
      <c r="U104" s="21">
        <v>1.6076886011825501E-2</v>
      </c>
      <c r="V104" s="24">
        <v>1.9999999999999999E-7</v>
      </c>
      <c r="W104" s="21">
        <v>6.7418715273991098E-2</v>
      </c>
      <c r="X104" s="21">
        <v>1.40005656896003E-2</v>
      </c>
      <c r="Y104" s="8">
        <v>1.5E-6</v>
      </c>
      <c r="Z104" s="22">
        <v>3.2146828251022601E-2</v>
      </c>
      <c r="AA104" s="21">
        <v>2.12797962806105E-2</v>
      </c>
      <c r="AB104" s="24">
        <v>0.13</v>
      </c>
      <c r="AC104" s="23">
        <f t="shared" si="1"/>
        <v>-1.1030955046378323E-3</v>
      </c>
      <c r="AD104" s="223">
        <v>2.9460627322750101E-2</v>
      </c>
    </row>
    <row r="105" spans="1:30">
      <c r="A105">
        <v>40</v>
      </c>
      <c r="B105" s="231" t="s">
        <v>204</v>
      </c>
      <c r="C105" s="232">
        <v>9</v>
      </c>
      <c r="D105">
        <v>84315496</v>
      </c>
      <c r="E105" s="28" t="s">
        <v>203</v>
      </c>
      <c r="F105" s="28"/>
      <c r="G105" t="s">
        <v>45</v>
      </c>
      <c r="H105" s="21">
        <v>0.61566500000000002</v>
      </c>
      <c r="I105" s="21">
        <v>0.92656700000000003</v>
      </c>
      <c r="J105" s="27">
        <v>5.8815552569428303E-2</v>
      </c>
      <c r="K105" s="26">
        <v>9.7764979537790907E-3</v>
      </c>
      <c r="L105" s="25">
        <v>1.8E-9</v>
      </c>
      <c r="M105" s="29"/>
      <c r="N105" s="112"/>
      <c r="O105" s="112"/>
      <c r="P105" s="24"/>
      <c r="Q105" s="21">
        <v>3.4553626002604303E-2</v>
      </c>
      <c r="R105" s="21">
        <v>2.8675557953606198E-2</v>
      </c>
      <c r="S105" s="8">
        <v>0.23</v>
      </c>
      <c r="T105" s="22">
        <v>8.65926615174228E-2</v>
      </c>
      <c r="U105" s="21">
        <v>1.6935024973551802E-2</v>
      </c>
      <c r="V105" s="24">
        <v>3.2000000000000001E-7</v>
      </c>
      <c r="W105" s="21">
        <v>5.8981384011464501E-2</v>
      </c>
      <c r="X105" s="21">
        <v>1.47467706785966E-2</v>
      </c>
      <c r="Y105" s="8">
        <v>6.3E-5</v>
      </c>
      <c r="Z105" s="22">
        <v>2.98328038961823E-2</v>
      </c>
      <c r="AA105" s="21">
        <v>2.2411084607628001E-2</v>
      </c>
      <c r="AB105" s="24">
        <v>0.18</v>
      </c>
      <c r="AC105" s="23">
        <f t="shared" si="1"/>
        <v>-1.5736073688073342E-3</v>
      </c>
      <c r="AD105" s="223">
        <v>6.4320169866122198E-2</v>
      </c>
    </row>
    <row r="106" spans="1:30">
      <c r="A106">
        <v>41</v>
      </c>
      <c r="B106" s="231" t="s">
        <v>202</v>
      </c>
      <c r="C106" s="232">
        <v>9</v>
      </c>
      <c r="D106">
        <v>139246768</v>
      </c>
      <c r="E106" s="28" t="s">
        <v>201</v>
      </c>
      <c r="F106" s="28"/>
      <c r="G106" t="s">
        <v>53</v>
      </c>
      <c r="H106" s="21">
        <v>0.24895500000000001</v>
      </c>
      <c r="I106" s="21">
        <v>0.99224400000000001</v>
      </c>
      <c r="J106" s="27">
        <v>-6.2917224375226594E-2</v>
      </c>
      <c r="K106" s="26">
        <v>1.0655743807982799E-2</v>
      </c>
      <c r="L106" s="25">
        <v>3.4999999999999999E-9</v>
      </c>
      <c r="M106" s="29"/>
      <c r="N106" s="112"/>
      <c r="O106" s="112"/>
      <c r="P106" s="53"/>
      <c r="Q106" s="21">
        <v>-7.9320261516969207E-2</v>
      </c>
      <c r="R106" s="21">
        <v>3.1207743756990199E-2</v>
      </c>
      <c r="S106" s="8">
        <v>1.0999999999999999E-2</v>
      </c>
      <c r="T106" s="22">
        <v>-5.9478520985458402E-2</v>
      </c>
      <c r="U106" s="21">
        <v>1.8426006111002799E-2</v>
      </c>
      <c r="V106" s="24">
        <v>1.1999999999999999E-3</v>
      </c>
      <c r="W106" s="21">
        <v>-7.6729975138991505E-2</v>
      </c>
      <c r="X106" s="21">
        <v>1.6058944834306602E-2</v>
      </c>
      <c r="Y106" s="8">
        <v>1.7999999999999999E-6</v>
      </c>
      <c r="Z106" s="22">
        <v>-3.6598608160293297E-2</v>
      </c>
      <c r="AA106" s="21">
        <v>2.4397216191480799E-2</v>
      </c>
      <c r="AB106" s="24">
        <v>0.13</v>
      </c>
      <c r="AC106" s="23">
        <f t="shared" si="1"/>
        <v>1.424055111889197E-2</v>
      </c>
      <c r="AD106" s="223">
        <v>0.43541911152541002</v>
      </c>
    </row>
    <row r="107" spans="1:30">
      <c r="A107">
        <v>42</v>
      </c>
      <c r="B107" s="231" t="s">
        <v>200</v>
      </c>
      <c r="C107" s="232">
        <v>10</v>
      </c>
      <c r="D107">
        <v>12250620</v>
      </c>
      <c r="E107" s="28" t="s">
        <v>198</v>
      </c>
      <c r="F107" s="28"/>
      <c r="G107" t="s">
        <v>45</v>
      </c>
      <c r="H107" s="21">
        <v>0.75620500000000002</v>
      </c>
      <c r="I107" s="21">
        <v>0.99184300000000003</v>
      </c>
      <c r="J107" s="27">
        <v>-7.49862858871264E-2</v>
      </c>
      <c r="K107" s="26">
        <v>1.07384046582357E-2</v>
      </c>
      <c r="L107" s="25">
        <v>2.9000000000000002E-12</v>
      </c>
      <c r="M107" s="29" t="s">
        <v>45</v>
      </c>
      <c r="N107" s="112">
        <v>-6.9000000000000006E-2</v>
      </c>
      <c r="O107" s="112">
        <v>7.3000000000000001E-3</v>
      </c>
      <c r="P107" s="24">
        <v>7.6999999999999998E-21</v>
      </c>
      <c r="Q107" s="21">
        <v>-0.113315129545995</v>
      </c>
      <c r="R107" s="21">
        <v>3.1565875524444197E-2</v>
      </c>
      <c r="S107" s="8">
        <v>3.3E-4</v>
      </c>
      <c r="T107" s="22">
        <v>-6.7528870033911198E-2</v>
      </c>
      <c r="U107" s="21">
        <v>1.8628592438636099E-2</v>
      </c>
      <c r="V107" s="24">
        <v>2.9E-4</v>
      </c>
      <c r="W107" s="21">
        <v>-6.4199139354680607E-2</v>
      </c>
      <c r="X107" s="21">
        <v>1.6217189017796101E-2</v>
      </c>
      <c r="Y107" s="8">
        <v>7.4999999999999993E-5</v>
      </c>
      <c r="Z107" s="22">
        <v>-0.10723867521107699</v>
      </c>
      <c r="AA107" s="21">
        <v>2.4669043053621002E-2</v>
      </c>
      <c r="AB107" s="24">
        <v>1.4E-5</v>
      </c>
      <c r="AC107" s="23">
        <f t="shared" si="1"/>
        <v>2.0254847783060018E-3</v>
      </c>
      <c r="AD107" s="223">
        <v>0.56079240975006905</v>
      </c>
    </row>
    <row r="108" spans="1:30">
      <c r="A108">
        <v>43</v>
      </c>
      <c r="B108" s="231" t="s">
        <v>199</v>
      </c>
      <c r="C108" s="232">
        <v>10</v>
      </c>
      <c r="D108">
        <v>12302357</v>
      </c>
      <c r="E108" s="28" t="s">
        <v>195</v>
      </c>
      <c r="F108" s="28" t="s">
        <v>198</v>
      </c>
      <c r="G108" t="s">
        <v>41</v>
      </c>
      <c r="H108" s="21">
        <v>0.71933800000000003</v>
      </c>
      <c r="I108" s="21">
        <v>0.99400900000000003</v>
      </c>
      <c r="J108" s="27">
        <v>-5.9480688537936199E-2</v>
      </c>
      <c r="K108" s="26">
        <v>1.0240611202638099E-2</v>
      </c>
      <c r="L108" s="25">
        <v>6.3000000000000002E-9</v>
      </c>
      <c r="M108" s="29" t="s">
        <v>45</v>
      </c>
      <c r="N108" s="112">
        <v>6.4000000000000001E-2</v>
      </c>
      <c r="O108" s="112">
        <v>7.0000000000000001E-3</v>
      </c>
      <c r="P108" s="24">
        <v>9.9999999999999998E-20</v>
      </c>
      <c r="Q108" s="21">
        <v>-6.7391313674567299E-2</v>
      </c>
      <c r="R108" s="21">
        <v>3.00816695139202E-2</v>
      </c>
      <c r="S108" s="8">
        <v>2.5000000000000001E-2</v>
      </c>
      <c r="T108" s="22">
        <v>-6.5799881033013694E-2</v>
      </c>
      <c r="U108" s="21">
        <v>1.77522907595829E-2</v>
      </c>
      <c r="V108" s="24">
        <v>2.1000000000000001E-4</v>
      </c>
      <c r="W108" s="21">
        <v>-5.1934115552303699E-2</v>
      </c>
      <c r="X108" s="21">
        <v>1.5461785786835E-2</v>
      </c>
      <c r="Y108" s="8">
        <v>7.7999999999999999E-4</v>
      </c>
      <c r="Z108" s="22">
        <v>-7.8744763199691398E-2</v>
      </c>
      <c r="AA108" s="21">
        <v>2.35160448327234E-2</v>
      </c>
      <c r="AB108" s="24">
        <v>8.0999999999999996E-4</v>
      </c>
      <c r="AC108" s="23">
        <f t="shared" si="1"/>
        <v>-3.7844831750413663E-3</v>
      </c>
      <c r="AD108" s="223">
        <v>0.14534038350261899</v>
      </c>
    </row>
    <row r="109" spans="1:30">
      <c r="A109">
        <v>44</v>
      </c>
      <c r="B109" s="231" t="s">
        <v>197</v>
      </c>
      <c r="C109" s="232">
        <v>10</v>
      </c>
      <c r="D109">
        <v>12321633</v>
      </c>
      <c r="E109" s="28" t="s">
        <v>196</v>
      </c>
      <c r="F109" s="28" t="s">
        <v>195</v>
      </c>
      <c r="G109" t="s">
        <v>45</v>
      </c>
      <c r="H109" s="21">
        <v>0.81037300000000001</v>
      </c>
      <c r="I109" s="21">
        <v>0.99251800000000001</v>
      </c>
      <c r="J109" s="27">
        <v>-7.3759460299379506E-2</v>
      </c>
      <c r="K109" s="26">
        <v>1.17597809848766E-2</v>
      </c>
      <c r="L109" s="25">
        <v>3.6E-10</v>
      </c>
      <c r="M109" s="29" t="s">
        <v>45</v>
      </c>
      <c r="N109" s="112">
        <v>-8.4000000000000005E-2</v>
      </c>
      <c r="O109" s="112">
        <v>8.0999999999999996E-3</v>
      </c>
      <c r="P109" s="24">
        <v>1E-25</v>
      </c>
      <c r="Q109" s="21">
        <v>-0.108814617973831</v>
      </c>
      <c r="R109" s="21">
        <v>3.4579630055571998E-2</v>
      </c>
      <c r="S109" s="8">
        <v>1.6999999999999999E-3</v>
      </c>
      <c r="T109" s="22">
        <v>-6.3567533365297094E-2</v>
      </c>
      <c r="U109" s="21">
        <v>2.040048838762E-2</v>
      </c>
      <c r="V109" s="24">
        <v>1.8E-3</v>
      </c>
      <c r="W109" s="21">
        <v>-6.48898680444258E-2</v>
      </c>
      <c r="X109" s="21">
        <v>1.77664904091882E-2</v>
      </c>
      <c r="Y109" s="8">
        <v>2.5999999999999998E-4</v>
      </c>
      <c r="Z109" s="22">
        <v>-0.10286691546732001</v>
      </c>
      <c r="AA109" s="21">
        <v>2.7026875643626699E-2</v>
      </c>
      <c r="AB109" s="24">
        <v>1.3999999999999999E-4</v>
      </c>
      <c r="AC109" s="23">
        <f t="shared" si="1"/>
        <v>1.9825675021703328E-3</v>
      </c>
      <c r="AD109" s="223">
        <v>0.33405815855940402</v>
      </c>
    </row>
    <row r="110" spans="1:30">
      <c r="A110">
        <v>45</v>
      </c>
      <c r="B110" s="231" t="s">
        <v>194</v>
      </c>
      <c r="C110" s="232">
        <v>10</v>
      </c>
      <c r="D110">
        <v>80926036</v>
      </c>
      <c r="E110" s="28" t="s">
        <v>185</v>
      </c>
      <c r="F110" s="28"/>
      <c r="G110" t="s">
        <v>45</v>
      </c>
      <c r="H110" s="21">
        <v>0.449152</v>
      </c>
      <c r="I110" s="21">
        <v>0.99818399999999996</v>
      </c>
      <c r="J110" s="27">
        <v>5.7166762105826899E-2</v>
      </c>
      <c r="K110" s="26">
        <v>9.2497780120510201E-3</v>
      </c>
      <c r="L110" s="25">
        <v>6.3999999999999996E-10</v>
      </c>
      <c r="M110" s="29" t="s">
        <v>45</v>
      </c>
      <c r="N110" s="112">
        <v>4.5999999999999999E-2</v>
      </c>
      <c r="O110" s="112">
        <v>6.4999999999999997E-3</v>
      </c>
      <c r="P110" s="24">
        <v>3.2000000000000001E-12</v>
      </c>
      <c r="Q110" s="21">
        <v>3.7316803504343903E-2</v>
      </c>
      <c r="R110" s="21">
        <v>2.7163372898749798E-2</v>
      </c>
      <c r="S110" s="8">
        <v>0.17</v>
      </c>
      <c r="T110" s="22">
        <v>4.58352978612383E-2</v>
      </c>
      <c r="U110" s="21">
        <v>1.60292900885039E-2</v>
      </c>
      <c r="V110" s="24">
        <v>4.1999999999999997E-3</v>
      </c>
      <c r="W110" s="21">
        <v>6.5286673700910097E-2</v>
      </c>
      <c r="X110" s="21">
        <v>1.39584373589384E-2</v>
      </c>
      <c r="Y110" s="8">
        <v>2.9000000000000002E-6</v>
      </c>
      <c r="Z110" s="22">
        <v>6.4063609316397693E-2</v>
      </c>
      <c r="AA110" s="21">
        <v>2.1230722425060598E-2</v>
      </c>
      <c r="AB110" s="24">
        <v>2.5000000000000001E-3</v>
      </c>
      <c r="AC110" s="23">
        <f t="shared" si="1"/>
        <v>8.915601937351263E-3</v>
      </c>
      <c r="AD110" s="223">
        <v>0.79331673634326605</v>
      </c>
    </row>
    <row r="111" spans="1:30">
      <c r="A111">
        <v>45</v>
      </c>
      <c r="B111" s="231" t="s">
        <v>193</v>
      </c>
      <c r="C111" s="232">
        <v>10</v>
      </c>
      <c r="D111">
        <v>80935083</v>
      </c>
      <c r="E111" s="28" t="s">
        <v>185</v>
      </c>
      <c r="F111" s="28"/>
      <c r="G111" t="s">
        <v>53</v>
      </c>
      <c r="H111" s="21">
        <v>0.48054599999999997</v>
      </c>
      <c r="I111" s="21">
        <v>0.93628999999999996</v>
      </c>
      <c r="J111" s="27">
        <v>6.9488617626591004E-2</v>
      </c>
      <c r="K111" s="26">
        <v>9.4965769441158407E-3</v>
      </c>
      <c r="L111" s="25">
        <v>2.4999999999999999E-13</v>
      </c>
      <c r="M111" s="29" t="s">
        <v>41</v>
      </c>
      <c r="N111" s="112">
        <v>-6.2E-2</v>
      </c>
      <c r="O111" s="112">
        <v>6.7000000000000002E-3</v>
      </c>
      <c r="P111" s="24">
        <v>6.6E-20</v>
      </c>
      <c r="Q111" s="21">
        <v>4.3115542733529202E-2</v>
      </c>
      <c r="R111" s="21">
        <v>2.7849764689267701E-2</v>
      </c>
      <c r="S111" s="8">
        <v>0.12</v>
      </c>
      <c r="T111" s="22">
        <v>7.7798290735860295E-2</v>
      </c>
      <c r="U111" s="21">
        <v>1.6442061143398801E-2</v>
      </c>
      <c r="V111" s="24">
        <v>2.2000000000000001E-6</v>
      </c>
      <c r="W111" s="21">
        <v>8.5665082364809006E-2</v>
      </c>
      <c r="X111" s="21">
        <v>1.43219687097705E-2</v>
      </c>
      <c r="Y111" s="8">
        <v>2.1999999999999998E-9</v>
      </c>
      <c r="Z111" s="22">
        <v>3.2282871164561099E-2</v>
      </c>
      <c r="AA111" s="21">
        <v>2.17634996219895E-2</v>
      </c>
      <c r="AB111" s="24">
        <v>0.14000000000000001</v>
      </c>
      <c r="AC111" s="23">
        <f t="shared" si="1"/>
        <v>-3.6108905229893678E-3</v>
      </c>
      <c r="AD111" s="223">
        <v>0.271515235222278</v>
      </c>
    </row>
    <row r="112" spans="1:30">
      <c r="A112">
        <v>45</v>
      </c>
      <c r="B112" s="231" t="s">
        <v>192</v>
      </c>
      <c r="C112" s="232">
        <v>10</v>
      </c>
      <c r="D112">
        <v>80941885</v>
      </c>
      <c r="E112" s="28" t="s">
        <v>185</v>
      </c>
      <c r="F112" s="28"/>
      <c r="G112" t="s">
        <v>37</v>
      </c>
      <c r="H112" s="21">
        <v>0.58516400000000002</v>
      </c>
      <c r="I112" s="21">
        <v>0.99520799999999998</v>
      </c>
      <c r="J112" s="27">
        <v>7.3159760161106896E-2</v>
      </c>
      <c r="K112" s="26">
        <v>9.3332086956008295E-3</v>
      </c>
      <c r="L112" s="25">
        <v>4.5999999999999998E-15</v>
      </c>
      <c r="M112" s="29" t="s">
        <v>37</v>
      </c>
      <c r="N112" s="112">
        <v>6.7000000000000004E-2</v>
      </c>
      <c r="O112" s="112">
        <v>6.4999999999999997E-3</v>
      </c>
      <c r="P112" s="24">
        <v>8.1E-25</v>
      </c>
      <c r="Q112" s="21">
        <v>7.2814063922709907E-2</v>
      </c>
      <c r="R112" s="21">
        <v>2.7363834522260402E-2</v>
      </c>
      <c r="S112" s="8">
        <v>7.7999999999999996E-3</v>
      </c>
      <c r="T112" s="22">
        <v>7.2059380503670306E-2</v>
      </c>
      <c r="U112" s="21">
        <v>1.6152954748623698E-2</v>
      </c>
      <c r="V112" s="24">
        <v>8.1999999999999994E-6</v>
      </c>
      <c r="W112" s="21">
        <v>8.8446546593032596E-2</v>
      </c>
      <c r="X112" s="21">
        <v>1.4072908619647599E-2</v>
      </c>
      <c r="Y112" s="8">
        <v>3.3E-10</v>
      </c>
      <c r="Z112" s="22">
        <v>4.0178841574296201E-2</v>
      </c>
      <c r="AA112" s="21">
        <v>2.13875688551999E-2</v>
      </c>
      <c r="AB112" s="24">
        <v>0.06</v>
      </c>
      <c r="AC112" s="23">
        <f t="shared" si="1"/>
        <v>-1.0878407449471236E-2</v>
      </c>
      <c r="AD112" s="223">
        <v>5.07184259935698E-2</v>
      </c>
    </row>
    <row r="113" spans="1:30">
      <c r="A113">
        <v>45</v>
      </c>
      <c r="B113" s="231" t="s">
        <v>191</v>
      </c>
      <c r="C113" s="232">
        <v>10</v>
      </c>
      <c r="D113">
        <v>80954785</v>
      </c>
      <c r="E113" s="28" t="s">
        <v>185</v>
      </c>
      <c r="F113" s="28"/>
      <c r="G113" t="s">
        <v>41</v>
      </c>
      <c r="H113" s="21">
        <v>0.63372799999999996</v>
      </c>
      <c r="I113" s="21">
        <v>0.99217200000000005</v>
      </c>
      <c r="J113" s="27">
        <v>-7.4224247152373302E-2</v>
      </c>
      <c r="K113" s="26">
        <v>9.5660062845785692E-3</v>
      </c>
      <c r="L113" s="25">
        <v>8.5999999999999993E-15</v>
      </c>
      <c r="M113" s="29" t="s">
        <v>45</v>
      </c>
      <c r="N113" s="112">
        <v>7.1999999999999995E-2</v>
      </c>
      <c r="O113" s="112">
        <v>6.7000000000000002E-3</v>
      </c>
      <c r="P113" s="24">
        <v>1.3000000000000001E-26</v>
      </c>
      <c r="Q113" s="21">
        <v>-2.14720238250166E-2</v>
      </c>
      <c r="R113" s="21">
        <v>2.8091783422742499E-2</v>
      </c>
      <c r="S113" s="8">
        <v>0.44</v>
      </c>
      <c r="T113" s="22">
        <v>-6.8806192082932399E-2</v>
      </c>
      <c r="U113" s="21">
        <v>1.6579453767159101E-2</v>
      </c>
      <c r="V113" s="24">
        <v>3.3000000000000003E-5</v>
      </c>
      <c r="W113" s="21">
        <v>-9.3267113816481104E-2</v>
      </c>
      <c r="X113" s="21">
        <v>1.44361148766888E-2</v>
      </c>
      <c r="Y113" s="8">
        <v>1E-10</v>
      </c>
      <c r="Z113" s="22">
        <v>-5.8591248590650902E-2</v>
      </c>
      <c r="AA113" s="21">
        <v>2.1960054009126099E-2</v>
      </c>
      <c r="AB113" s="24">
        <v>7.6E-3</v>
      </c>
      <c r="AC113" s="23">
        <f t="shared" si="1"/>
        <v>-1.2373074921878099E-2</v>
      </c>
      <c r="AD113" s="223">
        <v>0.56958472509418001</v>
      </c>
    </row>
    <row r="114" spans="1:30">
      <c r="A114">
        <v>45</v>
      </c>
      <c r="B114" s="231" t="s">
        <v>190</v>
      </c>
      <c r="C114" s="232">
        <v>10</v>
      </c>
      <c r="D114">
        <v>80961945</v>
      </c>
      <c r="E114" s="28" t="s">
        <v>185</v>
      </c>
      <c r="F114" s="28"/>
      <c r="G114" t="s">
        <v>37</v>
      </c>
      <c r="H114" s="21">
        <v>0.50422999999999996</v>
      </c>
      <c r="I114" s="21">
        <v>0.98311099999999996</v>
      </c>
      <c r="J114" s="27">
        <v>-5.4675677786272199E-2</v>
      </c>
      <c r="K114" s="26">
        <v>9.2507884182531797E-3</v>
      </c>
      <c r="L114" s="25">
        <v>3.3999999999999998E-9</v>
      </c>
      <c r="M114" s="29"/>
      <c r="N114" s="112"/>
      <c r="O114" s="112"/>
      <c r="P114" s="24"/>
      <c r="Q114" s="21">
        <v>-1.97187252410609E-2</v>
      </c>
      <c r="R114" s="21">
        <v>2.71264241019697E-2</v>
      </c>
      <c r="S114" s="8">
        <v>0.47</v>
      </c>
      <c r="T114" s="22">
        <v>-5.12386356488823E-2</v>
      </c>
      <c r="U114" s="21">
        <v>1.6012200751050198E-2</v>
      </c>
      <c r="V114" s="24">
        <v>1.4E-3</v>
      </c>
      <c r="W114" s="21">
        <v>-8.0027956031390499E-2</v>
      </c>
      <c r="X114" s="21">
        <v>1.3946351519184301E-2</v>
      </c>
      <c r="Y114" s="8">
        <v>9.5999999999999999E-9</v>
      </c>
      <c r="Z114" s="22">
        <v>-1.43867107499941E-2</v>
      </c>
      <c r="AA114" s="21">
        <v>2.12122495928923E-2</v>
      </c>
      <c r="AB114" s="24">
        <v>0.5</v>
      </c>
      <c r="AC114" s="23">
        <f t="shared" si="1"/>
        <v>1.7773381636889314E-3</v>
      </c>
      <c r="AD114" s="223">
        <v>0.68405605654831203</v>
      </c>
    </row>
    <row r="115" spans="1:30">
      <c r="A115">
        <v>45</v>
      </c>
      <c r="B115" s="231" t="s">
        <v>189</v>
      </c>
      <c r="C115" s="232">
        <v>10</v>
      </c>
      <c r="D115">
        <v>80967220</v>
      </c>
      <c r="E115" s="28" t="s">
        <v>185</v>
      </c>
      <c r="F115" s="28"/>
      <c r="G115" t="s">
        <v>41</v>
      </c>
      <c r="H115" s="21">
        <v>0.56430199999999997</v>
      </c>
      <c r="I115" s="21">
        <v>0.98953100000000005</v>
      </c>
      <c r="J115" s="27">
        <v>-5.8281961865525603E-2</v>
      </c>
      <c r="K115" s="26">
        <v>9.3088434717544504E-3</v>
      </c>
      <c r="L115" s="25">
        <v>3.7999999999999998E-10</v>
      </c>
      <c r="M115" s="29" t="s">
        <v>45</v>
      </c>
      <c r="N115" s="112">
        <v>5.7000000000000002E-2</v>
      </c>
      <c r="O115" s="112">
        <v>6.4999999999999997E-3</v>
      </c>
      <c r="P115" s="24">
        <v>2.0000000000000001E-18</v>
      </c>
      <c r="Q115" s="21">
        <v>-6.1351790081510101E-2</v>
      </c>
      <c r="R115" s="21">
        <v>2.7318903468714899E-2</v>
      </c>
      <c r="S115" s="8">
        <v>2.5000000000000001E-2</v>
      </c>
      <c r="T115" s="22">
        <v>-6.1371624119589303E-2</v>
      </c>
      <c r="U115" s="21">
        <v>1.61197364662342E-2</v>
      </c>
      <c r="V115" s="24">
        <v>1.3999999999999999E-4</v>
      </c>
      <c r="W115" s="21">
        <v>-6.6504628026764698E-2</v>
      </c>
      <c r="X115" s="21">
        <v>1.40392709738762E-2</v>
      </c>
      <c r="Y115" s="8">
        <v>2.2000000000000001E-6</v>
      </c>
      <c r="Z115" s="22">
        <v>-3.5086555054329997E-2</v>
      </c>
      <c r="AA115" s="21">
        <v>2.1353126518587E-2</v>
      </c>
      <c r="AB115" s="24">
        <v>0.1</v>
      </c>
      <c r="AC115" s="23">
        <f t="shared" si="1"/>
        <v>8.7550783423933683E-3</v>
      </c>
      <c r="AD115" s="223">
        <v>4.6762917331409996E-6</v>
      </c>
    </row>
    <row r="116" spans="1:30">
      <c r="A116">
        <v>45</v>
      </c>
      <c r="B116" s="231" t="s">
        <v>188</v>
      </c>
      <c r="C116" s="232">
        <v>10</v>
      </c>
      <c r="D116">
        <v>80988837</v>
      </c>
      <c r="E116" s="28" t="s">
        <v>185</v>
      </c>
      <c r="F116" s="28"/>
      <c r="G116" t="s">
        <v>37</v>
      </c>
      <c r="H116" s="21">
        <v>0.62579200000000001</v>
      </c>
      <c r="I116" s="21">
        <v>0.98837299999999995</v>
      </c>
      <c r="J116" s="27">
        <v>-6.3268557046091994E-2</v>
      </c>
      <c r="K116" s="26">
        <v>9.5369162088725593E-3</v>
      </c>
      <c r="L116" s="25">
        <v>3.3000000000000002E-11</v>
      </c>
      <c r="M116" s="29" t="s">
        <v>37</v>
      </c>
      <c r="N116" s="112">
        <v>-0.06</v>
      </c>
      <c r="O116" s="112">
        <v>6.7000000000000002E-3</v>
      </c>
      <c r="P116" s="24">
        <v>8.5E-19</v>
      </c>
      <c r="Q116" s="21">
        <v>-1.5580624584307199E-2</v>
      </c>
      <c r="R116" s="21">
        <v>2.80037317244024E-2</v>
      </c>
      <c r="S116" s="8">
        <v>0.57999999999999996</v>
      </c>
      <c r="T116" s="22">
        <v>-6.5821631098863895E-2</v>
      </c>
      <c r="U116" s="21">
        <v>1.6521632488203999E-2</v>
      </c>
      <c r="V116" s="24">
        <v>6.7999999999999999E-5</v>
      </c>
      <c r="W116" s="21">
        <v>-8.4602025668714498E-2</v>
      </c>
      <c r="X116" s="21">
        <v>1.43871978227473E-2</v>
      </c>
      <c r="Y116" s="8">
        <v>4.1000000000000003E-9</v>
      </c>
      <c r="Z116" s="22">
        <v>-3.0250643821933199E-2</v>
      </c>
      <c r="AA116" s="21">
        <v>2.1892377838939402E-2</v>
      </c>
      <c r="AB116" s="24">
        <v>0.17</v>
      </c>
      <c r="AC116" s="23">
        <f t="shared" si="1"/>
        <v>-4.8900064125419985E-3</v>
      </c>
      <c r="AD116" s="223">
        <v>6.9021287145610705E-2</v>
      </c>
    </row>
    <row r="117" spans="1:30">
      <c r="A117">
        <v>45</v>
      </c>
      <c r="B117" s="231" t="s">
        <v>187</v>
      </c>
      <c r="C117" s="232">
        <v>10</v>
      </c>
      <c r="D117">
        <v>80998350</v>
      </c>
      <c r="E117" s="28" t="s">
        <v>185</v>
      </c>
      <c r="F117" s="28"/>
      <c r="G117" t="s">
        <v>53</v>
      </c>
      <c r="H117" s="21">
        <v>0.53182300000000005</v>
      </c>
      <c r="I117" s="21">
        <v>0.98141900000000004</v>
      </c>
      <c r="J117" s="27">
        <v>-5.6768758291337797E-2</v>
      </c>
      <c r="K117" s="26">
        <v>9.2717086380959997E-3</v>
      </c>
      <c r="L117" s="25">
        <v>9.2000000000000003E-10</v>
      </c>
      <c r="M117" s="29" t="s">
        <v>37</v>
      </c>
      <c r="N117" s="112">
        <v>4.7E-2</v>
      </c>
      <c r="O117" s="112">
        <v>6.4999999999999997E-3</v>
      </c>
      <c r="P117" s="24">
        <v>7.5999999999999999E-13</v>
      </c>
      <c r="Q117" s="21">
        <v>-6.0991271866157201E-2</v>
      </c>
      <c r="R117" s="21">
        <v>2.7211019565421601E-2</v>
      </c>
      <c r="S117" s="8">
        <v>2.5000000000000001E-2</v>
      </c>
      <c r="T117" s="22">
        <v>-5.5390920947558001E-2</v>
      </c>
      <c r="U117" s="21">
        <v>1.6059740180694199E-2</v>
      </c>
      <c r="V117" s="24">
        <v>5.5999999999999995E-4</v>
      </c>
      <c r="W117" s="21">
        <v>-6.70351046007827E-2</v>
      </c>
      <c r="X117" s="21">
        <v>1.39847699559976E-2</v>
      </c>
      <c r="Y117" s="8">
        <v>1.5999999999999999E-6</v>
      </c>
      <c r="Z117" s="22">
        <v>-3.4918702614370703E-2</v>
      </c>
      <c r="AA117" s="21">
        <v>2.1269524004778599E-2</v>
      </c>
      <c r="AB117" s="24">
        <v>0.1</v>
      </c>
      <c r="AC117" s="23">
        <f t="shared" si="1"/>
        <v>8.6908564172621661E-3</v>
      </c>
      <c r="AD117" s="223">
        <v>3.4516506419235702E-5</v>
      </c>
    </row>
    <row r="118" spans="1:30">
      <c r="A118">
        <v>45</v>
      </c>
      <c r="B118" s="231" t="s">
        <v>186</v>
      </c>
      <c r="C118" s="232">
        <v>10</v>
      </c>
      <c r="D118">
        <v>81010250</v>
      </c>
      <c r="E118" s="28" t="s">
        <v>185</v>
      </c>
      <c r="F118" s="28"/>
      <c r="G118" t="s">
        <v>37</v>
      </c>
      <c r="H118" s="21">
        <v>0.40077200000000002</v>
      </c>
      <c r="I118" s="21">
        <v>0.99439900000000003</v>
      </c>
      <c r="J118" s="27">
        <v>-5.5772209088521402E-2</v>
      </c>
      <c r="K118" s="26">
        <v>9.3944200656193196E-3</v>
      </c>
      <c r="L118" s="25">
        <v>2.8999999999999999E-9</v>
      </c>
      <c r="M118" s="29" t="s">
        <v>37</v>
      </c>
      <c r="N118" s="112">
        <v>-4.4999999999999998E-2</v>
      </c>
      <c r="O118" s="112">
        <v>6.4999999999999997E-3</v>
      </c>
      <c r="P118" s="24">
        <v>9.2999999999999996E-12</v>
      </c>
      <c r="Q118" s="21">
        <v>-3.0670134649274899E-2</v>
      </c>
      <c r="R118" s="21">
        <v>2.7550142040990998E-2</v>
      </c>
      <c r="S118" s="8">
        <v>0.27</v>
      </c>
      <c r="T118" s="22">
        <v>-6.1515118060523101E-2</v>
      </c>
      <c r="U118" s="21">
        <v>1.62677216545319E-2</v>
      </c>
      <c r="V118" s="24">
        <v>1.6000000000000001E-4</v>
      </c>
      <c r="W118" s="21">
        <v>-7.1078315200805403E-2</v>
      </c>
      <c r="X118" s="21">
        <v>1.4168945150098901E-2</v>
      </c>
      <c r="Y118" s="8">
        <v>5.3000000000000001E-7</v>
      </c>
      <c r="Z118" s="22">
        <v>-2.3144645952330199E-2</v>
      </c>
      <c r="AA118" s="21">
        <v>2.1544328963693599E-2</v>
      </c>
      <c r="AB118" s="24">
        <v>0.28000000000000003</v>
      </c>
      <c r="AC118" s="23">
        <f t="shared" si="1"/>
        <v>2.5084962323149002E-3</v>
      </c>
      <c r="AD118" s="223">
        <v>0.52052277981329698</v>
      </c>
    </row>
    <row r="119" spans="1:30">
      <c r="A119">
        <v>46</v>
      </c>
      <c r="B119" s="231" t="s">
        <v>184</v>
      </c>
      <c r="C119" s="232">
        <v>10</v>
      </c>
      <c r="D119">
        <v>94218247</v>
      </c>
      <c r="E119" s="28" t="s">
        <v>178</v>
      </c>
      <c r="F119" s="28"/>
      <c r="G119" t="s">
        <v>183</v>
      </c>
      <c r="H119" s="21">
        <v>0.39538099999999998</v>
      </c>
      <c r="I119" s="21">
        <v>0.95007200000000003</v>
      </c>
      <c r="J119" s="27">
        <v>5.9655055779680402E-2</v>
      </c>
      <c r="K119" s="26">
        <v>9.6415846685001597E-3</v>
      </c>
      <c r="L119" s="25">
        <v>6.0999999999999996E-10</v>
      </c>
      <c r="M119" s="29"/>
      <c r="N119" s="112"/>
      <c r="O119" s="112"/>
      <c r="P119" s="24"/>
      <c r="Q119" s="21">
        <v>2.6068404769672801E-2</v>
      </c>
      <c r="R119" s="21">
        <v>2.8299898137791001E-2</v>
      </c>
      <c r="S119" s="8">
        <v>0.36</v>
      </c>
      <c r="T119" s="22">
        <v>5.7081494247733101E-2</v>
      </c>
      <c r="U119" s="21">
        <v>1.6698853154625101E-2</v>
      </c>
      <c r="V119" s="24">
        <v>6.3000000000000003E-4</v>
      </c>
      <c r="W119" s="21">
        <v>7.3200986423444206E-2</v>
      </c>
      <c r="X119" s="21">
        <v>1.45468571203852E-2</v>
      </c>
      <c r="Y119" s="8">
        <v>4.8999999999999997E-7</v>
      </c>
      <c r="Z119" s="22">
        <v>4.4510461752827302E-2</v>
      </c>
      <c r="AA119" s="21">
        <v>2.2130625580923199E-2</v>
      </c>
      <c r="AB119" s="24">
        <v>4.3999999999999997E-2</v>
      </c>
      <c r="AC119" s="23">
        <f t="shared" si="1"/>
        <v>6.1473523277181669E-3</v>
      </c>
      <c r="AD119" s="223">
        <v>0.58120889507034401</v>
      </c>
    </row>
    <row r="120" spans="1:30">
      <c r="A120">
        <v>46</v>
      </c>
      <c r="B120" s="231" t="s">
        <v>182</v>
      </c>
      <c r="C120" s="232">
        <v>10</v>
      </c>
      <c r="D120">
        <v>94236914</v>
      </c>
      <c r="E120" s="28" t="s">
        <v>178</v>
      </c>
      <c r="F120" s="28"/>
      <c r="G120" t="s">
        <v>37</v>
      </c>
      <c r="H120" s="21">
        <v>0.65709600000000001</v>
      </c>
      <c r="I120" s="21">
        <v>0.97211499999999995</v>
      </c>
      <c r="J120" s="27">
        <v>7.2699111162083899E-2</v>
      </c>
      <c r="K120" s="26">
        <v>9.8248049931585705E-3</v>
      </c>
      <c r="L120" s="25">
        <v>1.4000000000000001E-13</v>
      </c>
      <c r="M120" s="29"/>
      <c r="N120" s="112"/>
      <c r="O120" s="112"/>
      <c r="P120" s="53"/>
      <c r="Q120" s="21">
        <v>6.6919208447112397E-2</v>
      </c>
      <c r="R120" s="21">
        <v>2.8788543917924701E-2</v>
      </c>
      <c r="S120" s="8">
        <v>0.02</v>
      </c>
      <c r="T120" s="22">
        <v>6.1724144667395203E-2</v>
      </c>
      <c r="U120" s="21">
        <v>1.69947105438654E-2</v>
      </c>
      <c r="V120" s="24">
        <v>2.7999999999999998E-4</v>
      </c>
      <c r="W120" s="21">
        <v>8.3270862210985896E-2</v>
      </c>
      <c r="X120" s="21">
        <v>1.4810756785902501E-2</v>
      </c>
      <c r="Y120" s="8">
        <v>1.9000000000000001E-8</v>
      </c>
      <c r="Z120" s="22">
        <v>6.8654626040095895E-2</v>
      </c>
      <c r="AA120" s="21">
        <v>2.2510440821766901E-2</v>
      </c>
      <c r="AB120" s="24">
        <v>2.3E-3</v>
      </c>
      <c r="AC120" s="23">
        <f t="shared" si="1"/>
        <v>5.7847253099449958E-4</v>
      </c>
      <c r="AD120" s="223">
        <v>0.83482151126128401</v>
      </c>
    </row>
    <row r="121" spans="1:30">
      <c r="A121">
        <v>46</v>
      </c>
      <c r="B121" s="231" t="s">
        <v>181</v>
      </c>
      <c r="C121" s="232">
        <v>10</v>
      </c>
      <c r="D121">
        <v>94259246</v>
      </c>
      <c r="E121" s="28" t="s">
        <v>178</v>
      </c>
      <c r="F121" s="28"/>
      <c r="G121" t="s">
        <v>53</v>
      </c>
      <c r="H121" s="21">
        <v>0.76573999999999998</v>
      </c>
      <c r="I121" s="21">
        <v>0.98020799999999997</v>
      </c>
      <c r="J121" s="27">
        <v>7.0616615864850393E-2</v>
      </c>
      <c r="K121" s="26">
        <v>1.0961752543494199E-2</v>
      </c>
      <c r="L121" s="25">
        <v>1.2E-10</v>
      </c>
      <c r="M121" s="29" t="s">
        <v>37</v>
      </c>
      <c r="N121" s="112">
        <v>-8.5999999999999993E-2</v>
      </c>
      <c r="O121" s="112">
        <v>7.6E-3</v>
      </c>
      <c r="P121" s="24">
        <v>1.8999999999999999E-29</v>
      </c>
      <c r="Q121" s="21">
        <v>4.92425419857783E-2</v>
      </c>
      <c r="R121" s="21">
        <v>3.20922930144266E-2</v>
      </c>
      <c r="S121" s="8">
        <v>0.12</v>
      </c>
      <c r="T121" s="22">
        <v>4.8107191103228003E-2</v>
      </c>
      <c r="U121" s="21">
        <v>1.89483184066341E-2</v>
      </c>
      <c r="V121" s="24">
        <v>1.0999999999999999E-2</v>
      </c>
      <c r="W121" s="21">
        <v>8.5138812886908E-2</v>
      </c>
      <c r="X121" s="21">
        <v>1.6521476806035999E-2</v>
      </c>
      <c r="Y121" s="8">
        <v>2.6E-7</v>
      </c>
      <c r="Z121" s="22">
        <v>8.6035920999205706E-2</v>
      </c>
      <c r="AA121" s="21">
        <v>2.50975437026092E-2</v>
      </c>
      <c r="AB121" s="24">
        <v>6.0999999999999997E-4</v>
      </c>
      <c r="AC121" s="23">
        <f t="shared" si="1"/>
        <v>1.2264459671142468E-2</v>
      </c>
      <c r="AD121" s="223">
        <v>7.2742830289815499E-2</v>
      </c>
    </row>
    <row r="122" spans="1:30">
      <c r="A122">
        <v>46</v>
      </c>
      <c r="B122" s="231" t="s">
        <v>180</v>
      </c>
      <c r="C122" s="232">
        <v>10</v>
      </c>
      <c r="D122">
        <v>94336349</v>
      </c>
      <c r="E122" s="28" t="s">
        <v>178</v>
      </c>
      <c r="F122" s="28" t="s">
        <v>173</v>
      </c>
      <c r="G122" t="s">
        <v>41</v>
      </c>
      <c r="H122" s="21">
        <v>0.40679700000000002</v>
      </c>
      <c r="I122" s="21">
        <v>0.97053</v>
      </c>
      <c r="J122" s="27">
        <v>6.4688995708005306E-2</v>
      </c>
      <c r="K122" s="26">
        <v>9.4730296681473907E-3</v>
      </c>
      <c r="L122" s="25">
        <v>8.5999999999999997E-12</v>
      </c>
      <c r="M122" s="29"/>
      <c r="N122" s="112"/>
      <c r="O122" s="112"/>
      <c r="P122" s="53"/>
      <c r="Q122" s="21">
        <v>5.1632281536987998E-2</v>
      </c>
      <c r="R122" s="21">
        <v>2.7806973209700599E-2</v>
      </c>
      <c r="S122" s="8">
        <v>6.3E-2</v>
      </c>
      <c r="T122" s="22">
        <v>5.3284836649127698E-2</v>
      </c>
      <c r="U122" s="21">
        <v>1.64107636460455E-2</v>
      </c>
      <c r="V122" s="24">
        <v>1.1999999999999999E-3</v>
      </c>
      <c r="W122" s="21">
        <v>7.8235159390648304E-2</v>
      </c>
      <c r="X122" s="21">
        <v>1.4295368388413001E-2</v>
      </c>
      <c r="Y122" s="8">
        <v>4.3999999999999997E-8</v>
      </c>
      <c r="Z122" s="22">
        <v>5.4298473152660599E-2</v>
      </c>
      <c r="AA122" s="21">
        <v>2.1738897952980299E-2</v>
      </c>
      <c r="AB122" s="24">
        <v>1.2999999999999999E-2</v>
      </c>
      <c r="AC122" s="23">
        <f t="shared" si="1"/>
        <v>8.8873053855753387E-4</v>
      </c>
      <c r="AD122" s="223">
        <v>0.78861652416291494</v>
      </c>
    </row>
    <row r="123" spans="1:30">
      <c r="A123">
        <v>46</v>
      </c>
      <c r="B123" s="231" t="s">
        <v>179</v>
      </c>
      <c r="C123" s="232">
        <v>10</v>
      </c>
      <c r="D123">
        <v>94341829</v>
      </c>
      <c r="E123" s="28" t="s">
        <v>178</v>
      </c>
      <c r="F123" s="28" t="s">
        <v>173</v>
      </c>
      <c r="G123" t="s">
        <v>45</v>
      </c>
      <c r="H123" s="21">
        <v>0.53</v>
      </c>
      <c r="I123" s="21">
        <v>0.95610600000000001</v>
      </c>
      <c r="J123" s="27">
        <v>6.2821668817250903E-2</v>
      </c>
      <c r="K123" s="26">
        <v>9.3990198195681995E-3</v>
      </c>
      <c r="L123" s="25">
        <v>2.3000000000000001E-11</v>
      </c>
      <c r="M123" s="29"/>
      <c r="N123" s="112"/>
      <c r="O123" s="112"/>
      <c r="P123" s="53"/>
      <c r="Q123" s="21">
        <v>3.1569331759332298E-2</v>
      </c>
      <c r="R123" s="21">
        <v>2.7570303411171702E-2</v>
      </c>
      <c r="S123" s="8">
        <v>0.25</v>
      </c>
      <c r="T123" s="22">
        <v>5.5541759066571099E-2</v>
      </c>
      <c r="U123" s="21">
        <v>1.62734275159628E-2</v>
      </c>
      <c r="V123" s="24">
        <v>6.4000000000000005E-4</v>
      </c>
      <c r="W123" s="21">
        <v>7.0253533130243101E-2</v>
      </c>
      <c r="X123" s="21">
        <v>1.4176747401079401E-2</v>
      </c>
      <c r="Y123" s="8">
        <v>7.1999999999999999E-7</v>
      </c>
      <c r="Z123" s="22">
        <v>6.3227584178313395E-2</v>
      </c>
      <c r="AA123" s="21">
        <v>2.1557967783705698E-2</v>
      </c>
      <c r="AB123" s="24">
        <v>3.3999999999999998E-3</v>
      </c>
      <c r="AC123" s="23">
        <f t="shared" si="1"/>
        <v>1.0552750806327033E-2</v>
      </c>
      <c r="AD123" s="223">
        <v>0.80309559833577704</v>
      </c>
    </row>
    <row r="124" spans="1:30">
      <c r="A124">
        <v>46</v>
      </c>
      <c r="B124" s="231" t="s">
        <v>177</v>
      </c>
      <c r="C124" s="232">
        <v>10</v>
      </c>
      <c r="D124">
        <v>94365239</v>
      </c>
      <c r="E124" s="28" t="s">
        <v>173</v>
      </c>
      <c r="F124" s="28"/>
      <c r="G124" t="s">
        <v>176</v>
      </c>
      <c r="H124" s="21">
        <v>0.46234999999999998</v>
      </c>
      <c r="I124" s="21">
        <v>0.95796599999999998</v>
      </c>
      <c r="J124" s="27">
        <v>6.2304244612582702E-2</v>
      </c>
      <c r="K124" s="26">
        <v>9.4023493485772304E-3</v>
      </c>
      <c r="L124" s="25">
        <v>3.3999999999999999E-11</v>
      </c>
      <c r="M124" s="29"/>
      <c r="N124" s="112"/>
      <c r="O124" s="112"/>
      <c r="P124" s="24"/>
      <c r="Q124" s="21">
        <v>3.4503510596726697E-2</v>
      </c>
      <c r="R124" s="21">
        <v>2.7584622098565301E-2</v>
      </c>
      <c r="S124" s="8">
        <v>0.21</v>
      </c>
      <c r="T124" s="22">
        <v>5.2175300822379499E-2</v>
      </c>
      <c r="U124" s="21">
        <v>1.6286562295989199E-2</v>
      </c>
      <c r="V124" s="24">
        <v>1.4E-3</v>
      </c>
      <c r="W124" s="21">
        <v>7.5785864524021501E-2</v>
      </c>
      <c r="X124" s="21">
        <v>1.4186366352655799E-2</v>
      </c>
      <c r="Y124" s="8">
        <v>9.2000000000000003E-8</v>
      </c>
      <c r="Z124" s="22">
        <v>5.9350447464110001E-2</v>
      </c>
      <c r="AA124" s="21">
        <v>2.1570959191375499E-2</v>
      </c>
      <c r="AB124" s="24">
        <v>5.8999999999999999E-3</v>
      </c>
      <c r="AC124" s="23">
        <f t="shared" si="1"/>
        <v>8.2823122891277686E-3</v>
      </c>
      <c r="AD124" s="223">
        <v>0.44577198385473699</v>
      </c>
    </row>
    <row r="125" spans="1:30">
      <c r="A125">
        <v>46</v>
      </c>
      <c r="B125" s="231" t="s">
        <v>175</v>
      </c>
      <c r="C125" s="232">
        <v>10</v>
      </c>
      <c r="D125">
        <v>94366347</v>
      </c>
      <c r="E125" s="28" t="s">
        <v>173</v>
      </c>
      <c r="F125" s="28"/>
      <c r="G125" t="s">
        <v>37</v>
      </c>
      <c r="H125" s="21">
        <v>0.57757800000000004</v>
      </c>
      <c r="I125" s="21">
        <v>0.99309899999999995</v>
      </c>
      <c r="J125" s="27">
        <v>7.4897081453850003E-2</v>
      </c>
      <c r="K125" s="26">
        <v>9.3443809013218602E-3</v>
      </c>
      <c r="L125" s="25">
        <v>1.0999999999999999E-15</v>
      </c>
      <c r="M125" s="29"/>
      <c r="N125" s="112"/>
      <c r="O125" s="112"/>
      <c r="P125" s="53"/>
      <c r="Q125" s="21">
        <v>7.5856373537318098E-2</v>
      </c>
      <c r="R125" s="21">
        <v>2.7388521914318301E-2</v>
      </c>
      <c r="S125" s="8">
        <v>5.5999999999999999E-3</v>
      </c>
      <c r="T125" s="22">
        <v>5.7818171802763399E-2</v>
      </c>
      <c r="U125" s="21">
        <v>1.6169083693559301E-2</v>
      </c>
      <c r="V125" s="24">
        <v>3.5E-4</v>
      </c>
      <c r="W125" s="21">
        <v>8.6893171967672697E-2</v>
      </c>
      <c r="X125" s="21">
        <v>1.4088264520474399E-2</v>
      </c>
      <c r="Y125" s="8">
        <v>6.9E-10</v>
      </c>
      <c r="Z125" s="22">
        <v>6.9206221355775796E-2</v>
      </c>
      <c r="AA125" s="21">
        <v>2.1417910913644599E-2</v>
      </c>
      <c r="AB125" s="24">
        <v>1.1999999999999999E-3</v>
      </c>
      <c r="AC125" s="23">
        <f t="shared" si="1"/>
        <v>-2.2167173938474338E-3</v>
      </c>
      <c r="AD125" s="223">
        <v>0.43584753301296297</v>
      </c>
    </row>
    <row r="126" spans="1:30">
      <c r="A126">
        <v>46</v>
      </c>
      <c r="B126" s="231" t="s">
        <v>174</v>
      </c>
      <c r="C126" s="232">
        <v>10</v>
      </c>
      <c r="D126">
        <v>94369054</v>
      </c>
      <c r="E126" s="28" t="s">
        <v>173</v>
      </c>
      <c r="F126" s="28"/>
      <c r="G126" t="s">
        <v>37</v>
      </c>
      <c r="H126" s="21">
        <v>0.68587900000000002</v>
      </c>
      <c r="I126" s="21">
        <v>0.87771999999999994</v>
      </c>
      <c r="J126" s="27">
        <v>6.5397146111976501E-2</v>
      </c>
      <c r="K126" s="26">
        <v>1.05608618541418E-2</v>
      </c>
      <c r="L126" s="25">
        <v>5.9000000000000003E-10</v>
      </c>
      <c r="M126" s="29"/>
      <c r="N126" s="112"/>
      <c r="O126" s="112"/>
      <c r="P126" s="53"/>
      <c r="Q126" s="21">
        <v>1.1672939586760999E-2</v>
      </c>
      <c r="R126" s="21">
        <v>3.0938157435717401E-2</v>
      </c>
      <c r="S126" s="8">
        <v>0.71</v>
      </c>
      <c r="T126" s="22">
        <v>5.59685688003329E-2</v>
      </c>
      <c r="U126" s="21">
        <v>1.8268671219073301E-2</v>
      </c>
      <c r="V126" s="24">
        <v>2.2000000000000001E-3</v>
      </c>
      <c r="W126" s="21">
        <v>7.6437199495580699E-2</v>
      </c>
      <c r="X126" s="21">
        <v>1.5917318680478999E-2</v>
      </c>
      <c r="Y126" s="8">
        <v>1.5999999999999999E-6</v>
      </c>
      <c r="Z126" s="22">
        <v>7.7956646574940697E-2</v>
      </c>
      <c r="AA126" s="21">
        <v>2.4203510418650501E-2</v>
      </c>
      <c r="AB126" s="24">
        <v>1.2999999999999999E-3</v>
      </c>
      <c r="AC126" s="23">
        <f t="shared" si="1"/>
        <v>2.20945689960599E-2</v>
      </c>
      <c r="AD126" s="223">
        <v>4.8849116790468496E-3</v>
      </c>
    </row>
    <row r="127" spans="1:30">
      <c r="A127">
        <v>47</v>
      </c>
      <c r="B127" s="231" t="s">
        <v>172</v>
      </c>
      <c r="C127" s="232">
        <v>10</v>
      </c>
      <c r="D127">
        <v>94433461</v>
      </c>
      <c r="E127" s="28" t="s">
        <v>166</v>
      </c>
      <c r="F127" s="28" t="s">
        <v>171</v>
      </c>
      <c r="G127" t="s">
        <v>170</v>
      </c>
      <c r="H127" s="21">
        <v>0.36555500000000002</v>
      </c>
      <c r="I127" s="21">
        <v>0.92700099999999996</v>
      </c>
      <c r="J127" s="27">
        <v>-7.3276582363909007E-2</v>
      </c>
      <c r="K127" s="26">
        <v>9.8998637396047594E-3</v>
      </c>
      <c r="L127" s="25">
        <v>1.3E-13</v>
      </c>
      <c r="M127" s="29"/>
      <c r="N127" s="112"/>
      <c r="O127" s="112"/>
      <c r="P127" s="53"/>
      <c r="Q127" s="21">
        <v>-5.3459642297117499E-2</v>
      </c>
      <c r="R127" s="21">
        <v>2.9025131425146702E-2</v>
      </c>
      <c r="S127" s="8">
        <v>6.6000000000000003E-2</v>
      </c>
      <c r="T127" s="22">
        <v>-7.0601278686543506E-2</v>
      </c>
      <c r="U127" s="21">
        <v>1.7124956717417698E-2</v>
      </c>
      <c r="V127" s="24">
        <v>3.6999999999999998E-5</v>
      </c>
      <c r="W127" s="21">
        <v>-8.00095977937893E-2</v>
      </c>
      <c r="X127" s="21">
        <v>1.4927235978849301E-2</v>
      </c>
      <c r="Y127" s="8">
        <v>8.3000000000000002E-8</v>
      </c>
      <c r="Z127" s="22">
        <v>-6.8573915301416696E-2</v>
      </c>
      <c r="AA127" s="21">
        <v>2.26891697890776E-2</v>
      </c>
      <c r="AB127" s="24">
        <v>2.5000000000000001E-3</v>
      </c>
      <c r="AC127" s="23">
        <f t="shared" si="1"/>
        <v>-5.0380910014330661E-3</v>
      </c>
      <c r="AD127" s="223">
        <v>0.28034462770308499</v>
      </c>
    </row>
    <row r="128" spans="1:30">
      <c r="A128">
        <v>47</v>
      </c>
      <c r="B128" s="231" t="s">
        <v>169</v>
      </c>
      <c r="C128" s="232">
        <v>10</v>
      </c>
      <c r="D128">
        <v>94447096</v>
      </c>
      <c r="E128" s="28" t="s">
        <v>166</v>
      </c>
      <c r="F128" s="28"/>
      <c r="G128" t="s">
        <v>45</v>
      </c>
      <c r="H128" s="21">
        <v>0.64587000000000006</v>
      </c>
      <c r="I128" s="21">
        <v>0.90858700000000003</v>
      </c>
      <c r="J128" s="27">
        <v>-6.4457564573129497E-2</v>
      </c>
      <c r="K128" s="26">
        <v>1.0072402627268899E-2</v>
      </c>
      <c r="L128" s="25">
        <v>1.5999999999999999E-10</v>
      </c>
      <c r="M128" s="29"/>
      <c r="N128" s="112"/>
      <c r="O128" s="112"/>
      <c r="P128" s="53"/>
      <c r="Q128" s="21">
        <v>-5.6187434536907402E-2</v>
      </c>
      <c r="R128" s="21">
        <v>2.95970560078226E-2</v>
      </c>
      <c r="S128" s="8">
        <v>5.8000000000000003E-2</v>
      </c>
      <c r="T128" s="22">
        <v>-4.2329300233540201E-2</v>
      </c>
      <c r="U128" s="21">
        <v>1.74633255990016E-2</v>
      </c>
      <c r="V128" s="24">
        <v>1.4999999999999999E-2</v>
      </c>
      <c r="W128" s="21">
        <v>-6.8970942509500893E-2</v>
      </c>
      <c r="X128" s="21">
        <v>1.5208958433371E-2</v>
      </c>
      <c r="Y128" s="8">
        <v>5.8000000000000004E-6</v>
      </c>
      <c r="Z128" s="22">
        <v>-8.6764044080232097E-2</v>
      </c>
      <c r="AA128" s="21">
        <v>2.3132906208522298E-2</v>
      </c>
      <c r="AB128" s="24">
        <v>1.8000000000000001E-4</v>
      </c>
      <c r="AC128" s="23">
        <f t="shared" si="1"/>
        <v>-1.0192203181108231E-2</v>
      </c>
      <c r="AD128" s="223">
        <v>0.154003238271121</v>
      </c>
    </row>
    <row r="129" spans="1:30">
      <c r="A129">
        <v>47</v>
      </c>
      <c r="B129" s="231" t="s">
        <v>168</v>
      </c>
      <c r="C129" s="232">
        <v>10</v>
      </c>
      <c r="D129">
        <v>94462579</v>
      </c>
      <c r="E129" s="28" t="s">
        <v>166</v>
      </c>
      <c r="F129" s="28" t="s">
        <v>162</v>
      </c>
      <c r="G129" t="s">
        <v>53</v>
      </c>
      <c r="H129" s="21">
        <v>0.51612599999999997</v>
      </c>
      <c r="I129" s="21">
        <v>0.97018499999999996</v>
      </c>
      <c r="J129" s="27">
        <v>6.6959522788002698E-2</v>
      </c>
      <c r="K129" s="26">
        <v>9.3207277732750907E-3</v>
      </c>
      <c r="L129" s="25">
        <v>6.8000000000000003E-13</v>
      </c>
      <c r="M129" s="29"/>
      <c r="N129" s="112"/>
      <c r="O129" s="112"/>
      <c r="P129" s="53"/>
      <c r="Q129" s="21">
        <v>6.0255340708909699E-2</v>
      </c>
      <c r="R129" s="21">
        <v>2.7344331482534599E-2</v>
      </c>
      <c r="S129" s="8">
        <v>2.8000000000000001E-2</v>
      </c>
      <c r="T129" s="22">
        <v>5.4741526124316098E-2</v>
      </c>
      <c r="U129" s="21">
        <v>1.61375602214959E-2</v>
      </c>
      <c r="V129" s="24">
        <v>6.8999999999999997E-4</v>
      </c>
      <c r="W129" s="21">
        <v>8.3017480285760906E-2</v>
      </c>
      <c r="X129" s="21">
        <v>1.40597518827E-2</v>
      </c>
      <c r="Y129" s="8">
        <v>3.4999999999999999E-9</v>
      </c>
      <c r="Z129" s="22">
        <v>5.4167264251278303E-2</v>
      </c>
      <c r="AA129" s="21">
        <v>2.1376692327848501E-2</v>
      </c>
      <c r="AB129" s="24">
        <v>1.0999999999999999E-2</v>
      </c>
      <c r="AC129" s="23">
        <f t="shared" si="1"/>
        <v>-2.0293588192104653E-3</v>
      </c>
      <c r="AD129" s="223">
        <v>0.40691062945327899</v>
      </c>
    </row>
    <row r="130" spans="1:30">
      <c r="A130">
        <v>47</v>
      </c>
      <c r="B130" s="231" t="s">
        <v>167</v>
      </c>
      <c r="C130" s="232">
        <v>10</v>
      </c>
      <c r="D130">
        <v>94466495</v>
      </c>
      <c r="E130" s="28" t="s">
        <v>162</v>
      </c>
      <c r="F130" s="28" t="s">
        <v>166</v>
      </c>
      <c r="G130" t="s">
        <v>53</v>
      </c>
      <c r="H130" s="21">
        <v>0.59196199999999999</v>
      </c>
      <c r="I130" s="21">
        <v>0.99712500000000004</v>
      </c>
      <c r="J130" s="27">
        <v>8.3771238554518804E-2</v>
      </c>
      <c r="K130" s="26">
        <v>9.3635689962466902E-3</v>
      </c>
      <c r="L130" s="25">
        <v>3.7000000000000001E-19</v>
      </c>
      <c r="M130" s="29" t="s">
        <v>41</v>
      </c>
      <c r="N130" s="112">
        <v>-0.11</v>
      </c>
      <c r="O130" s="112">
        <v>6.4999999999999997E-3</v>
      </c>
      <c r="P130" s="24">
        <v>1.9E-60</v>
      </c>
      <c r="Q130" s="21">
        <v>7.4569913537178303E-2</v>
      </c>
      <c r="R130" s="21">
        <v>2.74420112637772E-2</v>
      </c>
      <c r="S130" s="8">
        <v>6.6E-3</v>
      </c>
      <c r="T130" s="22">
        <v>7.4898752736479002E-2</v>
      </c>
      <c r="U130" s="21">
        <v>1.6195550981483502E-2</v>
      </c>
      <c r="V130" s="24">
        <v>3.7000000000000002E-6</v>
      </c>
      <c r="W130" s="21">
        <v>9.5454803797290794E-2</v>
      </c>
      <c r="X130" s="21">
        <v>1.4117962794427201E-2</v>
      </c>
      <c r="Y130" s="8">
        <v>1.4E-11</v>
      </c>
      <c r="Z130" s="22">
        <v>7.3299593792323106E-2</v>
      </c>
      <c r="AA130" s="21">
        <v>2.1456496689248501E-2</v>
      </c>
      <c r="AB130" s="24">
        <v>6.4000000000000005E-4</v>
      </c>
      <c r="AC130" s="23">
        <f t="shared" si="1"/>
        <v>-4.2343991495173244E-4</v>
      </c>
      <c r="AD130" s="223">
        <v>0.10281243902789999</v>
      </c>
    </row>
    <row r="131" spans="1:30">
      <c r="A131">
        <v>47</v>
      </c>
      <c r="B131" s="231" t="s">
        <v>165</v>
      </c>
      <c r="C131" s="232">
        <v>10</v>
      </c>
      <c r="D131">
        <v>94478355</v>
      </c>
      <c r="E131" s="28" t="s">
        <v>162</v>
      </c>
      <c r="F131" s="28" t="s">
        <v>163</v>
      </c>
      <c r="G131" t="s">
        <v>53</v>
      </c>
      <c r="H131" s="21">
        <v>0.86808099999999999</v>
      </c>
      <c r="I131" s="21">
        <v>0.97112799999999999</v>
      </c>
      <c r="J131" s="27">
        <v>8.6077370424497104E-2</v>
      </c>
      <c r="K131" s="26">
        <v>1.37575946194529E-2</v>
      </c>
      <c r="L131" s="25">
        <v>3.9E-10</v>
      </c>
      <c r="M131" s="29" t="s">
        <v>41</v>
      </c>
      <c r="N131" s="112">
        <v>-9.6000000000000002E-2</v>
      </c>
      <c r="O131" s="112">
        <v>9.5999999999999992E-3</v>
      </c>
      <c r="P131" s="24">
        <v>1.3999999999999999E-23</v>
      </c>
      <c r="Q131" s="21">
        <v>2.1853773197539401E-2</v>
      </c>
      <c r="R131" s="21">
        <v>4.0196423205290203E-2</v>
      </c>
      <c r="S131" s="8">
        <v>0.59</v>
      </c>
      <c r="T131" s="22">
        <v>8.2560425283504699E-2</v>
      </c>
      <c r="U131" s="21">
        <v>2.3757738162373698E-2</v>
      </c>
      <c r="V131" s="24">
        <v>5.1000000000000004E-4</v>
      </c>
      <c r="W131" s="21">
        <v>0.10012391556052901</v>
      </c>
      <c r="X131" s="21">
        <v>2.07071358559455E-2</v>
      </c>
      <c r="Y131" s="8">
        <v>1.3E-6</v>
      </c>
      <c r="Z131" s="22">
        <v>9.2156557283756199E-2</v>
      </c>
      <c r="AA131" s="21">
        <v>3.1450859982999298E-2</v>
      </c>
      <c r="AB131" s="24">
        <v>3.3999999999999998E-3</v>
      </c>
      <c r="AC131" s="23">
        <f t="shared" si="1"/>
        <v>2.3434261362072262E-2</v>
      </c>
      <c r="AD131" s="223">
        <v>9.1858847761077597E-2</v>
      </c>
    </row>
    <row r="132" spans="1:30">
      <c r="A132">
        <v>47</v>
      </c>
      <c r="B132" s="231" t="s">
        <v>164</v>
      </c>
      <c r="C132" s="232">
        <v>10</v>
      </c>
      <c r="D132">
        <v>94490174</v>
      </c>
      <c r="E132" s="28" t="s">
        <v>163</v>
      </c>
      <c r="F132" s="28" t="s">
        <v>162</v>
      </c>
      <c r="G132" t="s">
        <v>45</v>
      </c>
      <c r="H132" s="21">
        <v>0.50331599999999999</v>
      </c>
      <c r="I132" s="21">
        <v>0.99617599999999995</v>
      </c>
      <c r="J132" s="27">
        <v>-6.3601894863642899E-2</v>
      </c>
      <c r="K132" s="26">
        <v>9.2133456512759806E-3</v>
      </c>
      <c r="L132" s="25">
        <v>5.0999999999999997E-12</v>
      </c>
      <c r="M132" s="29" t="s">
        <v>45</v>
      </c>
      <c r="N132" s="112">
        <v>-8.1000000000000003E-2</v>
      </c>
      <c r="O132" s="112">
        <v>6.3E-3</v>
      </c>
      <c r="P132" s="24">
        <v>6.3000000000000002E-37</v>
      </c>
      <c r="Q132" s="21">
        <v>-5.7048530771888699E-2</v>
      </c>
      <c r="R132" s="21">
        <v>2.7022654764019501E-2</v>
      </c>
      <c r="S132" s="8">
        <v>3.5000000000000003E-2</v>
      </c>
      <c r="T132" s="22">
        <v>-5.2031806881445701E-2</v>
      </c>
      <c r="U132" s="21">
        <v>1.5950537902022902E-2</v>
      </c>
      <c r="V132" s="24">
        <v>1.1000000000000001E-3</v>
      </c>
      <c r="W132" s="21">
        <v>-7.9815306445843295E-2</v>
      </c>
      <c r="X132" s="21">
        <v>1.38965356765269E-2</v>
      </c>
      <c r="Y132" s="8">
        <v>9.3000000000000006E-9</v>
      </c>
      <c r="Z132" s="22">
        <v>-4.3525531776002997E-2</v>
      </c>
      <c r="AA132" s="21">
        <v>2.1126445877119902E-2</v>
      </c>
      <c r="AB132" s="24">
        <v>3.9E-2</v>
      </c>
      <c r="AC132" s="23">
        <f t="shared" si="1"/>
        <v>4.5076663319619003E-3</v>
      </c>
      <c r="AD132" s="223">
        <v>0.32399509218345801</v>
      </c>
    </row>
    <row r="133" spans="1:30">
      <c r="A133">
        <v>48</v>
      </c>
      <c r="B133" s="231" t="s">
        <v>161</v>
      </c>
      <c r="C133" s="232">
        <v>10</v>
      </c>
      <c r="D133">
        <v>114597109</v>
      </c>
      <c r="E133" s="28" t="s">
        <v>157</v>
      </c>
      <c r="F133" s="28" t="s">
        <v>160</v>
      </c>
      <c r="G133" t="s">
        <v>53</v>
      </c>
      <c r="H133" s="21">
        <v>0.60194199999999998</v>
      </c>
      <c r="I133" s="21">
        <v>0.98329699999999998</v>
      </c>
      <c r="J133" s="27">
        <v>5.4386028008319598E-2</v>
      </c>
      <c r="K133" s="26">
        <v>9.4597307979437193E-3</v>
      </c>
      <c r="L133" s="25">
        <v>8.9999999999999995E-9</v>
      </c>
      <c r="M133" s="29" t="s">
        <v>37</v>
      </c>
      <c r="N133" s="112">
        <v>-7.6999999999999999E-2</v>
      </c>
      <c r="O133" s="112">
        <v>6.7000000000000002E-3</v>
      </c>
      <c r="P133" s="24">
        <v>2.0000000000000002E-30</v>
      </c>
      <c r="Q133" s="21">
        <v>6.8115888631468099E-2</v>
      </c>
      <c r="R133" s="21">
        <v>2.7742868281656799E-2</v>
      </c>
      <c r="S133" s="8">
        <v>1.4E-2</v>
      </c>
      <c r="T133" s="22">
        <v>4.9862449664178403E-2</v>
      </c>
      <c r="U133" s="21">
        <v>1.63816411552772E-2</v>
      </c>
      <c r="V133" s="24">
        <v>2.3E-3</v>
      </c>
      <c r="W133" s="21">
        <v>5.8366383051824303E-2</v>
      </c>
      <c r="X133" s="21">
        <v>1.42671234749369E-2</v>
      </c>
      <c r="Y133" s="8">
        <v>4.3000000000000002E-5</v>
      </c>
      <c r="Z133" s="22">
        <v>5.2259555882495201E-2</v>
      </c>
      <c r="AA133" s="21">
        <v>2.16871912872382E-2</v>
      </c>
      <c r="AB133" s="24">
        <v>1.6E-2</v>
      </c>
      <c r="AC133" s="23">
        <f t="shared" ref="AC133:AC196" si="2">((T133-Q133)+(W133-T133)+(Z133-W133))/3</f>
        <v>-5.2854442496576325E-3</v>
      </c>
      <c r="AD133" s="223">
        <v>0.18586062804324599</v>
      </c>
    </row>
    <row r="134" spans="1:30">
      <c r="A134">
        <v>48</v>
      </c>
      <c r="B134" s="231" t="s">
        <v>159</v>
      </c>
      <c r="C134" s="232">
        <v>10</v>
      </c>
      <c r="D134">
        <v>114650787</v>
      </c>
      <c r="E134" s="28" t="s">
        <v>157</v>
      </c>
      <c r="F134" s="28"/>
      <c r="G134" t="s">
        <v>45</v>
      </c>
      <c r="H134" s="21">
        <v>0.95985100000000001</v>
      </c>
      <c r="I134" s="21">
        <v>0.86297299999999999</v>
      </c>
      <c r="J134" s="27">
        <v>-0.17704626161739601</v>
      </c>
      <c r="K134" s="26">
        <v>2.50930049994222E-2</v>
      </c>
      <c r="L134" s="25">
        <v>1.7E-12</v>
      </c>
      <c r="M134" s="29"/>
      <c r="N134" s="112"/>
      <c r="O134" s="112"/>
      <c r="P134" s="53"/>
      <c r="Q134" s="21">
        <v>-9.3603069900789898E-2</v>
      </c>
      <c r="R134" s="21">
        <v>7.4303289702952399E-2</v>
      </c>
      <c r="S134" s="8">
        <v>0.21</v>
      </c>
      <c r="T134" s="22">
        <v>-0.23429142687002999</v>
      </c>
      <c r="U134" s="21">
        <v>4.3706898560182499E-2</v>
      </c>
      <c r="V134" s="24">
        <v>8.3000000000000002E-8</v>
      </c>
      <c r="W134" s="21">
        <v>-0.153774335096904</v>
      </c>
      <c r="X134" s="21">
        <v>3.8073646163397597E-2</v>
      </c>
      <c r="Y134" s="8">
        <v>5.3999999999999998E-5</v>
      </c>
      <c r="Z134" s="22">
        <v>-0.20704376190732299</v>
      </c>
      <c r="AA134" s="21">
        <v>5.8002103359114897E-2</v>
      </c>
      <c r="AB134" s="24">
        <v>3.6000000000000002E-4</v>
      </c>
      <c r="AC134" s="23">
        <f t="shared" si="2"/>
        <v>-3.7813564002177696E-2</v>
      </c>
      <c r="AD134" s="223">
        <v>0.64561219629755995</v>
      </c>
    </row>
    <row r="135" spans="1:30">
      <c r="A135">
        <v>48</v>
      </c>
      <c r="B135" s="231" t="s">
        <v>158</v>
      </c>
      <c r="C135" s="232">
        <v>10</v>
      </c>
      <c r="D135">
        <v>114704781</v>
      </c>
      <c r="E135" s="28" t="s">
        <v>157</v>
      </c>
      <c r="F135" s="28" t="s">
        <v>117</v>
      </c>
      <c r="G135" t="s">
        <v>41</v>
      </c>
      <c r="H135" s="21">
        <v>0.93277100000000002</v>
      </c>
      <c r="I135" s="21">
        <v>0.913883</v>
      </c>
      <c r="J135" s="27">
        <v>-0.13771259160472599</v>
      </c>
      <c r="K135" s="26">
        <v>1.91286253026508E-2</v>
      </c>
      <c r="L135" s="25">
        <v>6.1000000000000003E-13</v>
      </c>
      <c r="M135" s="29" t="s">
        <v>45</v>
      </c>
      <c r="N135" s="112">
        <v>-7.5999999999999998E-2</v>
      </c>
      <c r="O135" s="112">
        <v>7.9000000000000008E-3</v>
      </c>
      <c r="P135" s="24">
        <v>3.5999999999999998E-22</v>
      </c>
      <c r="Q135" s="21">
        <v>-9.0927779514776597E-2</v>
      </c>
      <c r="R135" s="21">
        <v>5.6493722781039701E-2</v>
      </c>
      <c r="S135" s="8">
        <v>0.11</v>
      </c>
      <c r="T135" s="22">
        <v>-0.172617844044027</v>
      </c>
      <c r="U135" s="21">
        <v>3.32756234721013E-2</v>
      </c>
      <c r="V135" s="24">
        <v>2.1E-7</v>
      </c>
      <c r="W135" s="21">
        <v>-0.118011149628274</v>
      </c>
      <c r="X135" s="21">
        <v>2.8995497669603999E-2</v>
      </c>
      <c r="Y135" s="8">
        <v>4.6999999999999997E-5</v>
      </c>
      <c r="Z135" s="22">
        <v>-0.16239345908854899</v>
      </c>
      <c r="AA135" s="21">
        <v>4.41220143474189E-2</v>
      </c>
      <c r="AB135" s="24">
        <v>2.3000000000000001E-4</v>
      </c>
      <c r="AC135" s="23">
        <f t="shared" si="2"/>
        <v>-2.3821893191257465E-2</v>
      </c>
      <c r="AD135" s="223">
        <v>0.163799398008279</v>
      </c>
    </row>
    <row r="136" spans="1:30">
      <c r="A136">
        <v>48</v>
      </c>
      <c r="B136" s="231" t="s">
        <v>156</v>
      </c>
      <c r="C136" s="232">
        <v>10</v>
      </c>
      <c r="D136">
        <v>114721568</v>
      </c>
      <c r="E136" s="28" t="s">
        <v>117</v>
      </c>
      <c r="F136" s="28"/>
      <c r="G136" t="s">
        <v>53</v>
      </c>
      <c r="H136" s="21">
        <v>0.76880599999999999</v>
      </c>
      <c r="I136" s="21">
        <v>0.92450100000000002</v>
      </c>
      <c r="J136" s="27">
        <v>-8.8969537891728401E-2</v>
      </c>
      <c r="K136" s="26">
        <v>1.12805597575663E-2</v>
      </c>
      <c r="L136" s="25">
        <v>3.0999999999999999E-15</v>
      </c>
      <c r="M136" s="29" t="s">
        <v>41</v>
      </c>
      <c r="N136" s="112">
        <v>0.11</v>
      </c>
      <c r="O136" s="112">
        <v>7.7000000000000002E-3</v>
      </c>
      <c r="P136" s="24">
        <v>5.1999999999999997E-45</v>
      </c>
      <c r="Q136" s="21">
        <v>-0.11331430663292701</v>
      </c>
      <c r="R136" s="21">
        <v>3.3171625795200201E-2</v>
      </c>
      <c r="S136" s="8">
        <v>6.4000000000000005E-4</v>
      </c>
      <c r="T136" s="22">
        <v>-9.7999582416498907E-2</v>
      </c>
      <c r="U136" s="21">
        <v>1.9571302435629299E-2</v>
      </c>
      <c r="V136" s="24">
        <v>5.5000000000000003E-7</v>
      </c>
      <c r="W136" s="21">
        <v>-7.5774773088804107E-2</v>
      </c>
      <c r="X136" s="21">
        <v>1.7043921651103501E-2</v>
      </c>
      <c r="Y136" s="8">
        <v>8.8000000000000004E-6</v>
      </c>
      <c r="Z136" s="22">
        <v>-0.104784550825353</v>
      </c>
      <c r="AA136" s="21">
        <v>2.59332667149338E-2</v>
      </c>
      <c r="AB136" s="24">
        <v>5.3999999999999998E-5</v>
      </c>
      <c r="AC136" s="23">
        <f t="shared" si="2"/>
        <v>2.8432519358580024E-3</v>
      </c>
      <c r="AD136" s="223">
        <v>2.9460564680203402E-3</v>
      </c>
    </row>
    <row r="137" spans="1:30">
      <c r="A137">
        <v>48</v>
      </c>
      <c r="B137" s="231" t="s">
        <v>155</v>
      </c>
      <c r="C137" s="232">
        <v>10</v>
      </c>
      <c r="D137">
        <v>114721671</v>
      </c>
      <c r="E137" s="28" t="s">
        <v>117</v>
      </c>
      <c r="F137" s="28"/>
      <c r="G137" t="s">
        <v>37</v>
      </c>
      <c r="H137" s="21">
        <v>0.63914800000000005</v>
      </c>
      <c r="I137" s="21">
        <v>0.91006299999999996</v>
      </c>
      <c r="J137" s="27">
        <v>-7.5238694979342297E-2</v>
      </c>
      <c r="K137" s="26">
        <v>9.9815622982365806E-3</v>
      </c>
      <c r="L137" s="25">
        <v>4.7999999999999997E-14</v>
      </c>
      <c r="M137" s="29" t="s">
        <v>37</v>
      </c>
      <c r="N137" s="112">
        <v>-9.6000000000000002E-2</v>
      </c>
      <c r="O137" s="112">
        <v>6.8999999999999999E-3</v>
      </c>
      <c r="P137" s="24">
        <v>1.5E-43</v>
      </c>
      <c r="Q137" s="21">
        <v>-6.3348917807691502E-2</v>
      </c>
      <c r="R137" s="21">
        <v>2.9287146946188499E-2</v>
      </c>
      <c r="S137" s="8">
        <v>3.1E-2</v>
      </c>
      <c r="T137" s="22">
        <v>-7.3902769201572197E-2</v>
      </c>
      <c r="U137" s="21">
        <v>1.7295200414663401E-2</v>
      </c>
      <c r="V137" s="24">
        <v>1.9000000000000001E-5</v>
      </c>
      <c r="W137" s="21">
        <v>-7.1867910649298705E-2</v>
      </c>
      <c r="X137" s="21">
        <v>1.5060371447786301E-2</v>
      </c>
      <c r="Y137" s="8">
        <v>1.7999999999999999E-6</v>
      </c>
      <c r="Z137" s="22">
        <v>-9.0573418302603098E-2</v>
      </c>
      <c r="AA137" s="21">
        <v>2.2899665121986001E-2</v>
      </c>
      <c r="AB137" s="24">
        <v>7.7000000000000001E-5</v>
      </c>
      <c r="AC137" s="23">
        <f t="shared" si="2"/>
        <v>-9.0748334983038661E-3</v>
      </c>
      <c r="AD137" s="223">
        <v>9.3002413862381603E-2</v>
      </c>
    </row>
    <row r="138" spans="1:30">
      <c r="A138">
        <v>48</v>
      </c>
      <c r="B138" s="231" t="s">
        <v>154</v>
      </c>
      <c r="C138" s="232">
        <v>10</v>
      </c>
      <c r="D138">
        <v>114732906</v>
      </c>
      <c r="E138" s="28" t="s">
        <v>117</v>
      </c>
      <c r="F138" s="28"/>
      <c r="G138" t="s">
        <v>37</v>
      </c>
      <c r="H138" s="21">
        <v>0.55102099999999998</v>
      </c>
      <c r="I138" s="21">
        <v>0.99734800000000001</v>
      </c>
      <c r="J138" s="27">
        <v>-8.6632805148199002E-2</v>
      </c>
      <c r="K138" s="26">
        <v>9.2404149145776607E-3</v>
      </c>
      <c r="L138" s="25">
        <v>6.9000000000000004E-21</v>
      </c>
      <c r="M138" s="29" t="s">
        <v>37</v>
      </c>
      <c r="N138" s="112">
        <v>-0.11</v>
      </c>
      <c r="O138" s="112">
        <v>6.4000000000000003E-3</v>
      </c>
      <c r="P138" s="24">
        <v>2.3000000000000001E-69</v>
      </c>
      <c r="Q138" s="21">
        <v>-4.7399052129504203E-2</v>
      </c>
      <c r="R138" s="21">
        <v>2.7101736709911801E-2</v>
      </c>
      <c r="S138" s="8">
        <v>0.08</v>
      </c>
      <c r="T138" s="22">
        <v>-8.9808564110988906E-2</v>
      </c>
      <c r="U138" s="21">
        <v>1.6007540022653699E-2</v>
      </c>
      <c r="V138" s="24">
        <v>2E-8</v>
      </c>
      <c r="W138" s="21">
        <v>-8.7109646186053505E-2</v>
      </c>
      <c r="X138" s="21">
        <v>1.3937535740502899E-2</v>
      </c>
      <c r="Y138" s="8">
        <v>4.0999999999999998E-10</v>
      </c>
      <c r="Z138" s="22">
        <v>-0.100656649730547</v>
      </c>
      <c r="AA138" s="21">
        <v>2.1192740900976201E-2</v>
      </c>
      <c r="AB138" s="24">
        <v>1.9999999999999999E-6</v>
      </c>
      <c r="AC138" s="23">
        <f t="shared" si="2"/>
        <v>-1.7752532533680931E-2</v>
      </c>
      <c r="AD138" s="223">
        <v>6.8964539156195104E-2</v>
      </c>
    </row>
    <row r="139" spans="1:30">
      <c r="A139">
        <v>48</v>
      </c>
      <c r="B139" s="231" t="s">
        <v>153</v>
      </c>
      <c r="C139" s="232">
        <v>10</v>
      </c>
      <c r="D139">
        <v>114736614</v>
      </c>
      <c r="E139" s="28" t="s">
        <v>117</v>
      </c>
      <c r="F139" s="28"/>
      <c r="G139" t="s">
        <v>45</v>
      </c>
      <c r="H139" s="21">
        <v>0.71794500000000006</v>
      </c>
      <c r="I139" s="21">
        <v>1</v>
      </c>
      <c r="J139" s="27">
        <v>-0.15287349609523601</v>
      </c>
      <c r="K139" s="26">
        <v>1.0203659204387599E-2</v>
      </c>
      <c r="L139" s="25">
        <v>9.6000000000000001E-51</v>
      </c>
      <c r="M139" s="29" t="s">
        <v>45</v>
      </c>
      <c r="N139" s="112">
        <v>-0.17</v>
      </c>
      <c r="O139" s="112">
        <v>7.1000000000000004E-3</v>
      </c>
      <c r="P139" s="24">
        <v>1.3E-129</v>
      </c>
      <c r="Q139" s="21">
        <v>-0.127893857469284</v>
      </c>
      <c r="R139" s="21">
        <v>3.0026616629630999E-2</v>
      </c>
      <c r="S139" s="8">
        <v>2.0999999999999999E-5</v>
      </c>
      <c r="T139" s="22">
        <v>-0.14681576917276601</v>
      </c>
      <c r="U139" s="21">
        <v>1.7706446140264901E-2</v>
      </c>
      <c r="V139" s="24">
        <v>1.1E-16</v>
      </c>
      <c r="W139" s="21">
        <v>-0.161127765414393</v>
      </c>
      <c r="X139" s="21">
        <v>1.5424457370379299E-2</v>
      </c>
      <c r="Y139" s="8">
        <v>1.4999999999999999E-25</v>
      </c>
      <c r="Z139" s="22">
        <v>-0.16049697253369999</v>
      </c>
      <c r="AA139" s="21">
        <v>2.3482854159972401E-2</v>
      </c>
      <c r="AB139" s="24">
        <v>8.3999999999999998E-12</v>
      </c>
      <c r="AC139" s="23">
        <f t="shared" si="2"/>
        <v>-1.0867705021471996E-2</v>
      </c>
      <c r="AD139" s="223">
        <v>0.248132551336085</v>
      </c>
    </row>
    <row r="140" spans="1:30">
      <c r="A140">
        <v>48</v>
      </c>
      <c r="B140" s="231" t="s">
        <v>152</v>
      </c>
      <c r="C140" s="232">
        <v>10</v>
      </c>
      <c r="D140">
        <v>114740617</v>
      </c>
      <c r="E140" s="28" t="s">
        <v>117</v>
      </c>
      <c r="F140" s="28"/>
      <c r="G140" t="s">
        <v>41</v>
      </c>
      <c r="H140" s="21">
        <v>0.39410699999999999</v>
      </c>
      <c r="I140" s="21">
        <v>0.99619000000000002</v>
      </c>
      <c r="J140" s="27">
        <v>-0.111692226170045</v>
      </c>
      <c r="K140" s="26">
        <v>9.4233080600849006E-3</v>
      </c>
      <c r="L140" s="25">
        <v>2.0999999999999999E-32</v>
      </c>
      <c r="M140" s="29" t="s">
        <v>45</v>
      </c>
      <c r="N140" s="112">
        <v>0.12</v>
      </c>
      <c r="O140" s="112">
        <v>6.4999999999999997E-3</v>
      </c>
      <c r="P140" s="24">
        <v>1.1E-73</v>
      </c>
      <c r="Q140" s="21">
        <v>-3.6873747108210501E-2</v>
      </c>
      <c r="R140" s="21">
        <v>2.7586679381236798E-2</v>
      </c>
      <c r="S140" s="8">
        <v>0.18</v>
      </c>
      <c r="T140" s="22">
        <v>-0.113244683767167</v>
      </c>
      <c r="U140" s="21">
        <v>1.6297522069430598E-2</v>
      </c>
      <c r="V140" s="24">
        <v>3.7E-12</v>
      </c>
      <c r="W140" s="21">
        <v>-0.114250579394653</v>
      </c>
      <c r="X140" s="21">
        <v>1.4199599582259999E-2</v>
      </c>
      <c r="Y140" s="8">
        <v>8.5000000000000001E-16</v>
      </c>
      <c r="Z140" s="22">
        <v>-0.13791350359971599</v>
      </c>
      <c r="AA140" s="21">
        <v>2.1578598657015099E-2</v>
      </c>
      <c r="AB140" s="24">
        <v>1.7000000000000001E-10</v>
      </c>
      <c r="AC140" s="23">
        <f t="shared" si="2"/>
        <v>-3.367991883050183E-2</v>
      </c>
      <c r="AD140" s="223">
        <v>5.69540022312396E-2</v>
      </c>
    </row>
    <row r="141" spans="1:30">
      <c r="A141">
        <v>48</v>
      </c>
      <c r="B141" s="231" t="s">
        <v>151</v>
      </c>
      <c r="C141" s="232">
        <v>10</v>
      </c>
      <c r="D141">
        <v>114745788</v>
      </c>
      <c r="E141" s="28" t="s">
        <v>117</v>
      </c>
      <c r="F141" s="28"/>
      <c r="G141" t="s">
        <v>53</v>
      </c>
      <c r="H141" s="21">
        <v>0.82027399999999995</v>
      </c>
      <c r="I141" s="21">
        <v>0.92179100000000003</v>
      </c>
      <c r="J141" s="27">
        <v>0.117573752558239</v>
      </c>
      <c r="K141" s="26">
        <v>1.24347323279197E-2</v>
      </c>
      <c r="L141" s="25">
        <v>3.2000000000000002E-21</v>
      </c>
      <c r="M141" s="29" t="s">
        <v>37</v>
      </c>
      <c r="N141" s="112">
        <v>-0.15</v>
      </c>
      <c r="O141" s="112">
        <v>8.8000000000000005E-3</v>
      </c>
      <c r="P141" s="24">
        <v>2.0000000000000001E-62</v>
      </c>
      <c r="Q141" s="21">
        <v>0.111217524134138</v>
      </c>
      <c r="R141" s="21">
        <v>3.6350950435730001E-2</v>
      </c>
      <c r="S141" s="8">
        <v>2.2000000000000001E-3</v>
      </c>
      <c r="T141" s="22">
        <v>8.0119615945691405E-2</v>
      </c>
      <c r="U141" s="21">
        <v>2.1468416620865099E-2</v>
      </c>
      <c r="V141" s="24">
        <v>1.9000000000000001E-4</v>
      </c>
      <c r="W141" s="21">
        <v>0.127239414960786</v>
      </c>
      <c r="X141" s="21">
        <v>1.87104862851733E-2</v>
      </c>
      <c r="Y141" s="8">
        <v>9.9999999999999994E-12</v>
      </c>
      <c r="Z141" s="22">
        <v>0.144636233362649</v>
      </c>
      <c r="AA141" s="21">
        <v>2.8430163476075701E-2</v>
      </c>
      <c r="AB141" s="24">
        <v>3.5999999999999999E-7</v>
      </c>
      <c r="AC141" s="23">
        <f t="shared" si="2"/>
        <v>1.1139569742836997E-2</v>
      </c>
      <c r="AD141" s="223">
        <v>8.4155103850370602E-2</v>
      </c>
    </row>
    <row r="142" spans="1:30">
      <c r="A142">
        <v>48</v>
      </c>
      <c r="B142" s="29" t="s">
        <v>150</v>
      </c>
      <c r="C142">
        <v>10</v>
      </c>
      <c r="D142">
        <v>114748029</v>
      </c>
      <c r="E142" s="28" t="s">
        <v>117</v>
      </c>
      <c r="F142" s="28"/>
      <c r="G142" t="s">
        <v>37</v>
      </c>
      <c r="H142" s="21">
        <v>0.62446100000000004</v>
      </c>
      <c r="I142" s="21">
        <v>0.98160599999999998</v>
      </c>
      <c r="J142" s="27">
        <v>-0.13171943938848299</v>
      </c>
      <c r="K142" s="26">
        <v>9.5675170824236992E-3</v>
      </c>
      <c r="L142" s="25">
        <v>4.0000000000000003E-43</v>
      </c>
      <c r="M142" s="29" t="s">
        <v>37</v>
      </c>
      <c r="N142" s="112">
        <v>-0.13</v>
      </c>
      <c r="O142" s="112">
        <v>6.6E-3</v>
      </c>
      <c r="P142" s="24">
        <v>9.4000000000000001E-91</v>
      </c>
      <c r="Q142" s="21">
        <v>-0.13252192056708101</v>
      </c>
      <c r="R142" s="21">
        <v>2.8118281223551301E-2</v>
      </c>
      <c r="S142" s="8">
        <v>2.3999999999999999E-6</v>
      </c>
      <c r="T142" s="22">
        <v>-0.14115510268395901</v>
      </c>
      <c r="U142" s="21">
        <v>1.6586741451560801E-2</v>
      </c>
      <c r="V142" s="24">
        <v>1.6999999999999999E-17</v>
      </c>
      <c r="W142" s="21">
        <v>-0.13884029127161099</v>
      </c>
      <c r="X142" s="21">
        <v>1.44478182531596E-2</v>
      </c>
      <c r="Y142" s="8">
        <v>7.3000000000000003E-22</v>
      </c>
      <c r="Z142" s="22">
        <v>-0.10958403432328701</v>
      </c>
      <c r="AA142" s="21">
        <v>2.1985432572946099E-2</v>
      </c>
      <c r="AB142" s="24">
        <v>6.1999999999999999E-7</v>
      </c>
      <c r="AC142" s="23">
        <f t="shared" si="2"/>
        <v>7.6459620812646678E-3</v>
      </c>
      <c r="AD142" s="223">
        <v>2.1972817867673602E-3</v>
      </c>
    </row>
    <row r="143" spans="1:30">
      <c r="A143">
        <v>48</v>
      </c>
      <c r="B143" s="29" t="s">
        <v>149</v>
      </c>
      <c r="C143">
        <v>10</v>
      </c>
      <c r="D143">
        <v>114749018</v>
      </c>
      <c r="E143" s="28" t="s">
        <v>117</v>
      </c>
      <c r="F143" s="28"/>
      <c r="G143" t="s">
        <v>53</v>
      </c>
      <c r="H143" s="21">
        <v>0.93988899999999997</v>
      </c>
      <c r="I143" s="21">
        <v>1</v>
      </c>
      <c r="J143" s="27">
        <v>0.13660499394883399</v>
      </c>
      <c r="K143" s="26">
        <v>1.9368813291278701E-2</v>
      </c>
      <c r="L143" s="25">
        <v>1.8E-12</v>
      </c>
      <c r="M143" s="29" t="s">
        <v>37</v>
      </c>
      <c r="N143" s="112">
        <v>-0.15</v>
      </c>
      <c r="O143" s="112">
        <v>1.2999999999999999E-2</v>
      </c>
      <c r="P143" s="24">
        <v>4.7999999999999997E-30</v>
      </c>
      <c r="Q143" s="21">
        <v>8.5824072663329601E-2</v>
      </c>
      <c r="R143" s="21">
        <v>5.6408715861053497E-2</v>
      </c>
      <c r="S143" s="8">
        <v>0.13</v>
      </c>
      <c r="T143" s="22">
        <v>9.7077323130772594E-2</v>
      </c>
      <c r="U143" s="21">
        <v>3.3350195126444902E-2</v>
      </c>
      <c r="V143" s="24">
        <v>3.5999999999999999E-3</v>
      </c>
      <c r="W143" s="21">
        <v>0.14875067986999199</v>
      </c>
      <c r="X143" s="21">
        <v>2.9091113490443601E-2</v>
      </c>
      <c r="Y143" s="8">
        <v>3.2000000000000001E-7</v>
      </c>
      <c r="Z143" s="22">
        <v>0.17262991143751499</v>
      </c>
      <c r="AA143" s="21">
        <v>4.4144889583515201E-2</v>
      </c>
      <c r="AB143" s="24">
        <v>9.2E-5</v>
      </c>
      <c r="AC143" s="23">
        <f t="shared" si="2"/>
        <v>2.8935279591395132E-2</v>
      </c>
      <c r="AD143" s="223">
        <v>0.71269335628557495</v>
      </c>
    </row>
    <row r="144" spans="1:30">
      <c r="A144">
        <v>48</v>
      </c>
      <c r="B144" s="29" t="s">
        <v>148</v>
      </c>
      <c r="C144">
        <v>10</v>
      </c>
      <c r="D144">
        <v>114750157</v>
      </c>
      <c r="E144" s="28" t="s">
        <v>117</v>
      </c>
      <c r="F144" s="28"/>
      <c r="G144" t="s">
        <v>41</v>
      </c>
      <c r="H144" s="21">
        <v>0.85591700000000004</v>
      </c>
      <c r="I144" s="21">
        <v>0.98461699999999996</v>
      </c>
      <c r="J144" s="27">
        <v>0.13279335683763699</v>
      </c>
      <c r="K144" s="26">
        <v>1.3178872438520299E-2</v>
      </c>
      <c r="L144" s="25">
        <v>6.9999999999999993E-24</v>
      </c>
      <c r="M144" s="29" t="s">
        <v>45</v>
      </c>
      <c r="N144" s="112">
        <v>-0.15</v>
      </c>
      <c r="O144" s="112">
        <v>9.1999999999999998E-3</v>
      </c>
      <c r="P144" s="24">
        <v>7.5000000000000003E-62</v>
      </c>
      <c r="Q144" s="21">
        <v>0.114301802315245</v>
      </c>
      <c r="R144" s="21">
        <v>3.8457937056569198E-2</v>
      </c>
      <c r="S144" s="8">
        <v>3.0000000000000001E-3</v>
      </c>
      <c r="T144" s="22">
        <v>0.11272607180741399</v>
      </c>
      <c r="U144" s="21">
        <v>2.2724751268682699E-2</v>
      </c>
      <c r="V144" s="24">
        <v>6.9999999999999997E-7</v>
      </c>
      <c r="W144" s="21">
        <v>0.14331587661347001</v>
      </c>
      <c r="X144" s="21">
        <v>1.9817526258853999E-2</v>
      </c>
      <c r="Y144" s="8">
        <v>4.7999999999999997E-13</v>
      </c>
      <c r="Z144" s="22">
        <v>0.142184267018066</v>
      </c>
      <c r="AA144" s="21">
        <v>3.00902150434996E-2</v>
      </c>
      <c r="AB144" s="24">
        <v>2.3E-6</v>
      </c>
      <c r="AC144" s="23">
        <f t="shared" si="2"/>
        <v>9.2941549009403299E-3</v>
      </c>
      <c r="AD144" s="223">
        <v>0.30114439359929501</v>
      </c>
    </row>
    <row r="145" spans="1:30">
      <c r="A145" s="36">
        <v>48</v>
      </c>
      <c r="B145" s="38" t="s">
        <v>147</v>
      </c>
      <c r="C145" s="36">
        <v>10</v>
      </c>
      <c r="D145" s="36">
        <v>114751173</v>
      </c>
      <c r="E145" s="37" t="s">
        <v>117</v>
      </c>
      <c r="F145" s="37"/>
      <c r="G145" s="36" t="s">
        <v>37</v>
      </c>
      <c r="H145" s="31">
        <v>0.98900399999999999</v>
      </c>
      <c r="I145" s="31">
        <v>0.89457100000000001</v>
      </c>
      <c r="J145" s="27">
        <v>-0.29857599502999699</v>
      </c>
      <c r="K145" s="26">
        <v>4.6327028139888801E-2</v>
      </c>
      <c r="L145" s="25">
        <v>1.2E-10</v>
      </c>
      <c r="M145" s="38" t="s">
        <v>37</v>
      </c>
      <c r="N145" s="114">
        <v>-0.32</v>
      </c>
      <c r="O145" s="114">
        <v>3.4000000000000002E-2</v>
      </c>
      <c r="P145" s="34">
        <v>1.5E-21</v>
      </c>
      <c r="Q145" s="31">
        <v>-0.22178494694408299</v>
      </c>
      <c r="R145" s="31">
        <v>0.138073292127846</v>
      </c>
      <c r="S145" s="35">
        <v>0.11</v>
      </c>
      <c r="T145" s="32">
        <v>-0.233027945772004</v>
      </c>
      <c r="U145" s="31">
        <v>8.1289317539012196E-2</v>
      </c>
      <c r="V145" s="34">
        <v>4.1000000000000003E-3</v>
      </c>
      <c r="W145" s="31">
        <v>-0.30644296884161798</v>
      </c>
      <c r="X145" s="31">
        <v>7.0512078309793405E-2</v>
      </c>
      <c r="Y145" s="35">
        <v>1.4E-5</v>
      </c>
      <c r="Z145" s="32">
        <v>-0.41524596029921901</v>
      </c>
      <c r="AA145" s="31">
        <v>0.10758439340188999</v>
      </c>
      <c r="AB145" s="34">
        <v>1.1E-4</v>
      </c>
      <c r="AC145" s="33">
        <f t="shared" si="2"/>
        <v>-6.4487004451712002E-2</v>
      </c>
      <c r="AD145" s="223">
        <v>0.10141124298866799</v>
      </c>
    </row>
    <row r="146" spans="1:30">
      <c r="A146">
        <v>48</v>
      </c>
      <c r="B146" s="29" t="s">
        <v>146</v>
      </c>
      <c r="C146">
        <v>10</v>
      </c>
      <c r="D146">
        <v>114751986</v>
      </c>
      <c r="E146" s="28" t="s">
        <v>117</v>
      </c>
      <c r="F146" s="28"/>
      <c r="G146" t="s">
        <v>53</v>
      </c>
      <c r="H146" s="21">
        <v>0.91002000000000005</v>
      </c>
      <c r="I146" s="21">
        <v>0.99265899999999996</v>
      </c>
      <c r="J146" s="27">
        <v>-9.9682826738653293E-2</v>
      </c>
      <c r="K146" s="26">
        <v>1.60955783420898E-2</v>
      </c>
      <c r="L146" s="25">
        <v>5.9000000000000003E-10</v>
      </c>
      <c r="M146" s="29" t="s">
        <v>37</v>
      </c>
      <c r="N146" s="112">
        <v>0.15</v>
      </c>
      <c r="O146" s="112">
        <v>1.0999999999999999E-2</v>
      </c>
      <c r="P146" s="24">
        <v>5.1000000000000003E-38</v>
      </c>
      <c r="Q146" s="21">
        <v>-0.13659204860436899</v>
      </c>
      <c r="R146" s="21">
        <v>4.7490889227959798E-2</v>
      </c>
      <c r="S146" s="8">
        <v>4.0000000000000001E-3</v>
      </c>
      <c r="T146" s="22">
        <v>-8.5766441483502598E-2</v>
      </c>
      <c r="U146" s="21">
        <v>2.7996995477611399E-2</v>
      </c>
      <c r="V146" s="24">
        <v>2.2000000000000001E-3</v>
      </c>
      <c r="W146" s="21">
        <v>-9.33510645071782E-2</v>
      </c>
      <c r="X146" s="21">
        <v>2.4359851443659299E-2</v>
      </c>
      <c r="Y146" s="8">
        <v>1.2999999999999999E-4</v>
      </c>
      <c r="Z146" s="22">
        <v>-0.12776423611285301</v>
      </c>
      <c r="AA146" s="21">
        <v>3.7113689419864697E-2</v>
      </c>
      <c r="AB146" s="24">
        <v>5.8E-4</v>
      </c>
      <c r="AC146" s="23">
        <f t="shared" si="2"/>
        <v>2.9426041638386615E-3</v>
      </c>
      <c r="AD146" s="223">
        <v>1.2739083705525799E-2</v>
      </c>
    </row>
    <row r="147" spans="1:30">
      <c r="A147" s="36">
        <v>48</v>
      </c>
      <c r="B147" s="38" t="s">
        <v>145</v>
      </c>
      <c r="C147" s="36">
        <v>10</v>
      </c>
      <c r="D147" s="36">
        <v>114752410</v>
      </c>
      <c r="E147" s="37" t="s">
        <v>117</v>
      </c>
      <c r="F147" s="37"/>
      <c r="G147" s="36" t="s">
        <v>41</v>
      </c>
      <c r="H147" s="31">
        <v>0.97343199999999996</v>
      </c>
      <c r="I147" s="31">
        <v>1</v>
      </c>
      <c r="J147" s="27">
        <v>-0.21037908108085401</v>
      </c>
      <c r="K147" s="26">
        <v>2.8604214666510398E-2</v>
      </c>
      <c r="L147" s="25">
        <v>1.9E-13</v>
      </c>
      <c r="M147" s="38" t="s">
        <v>45</v>
      </c>
      <c r="N147" s="114">
        <v>0.24</v>
      </c>
      <c r="O147" s="114">
        <v>2.1000000000000001E-2</v>
      </c>
      <c r="P147" s="34">
        <v>3.6999999999999997E-29</v>
      </c>
      <c r="Q147" s="31">
        <v>-0.27726245437671099</v>
      </c>
      <c r="R147" s="31">
        <v>8.4661296497400104E-2</v>
      </c>
      <c r="S147" s="35">
        <v>1.1000000000000001E-3</v>
      </c>
      <c r="T147" s="32">
        <v>-0.165360101291362</v>
      </c>
      <c r="U147" s="31">
        <v>4.9937021318521999E-2</v>
      </c>
      <c r="V147" s="34">
        <v>9.3000000000000005E-4</v>
      </c>
      <c r="W147" s="31">
        <v>-0.27103834270113702</v>
      </c>
      <c r="X147" s="31">
        <v>4.3326779360324301E-2</v>
      </c>
      <c r="Y147" s="35">
        <v>4.0000000000000001E-10</v>
      </c>
      <c r="Z147" s="32">
        <v>-0.123389455111499</v>
      </c>
      <c r="AA147" s="31">
        <v>6.6236756745543204E-2</v>
      </c>
      <c r="AB147" s="34">
        <v>6.3E-2</v>
      </c>
      <c r="AC147" s="33">
        <f t="shared" si="2"/>
        <v>5.1290999755070656E-2</v>
      </c>
      <c r="AD147" s="223">
        <v>0.112352365976569</v>
      </c>
    </row>
    <row r="148" spans="1:30">
      <c r="A148" s="36">
        <v>48</v>
      </c>
      <c r="B148" s="38" t="s">
        <v>144</v>
      </c>
      <c r="C148" s="36">
        <v>10</v>
      </c>
      <c r="D148" s="36">
        <v>114752674</v>
      </c>
      <c r="E148" s="37" t="s">
        <v>117</v>
      </c>
      <c r="F148" s="37"/>
      <c r="G148" s="36" t="s">
        <v>41</v>
      </c>
      <c r="H148" s="31">
        <v>0.97823000000000004</v>
      </c>
      <c r="I148" s="31">
        <v>0.98800600000000005</v>
      </c>
      <c r="J148" s="27">
        <v>-0.19967358679606001</v>
      </c>
      <c r="K148" s="26">
        <v>3.1564127463867497E-2</v>
      </c>
      <c r="L148" s="25">
        <v>2.5000000000000002E-10</v>
      </c>
      <c r="M148" s="38" t="s">
        <v>45</v>
      </c>
      <c r="N148" s="114">
        <v>0.28999999999999998</v>
      </c>
      <c r="O148" s="114">
        <v>2.1999999999999999E-2</v>
      </c>
      <c r="P148" s="34">
        <v>3.1999999999999999E-37</v>
      </c>
      <c r="Q148" s="31">
        <v>-7.07889571521962E-2</v>
      </c>
      <c r="R148" s="31">
        <v>9.3800569037253506E-2</v>
      </c>
      <c r="S148" s="35">
        <v>0.45</v>
      </c>
      <c r="T148" s="32">
        <v>-0.163198088252174</v>
      </c>
      <c r="U148" s="31">
        <v>5.5176244972932602E-2</v>
      </c>
      <c r="V148" s="34">
        <v>3.0999999999999999E-3</v>
      </c>
      <c r="W148" s="31">
        <v>-0.21276049989941001</v>
      </c>
      <c r="X148" s="31">
        <v>4.79651028292526E-2</v>
      </c>
      <c r="Y148" s="35">
        <v>9.2E-6</v>
      </c>
      <c r="Z148" s="32">
        <v>-0.27391886722242098</v>
      </c>
      <c r="AA148" s="31">
        <v>7.3179606704874695E-2</v>
      </c>
      <c r="AB148" s="34">
        <v>1.8000000000000001E-4</v>
      </c>
      <c r="AC148" s="33">
        <f t="shared" si="2"/>
        <v>-6.7709970023408256E-2</v>
      </c>
      <c r="AD148" s="223">
        <v>0.672779015912641</v>
      </c>
    </row>
    <row r="149" spans="1:30">
      <c r="A149">
        <v>48</v>
      </c>
      <c r="B149" s="29" t="s">
        <v>143</v>
      </c>
      <c r="C149">
        <v>10</v>
      </c>
      <c r="D149">
        <v>114758349</v>
      </c>
      <c r="E149" s="28" t="s">
        <v>117</v>
      </c>
      <c r="F149" s="28"/>
      <c r="G149" t="s">
        <v>41</v>
      </c>
      <c r="H149" s="21">
        <v>0.70738299999999998</v>
      </c>
      <c r="I149" s="21">
        <v>1</v>
      </c>
      <c r="J149" s="27">
        <v>-0.28629234248659102</v>
      </c>
      <c r="K149" s="26">
        <v>1.0085201105829601E-2</v>
      </c>
      <c r="L149" s="25">
        <v>2.9E-177</v>
      </c>
      <c r="M149" s="29" t="s">
        <v>45</v>
      </c>
      <c r="N149" s="112">
        <v>0.31</v>
      </c>
      <c r="O149" s="112">
        <v>6.8999999999999999E-3</v>
      </c>
      <c r="P149" s="53">
        <v>0</v>
      </c>
      <c r="Q149" s="21">
        <v>-0.25697435558348702</v>
      </c>
      <c r="R149" s="21">
        <v>2.9788630170192301E-2</v>
      </c>
      <c r="S149" s="8">
        <v>6.3000000000000004E-18</v>
      </c>
      <c r="T149" s="22">
        <v>-0.28085775291854498</v>
      </c>
      <c r="U149" s="21">
        <v>1.7553969704603298E-2</v>
      </c>
      <c r="V149" s="24">
        <v>1.2999999999999999E-57</v>
      </c>
      <c r="W149" s="21">
        <v>-0.30510243503344697</v>
      </c>
      <c r="X149" s="21">
        <v>1.52791213227031E-2</v>
      </c>
      <c r="Y149" s="8">
        <v>9.9999999999999993E-89</v>
      </c>
      <c r="Z149" s="22">
        <v>-0.28735483136726597</v>
      </c>
      <c r="AA149" s="21">
        <v>2.3288759939736701E-2</v>
      </c>
      <c r="AB149" s="24">
        <v>5.7000000000000002E-35</v>
      </c>
      <c r="AC149" s="23">
        <f t="shared" si="2"/>
        <v>-1.012682526125965E-2</v>
      </c>
      <c r="AD149" s="223">
        <v>2.13520404957755E-5</v>
      </c>
    </row>
    <row r="150" spans="1:30">
      <c r="A150">
        <v>48</v>
      </c>
      <c r="B150" s="29" t="s">
        <v>142</v>
      </c>
      <c r="C150">
        <v>10</v>
      </c>
      <c r="D150">
        <v>114761697</v>
      </c>
      <c r="E150" s="28" t="s">
        <v>117</v>
      </c>
      <c r="F150" s="28"/>
      <c r="G150" t="s">
        <v>37</v>
      </c>
      <c r="H150" s="21">
        <v>0.54336700000000004</v>
      </c>
      <c r="I150" s="21">
        <v>0.99493500000000001</v>
      </c>
      <c r="J150" s="27">
        <v>-0.16006662596299701</v>
      </c>
      <c r="K150" s="26">
        <v>9.2368063209985196E-3</v>
      </c>
      <c r="L150" s="25">
        <v>2.8000000000000001E-67</v>
      </c>
      <c r="M150" s="29" t="s">
        <v>37</v>
      </c>
      <c r="N150" s="112">
        <v>-0.17</v>
      </c>
      <c r="O150" s="112">
        <v>6.4000000000000003E-3</v>
      </c>
      <c r="P150" s="24">
        <v>1.1000000000000001E-160</v>
      </c>
      <c r="Q150" s="21">
        <v>-0.16208095799113401</v>
      </c>
      <c r="R150" s="21">
        <v>2.7120005380034701E-2</v>
      </c>
      <c r="S150" s="8">
        <v>2.2999999999999999E-9</v>
      </c>
      <c r="T150" s="22">
        <v>-0.160590057628863</v>
      </c>
      <c r="U150" s="21">
        <v>1.6004545857744499E-2</v>
      </c>
      <c r="V150" s="24">
        <v>1.1E-23</v>
      </c>
      <c r="W150" s="21">
        <v>-0.16846245503099699</v>
      </c>
      <c r="X150" s="21">
        <v>1.39429284727982E-2</v>
      </c>
      <c r="Y150" s="8">
        <v>1.3E-33</v>
      </c>
      <c r="Z150" s="22">
        <v>-0.147433917898046</v>
      </c>
      <c r="AA150" s="21">
        <v>2.11997329542736E-2</v>
      </c>
      <c r="AB150" s="24">
        <v>3.6E-12</v>
      </c>
      <c r="AC150" s="23">
        <f t="shared" si="2"/>
        <v>4.8823466976960035E-3</v>
      </c>
      <c r="AD150" s="223">
        <v>3.15237995953758E-4</v>
      </c>
    </row>
    <row r="151" spans="1:30">
      <c r="A151" s="36">
        <v>48</v>
      </c>
      <c r="B151" s="38" t="s">
        <v>141</v>
      </c>
      <c r="C151" s="36">
        <v>10</v>
      </c>
      <c r="D151" s="36">
        <v>114770644</v>
      </c>
      <c r="E151" s="37" t="s">
        <v>117</v>
      </c>
      <c r="F151" s="37"/>
      <c r="G151" s="36" t="s">
        <v>53</v>
      </c>
      <c r="H151" s="31">
        <v>0.98614199999999996</v>
      </c>
      <c r="I151" s="31">
        <v>0.89836800000000006</v>
      </c>
      <c r="J151" s="27">
        <v>-0.31376384368589899</v>
      </c>
      <c r="K151" s="26">
        <v>4.1307137669232101E-2</v>
      </c>
      <c r="L151" s="25">
        <v>3.1E-14</v>
      </c>
      <c r="M151" s="38" t="s">
        <v>37</v>
      </c>
      <c r="N151" s="114">
        <v>0.3</v>
      </c>
      <c r="O151" s="114">
        <v>2.8000000000000001E-2</v>
      </c>
      <c r="P151" s="34">
        <v>3.0000000000000001E-26</v>
      </c>
      <c r="Q151" s="31">
        <v>-7.92085922135604E-2</v>
      </c>
      <c r="R151" s="31">
        <v>0.12328142971979</v>
      </c>
      <c r="S151" s="35">
        <v>0.52</v>
      </c>
      <c r="T151" s="32">
        <v>-0.25469524838462398</v>
      </c>
      <c r="U151" s="31">
        <v>7.2420940039881504E-2</v>
      </c>
      <c r="V151" s="34">
        <v>4.4000000000000002E-4</v>
      </c>
      <c r="W151" s="31">
        <v>-0.389737735007814</v>
      </c>
      <c r="X151" s="31">
        <v>6.2833554201449704E-2</v>
      </c>
      <c r="Y151" s="35">
        <v>5.4999999999999996E-10</v>
      </c>
      <c r="Z151" s="32">
        <v>-0.35963108205045302</v>
      </c>
      <c r="AA151" s="31">
        <v>9.6122173684747E-2</v>
      </c>
      <c r="AB151" s="34">
        <v>1.8000000000000001E-4</v>
      </c>
      <c r="AC151" s="33">
        <f t="shared" si="2"/>
        <v>-9.3474163278964198E-2</v>
      </c>
      <c r="AD151" s="226">
        <v>6.7355470235410204E-3</v>
      </c>
    </row>
    <row r="152" spans="1:30">
      <c r="A152">
        <v>48</v>
      </c>
      <c r="B152" s="29" t="s">
        <v>140</v>
      </c>
      <c r="C152">
        <v>10</v>
      </c>
      <c r="D152">
        <v>114775205</v>
      </c>
      <c r="E152" s="28" t="s">
        <v>117</v>
      </c>
      <c r="F152" s="28"/>
      <c r="G152" t="s">
        <v>136</v>
      </c>
      <c r="H152" s="21">
        <v>0.55825800000000003</v>
      </c>
      <c r="I152" s="21">
        <v>0.842059</v>
      </c>
      <c r="J152" s="27">
        <v>-0.11296245110990299</v>
      </c>
      <c r="K152" s="26">
        <v>1.00640306901653E-2</v>
      </c>
      <c r="L152" s="25">
        <v>3.1000000000000003E-29</v>
      </c>
      <c r="M152" s="29"/>
      <c r="N152" s="112"/>
      <c r="O152" s="112"/>
      <c r="P152" s="53"/>
      <c r="Q152" s="21">
        <v>-0.12334232528686601</v>
      </c>
      <c r="R152" s="21">
        <v>2.95500676716056E-2</v>
      </c>
      <c r="S152" s="8">
        <v>3.0000000000000001E-5</v>
      </c>
      <c r="T152" s="22">
        <v>-0.11630861836817</v>
      </c>
      <c r="U152" s="21">
        <v>1.7438722602436001E-2</v>
      </c>
      <c r="V152" s="24">
        <v>2.6000000000000001E-11</v>
      </c>
      <c r="W152" s="21">
        <v>-0.112109358702771</v>
      </c>
      <c r="X152" s="21">
        <v>1.5188114184428E-2</v>
      </c>
      <c r="Y152" s="8">
        <v>1.6E-13</v>
      </c>
      <c r="Z152" s="22">
        <v>-0.111048481041676</v>
      </c>
      <c r="AA152" s="21">
        <v>2.3094579397855398E-2</v>
      </c>
      <c r="AB152" s="24">
        <v>1.5E-6</v>
      </c>
      <c r="AC152" s="23">
        <f t="shared" si="2"/>
        <v>4.0979480817300018E-3</v>
      </c>
      <c r="AD152" s="223">
        <v>1.14511127532935E-2</v>
      </c>
    </row>
    <row r="153" spans="1:30">
      <c r="A153">
        <v>48</v>
      </c>
      <c r="B153" s="29" t="s">
        <v>139</v>
      </c>
      <c r="C153">
        <v>10</v>
      </c>
      <c r="D153">
        <v>114784926</v>
      </c>
      <c r="E153" s="28" t="s">
        <v>117</v>
      </c>
      <c r="F153" s="28"/>
      <c r="G153" t="s">
        <v>41</v>
      </c>
      <c r="H153" s="21">
        <v>0.98334600000000005</v>
      </c>
      <c r="I153" s="21">
        <v>0.89222699999999999</v>
      </c>
      <c r="J153" s="27">
        <v>-0.24357333055087399</v>
      </c>
      <c r="K153" s="26">
        <v>3.7808918939028803E-2</v>
      </c>
      <c r="L153" s="25">
        <v>1.2E-10</v>
      </c>
      <c r="M153" s="29" t="s">
        <v>45</v>
      </c>
      <c r="N153" s="112">
        <v>0.26</v>
      </c>
      <c r="O153" s="112">
        <v>2.5000000000000001E-2</v>
      </c>
      <c r="P153" s="24">
        <v>9.8999999999999995E-26</v>
      </c>
      <c r="Q153" s="21">
        <v>-0.21969227901063801</v>
      </c>
      <c r="R153" s="21">
        <v>0.11232022764606001</v>
      </c>
      <c r="S153" s="8">
        <v>0.05</v>
      </c>
      <c r="T153" s="22">
        <v>-0.13111702359150801</v>
      </c>
      <c r="U153" s="21">
        <v>6.6244768743585994E-2</v>
      </c>
      <c r="V153" s="24">
        <v>4.8000000000000001E-2</v>
      </c>
      <c r="W153" s="21">
        <v>-0.315168868651439</v>
      </c>
      <c r="X153" s="21">
        <v>5.7404679125819702E-2</v>
      </c>
      <c r="Y153" s="8">
        <v>4.0000000000000001E-8</v>
      </c>
      <c r="Z153" s="22">
        <v>-0.29572026204684898</v>
      </c>
      <c r="AA153" s="21">
        <v>8.7735162593752997E-2</v>
      </c>
      <c r="AB153" s="24">
        <v>7.5000000000000002E-4</v>
      </c>
      <c r="AC153" s="23">
        <f t="shared" si="2"/>
        <v>-2.5342661012070323E-2</v>
      </c>
      <c r="AD153" s="223">
        <v>0.40644532595832</v>
      </c>
    </row>
    <row r="154" spans="1:30">
      <c r="A154" s="36">
        <v>48</v>
      </c>
      <c r="B154" s="38" t="s">
        <v>138</v>
      </c>
      <c r="C154" s="36">
        <v>10</v>
      </c>
      <c r="D154" s="36">
        <v>114787948</v>
      </c>
      <c r="E154" s="37" t="s">
        <v>117</v>
      </c>
      <c r="F154" s="37"/>
      <c r="G154" s="36" t="s">
        <v>53</v>
      </c>
      <c r="H154" s="31">
        <v>0.97628199999999998</v>
      </c>
      <c r="I154" s="31">
        <v>0.92093800000000003</v>
      </c>
      <c r="J154" s="27">
        <v>-0.259567579585261</v>
      </c>
      <c r="K154" s="26">
        <v>3.1360506556841597E-2</v>
      </c>
      <c r="L154" s="25">
        <v>1.2999999999999999E-16</v>
      </c>
      <c r="M154" s="38" t="s">
        <v>37</v>
      </c>
      <c r="N154" s="114">
        <v>0.28000000000000003</v>
      </c>
      <c r="O154" s="114">
        <v>2.1999999999999999E-2</v>
      </c>
      <c r="P154" s="34">
        <v>4.8E-36</v>
      </c>
      <c r="Q154" s="31">
        <v>-0.198355788968019</v>
      </c>
      <c r="R154" s="31">
        <v>9.3269790108007594E-2</v>
      </c>
      <c r="S154" s="35">
        <v>3.3000000000000002E-2</v>
      </c>
      <c r="T154" s="32">
        <v>-0.26279107484349101</v>
      </c>
      <c r="U154" s="31">
        <v>5.4836717970959202E-2</v>
      </c>
      <c r="V154" s="34">
        <v>1.5999999999999999E-6</v>
      </c>
      <c r="W154" s="31">
        <v>-0.22058187404408799</v>
      </c>
      <c r="X154" s="31">
        <v>4.7766413153547897E-2</v>
      </c>
      <c r="Y154" s="35">
        <v>3.8999999999999999E-6</v>
      </c>
      <c r="Z154" s="32">
        <v>-0.38013333610790401</v>
      </c>
      <c r="AA154" s="31">
        <v>7.2746703651958594E-2</v>
      </c>
      <c r="AB154" s="34">
        <v>1.8E-7</v>
      </c>
      <c r="AC154" s="33">
        <f t="shared" si="2"/>
        <v>-6.0592515713294999E-2</v>
      </c>
      <c r="AD154" s="223">
        <v>0.79528924896585196</v>
      </c>
    </row>
    <row r="155" spans="1:30">
      <c r="A155">
        <v>48</v>
      </c>
      <c r="B155" s="29" t="s">
        <v>137</v>
      </c>
      <c r="C155">
        <v>10</v>
      </c>
      <c r="D155">
        <v>114791239</v>
      </c>
      <c r="E155" s="28" t="s">
        <v>117</v>
      </c>
      <c r="F155" s="28"/>
      <c r="G155" t="s">
        <v>136</v>
      </c>
      <c r="H155" s="21">
        <v>0.60956200000000005</v>
      </c>
      <c r="I155" s="21">
        <v>0.91527000000000003</v>
      </c>
      <c r="J155" s="27">
        <v>-0.16460575553974899</v>
      </c>
      <c r="K155" s="26">
        <v>9.7990155777129499E-3</v>
      </c>
      <c r="L155" s="25">
        <v>2.5000000000000001E-63</v>
      </c>
      <c r="M155" s="29"/>
      <c r="N155" s="112"/>
      <c r="O155" s="112"/>
      <c r="P155" s="53"/>
      <c r="Q155" s="21">
        <v>-0.103716671513864</v>
      </c>
      <c r="R155" s="21">
        <v>2.8822612518964699E-2</v>
      </c>
      <c r="S155" s="8">
        <v>3.2000000000000003E-4</v>
      </c>
      <c r="T155" s="22">
        <v>-0.15227079867535301</v>
      </c>
      <c r="U155" s="21">
        <v>1.70051336273702E-2</v>
      </c>
      <c r="V155" s="24">
        <v>3.4000000000000002E-19</v>
      </c>
      <c r="W155" s="21">
        <v>-0.18856893230042801</v>
      </c>
      <c r="X155" s="21">
        <v>1.48015585439377E-2</v>
      </c>
      <c r="Y155" s="8">
        <v>3.5000000000000001E-37</v>
      </c>
      <c r="Z155" s="22">
        <v>-0.16227217717641601</v>
      </c>
      <c r="AA155" s="21">
        <v>2.2534567721725001E-2</v>
      </c>
      <c r="AB155" s="24">
        <v>6.1000000000000003E-13</v>
      </c>
      <c r="AC155" s="23">
        <f t="shared" si="2"/>
        <v>-1.9518501887517335E-2</v>
      </c>
      <c r="AD155" s="223">
        <v>0.49284836686161498</v>
      </c>
    </row>
    <row r="156" spans="1:30">
      <c r="A156">
        <v>48</v>
      </c>
      <c r="B156" s="29" t="s">
        <v>135</v>
      </c>
      <c r="C156">
        <v>10</v>
      </c>
      <c r="D156">
        <v>114793572</v>
      </c>
      <c r="E156" s="28" t="s">
        <v>117</v>
      </c>
      <c r="F156" s="28"/>
      <c r="G156" t="s">
        <v>45</v>
      </c>
      <c r="H156" s="21">
        <v>0.96782900000000005</v>
      </c>
      <c r="I156" s="21">
        <v>1</v>
      </c>
      <c r="J156" s="27">
        <v>-0.236022228200062</v>
      </c>
      <c r="K156" s="26">
        <v>2.6059915620308599E-2</v>
      </c>
      <c r="L156" s="25">
        <v>1.3000000000000001E-19</v>
      </c>
      <c r="M156" s="29" t="s">
        <v>45</v>
      </c>
      <c r="N156" s="112">
        <v>-0.28999999999999998</v>
      </c>
      <c r="O156" s="112">
        <v>1.7999999999999999E-2</v>
      </c>
      <c r="P156" s="24">
        <v>2.1000000000000001E-56</v>
      </c>
      <c r="Q156" s="21">
        <v>-0.19685891009623899</v>
      </c>
      <c r="R156" s="21">
        <v>7.7418509415438402E-2</v>
      </c>
      <c r="S156" s="8">
        <v>1.0999999999999999E-2</v>
      </c>
      <c r="T156" s="22">
        <v>-0.29675281402923098</v>
      </c>
      <c r="U156" s="21">
        <v>4.5514978709626203E-2</v>
      </c>
      <c r="V156" s="24">
        <v>7.0000000000000004E-11</v>
      </c>
      <c r="W156" s="21">
        <v>-0.21456381428044499</v>
      </c>
      <c r="X156" s="21">
        <v>3.9627785715324201E-2</v>
      </c>
      <c r="Y156" s="8">
        <v>6.1000000000000004E-8</v>
      </c>
      <c r="Z156" s="22">
        <v>-0.24816091976979399</v>
      </c>
      <c r="AA156" s="21">
        <v>6.0413066922015903E-2</v>
      </c>
      <c r="AB156" s="24">
        <v>4.0000000000000003E-5</v>
      </c>
      <c r="AC156" s="23">
        <f t="shared" si="2"/>
        <v>-1.7100669891185E-2</v>
      </c>
      <c r="AD156" s="223">
        <v>7.4793236241807698E-2</v>
      </c>
    </row>
    <row r="157" spans="1:30">
      <c r="A157">
        <v>48</v>
      </c>
      <c r="B157" s="29" t="s">
        <v>134</v>
      </c>
      <c r="C157">
        <v>10</v>
      </c>
      <c r="D157">
        <v>114796424</v>
      </c>
      <c r="E157" s="28" t="s">
        <v>117</v>
      </c>
      <c r="F157" s="28"/>
      <c r="G157" t="s">
        <v>41</v>
      </c>
      <c r="H157" s="21">
        <v>0.79029899999999997</v>
      </c>
      <c r="I157" s="21">
        <v>0.97945800000000005</v>
      </c>
      <c r="J157" s="27">
        <v>-0.267098473812029</v>
      </c>
      <c r="K157" s="26">
        <v>1.1359948816307501E-2</v>
      </c>
      <c r="L157" s="25">
        <v>3E-122</v>
      </c>
      <c r="M157" s="29"/>
      <c r="N157" s="112"/>
      <c r="O157" s="112"/>
      <c r="P157" s="53"/>
      <c r="Q157" s="21">
        <v>-0.21700958240700699</v>
      </c>
      <c r="R157" s="21">
        <v>3.3623075904633301E-2</v>
      </c>
      <c r="S157" s="8">
        <v>1.0999999999999999E-10</v>
      </c>
      <c r="T157" s="22">
        <v>-0.25489947302890598</v>
      </c>
      <c r="U157" s="21">
        <v>1.9806485615199199E-2</v>
      </c>
      <c r="V157" s="24">
        <v>6.6000000000000005E-38</v>
      </c>
      <c r="W157" s="21">
        <v>-0.29815498949124303</v>
      </c>
      <c r="X157" s="21">
        <v>1.72189177264041E-2</v>
      </c>
      <c r="Y157" s="8">
        <v>3.6E-67</v>
      </c>
      <c r="Z157" s="22">
        <v>-0.259117726251679</v>
      </c>
      <c r="AA157" s="21">
        <v>2.6279718639735199E-2</v>
      </c>
      <c r="AB157" s="24">
        <v>6.3000000000000002E-23</v>
      </c>
      <c r="AC157" s="23">
        <f t="shared" si="2"/>
        <v>-1.4036047948224004E-2</v>
      </c>
      <c r="AD157" s="223">
        <v>0.123668186826382</v>
      </c>
    </row>
    <row r="158" spans="1:30">
      <c r="A158">
        <v>48</v>
      </c>
      <c r="B158" s="29" t="s">
        <v>133</v>
      </c>
      <c r="C158">
        <v>10</v>
      </c>
      <c r="D158">
        <v>114810962</v>
      </c>
      <c r="E158" s="28" t="s">
        <v>117</v>
      </c>
      <c r="F158" s="28"/>
      <c r="G158" t="s">
        <v>41</v>
      </c>
      <c r="H158" s="21">
        <v>0.50732200000000005</v>
      </c>
      <c r="I158" s="21">
        <v>0.81842499999999996</v>
      </c>
      <c r="J158" s="27">
        <v>5.93433695236045E-2</v>
      </c>
      <c r="K158" s="26">
        <v>1.00865483140991E-2</v>
      </c>
      <c r="L158" s="25">
        <v>4.0000000000000002E-9</v>
      </c>
      <c r="M158" s="29"/>
      <c r="N158" s="112"/>
      <c r="O158" s="112"/>
      <c r="P158" s="53"/>
      <c r="Q158" s="21">
        <v>5.7758128710941103E-2</v>
      </c>
      <c r="R158" s="21">
        <v>2.9601828903620502E-2</v>
      </c>
      <c r="S158" s="8">
        <v>5.0999999999999997E-2</v>
      </c>
      <c r="T158" s="22">
        <v>7.7703381357604906E-2</v>
      </c>
      <c r="U158" s="21">
        <v>1.7472505821600801E-2</v>
      </c>
      <c r="V158" s="24">
        <v>8.6999999999999997E-6</v>
      </c>
      <c r="W158" s="21">
        <v>5.3763054973323302E-2</v>
      </c>
      <c r="X158" s="21">
        <v>1.5214810121606401E-2</v>
      </c>
      <c r="Y158" s="8">
        <v>4.0999999999999999E-4</v>
      </c>
      <c r="Z158" s="22">
        <v>4.7831687069068499E-2</v>
      </c>
      <c r="AA158" s="21">
        <v>2.3141969981315201E-2</v>
      </c>
      <c r="AB158" s="24">
        <v>3.9E-2</v>
      </c>
      <c r="AC158" s="23">
        <f t="shared" si="2"/>
        <v>-3.3088138806242015E-3</v>
      </c>
      <c r="AD158" s="223">
        <v>3.3219433375862202E-3</v>
      </c>
    </row>
    <row r="159" spans="1:30">
      <c r="A159">
        <v>48</v>
      </c>
      <c r="B159" s="29" t="s">
        <v>132</v>
      </c>
      <c r="C159">
        <v>10</v>
      </c>
      <c r="D159">
        <v>114818481</v>
      </c>
      <c r="E159" s="28" t="s">
        <v>117</v>
      </c>
      <c r="F159" s="28"/>
      <c r="G159" t="s">
        <v>53</v>
      </c>
      <c r="H159" s="21">
        <v>0.93166899999999997</v>
      </c>
      <c r="I159" s="21">
        <v>0.96144600000000002</v>
      </c>
      <c r="J159" s="27">
        <v>0.11006017958064999</v>
      </c>
      <c r="K159" s="26">
        <v>1.8507754748713801E-2</v>
      </c>
      <c r="L159" s="25">
        <v>2.7000000000000002E-9</v>
      </c>
      <c r="M159" s="29" t="s">
        <v>37</v>
      </c>
      <c r="N159" s="112">
        <v>-0.12</v>
      </c>
      <c r="O159" s="112">
        <v>1.2999999999999999E-2</v>
      </c>
      <c r="P159" s="24">
        <v>1.3E-18</v>
      </c>
      <c r="Q159" s="21">
        <v>9.7541531847101695E-2</v>
      </c>
      <c r="R159" s="21">
        <v>5.4039713719172502E-2</v>
      </c>
      <c r="S159" s="8">
        <v>7.0999999999999994E-2</v>
      </c>
      <c r="T159" s="22">
        <v>0.102789681334522</v>
      </c>
      <c r="U159" s="21">
        <v>3.1925989515837902E-2</v>
      </c>
      <c r="V159" s="24">
        <v>1.2999999999999999E-3</v>
      </c>
      <c r="W159" s="21">
        <v>0.10853925518426299</v>
      </c>
      <c r="X159" s="21">
        <v>2.78408410171452E-2</v>
      </c>
      <c r="Y159" s="8">
        <v>9.7E-5</v>
      </c>
      <c r="Z159" s="22">
        <v>0.13475844745134399</v>
      </c>
      <c r="AA159" s="21">
        <v>4.2297217919279102E-2</v>
      </c>
      <c r="AB159" s="24">
        <v>1.4E-3</v>
      </c>
      <c r="AC159" s="23">
        <f t="shared" si="2"/>
        <v>1.2405638534747432E-2</v>
      </c>
      <c r="AD159" s="223">
        <v>0.986571375646765</v>
      </c>
    </row>
    <row r="160" spans="1:30">
      <c r="A160">
        <v>48</v>
      </c>
      <c r="B160" s="29" t="s">
        <v>131</v>
      </c>
      <c r="C160">
        <v>10</v>
      </c>
      <c r="D160">
        <v>114818754</v>
      </c>
      <c r="E160" s="28" t="s">
        <v>117</v>
      </c>
      <c r="F160" s="28"/>
      <c r="G160" t="s">
        <v>53</v>
      </c>
      <c r="H160" s="21">
        <v>0.74639299999999997</v>
      </c>
      <c r="I160" s="21">
        <v>0.97299999999999998</v>
      </c>
      <c r="J160" s="27">
        <v>-0.204786242178991</v>
      </c>
      <c r="K160" s="26">
        <v>1.06696970364888E-2</v>
      </c>
      <c r="L160" s="25">
        <v>4.2000000000000001E-82</v>
      </c>
      <c r="M160" s="29" t="s">
        <v>37</v>
      </c>
      <c r="N160" s="112">
        <v>0.22</v>
      </c>
      <c r="O160" s="112">
        <v>7.4000000000000003E-3</v>
      </c>
      <c r="P160" s="24">
        <v>2.9999999999999998E-199</v>
      </c>
      <c r="Q160" s="21">
        <v>-0.14630324572689801</v>
      </c>
      <c r="R160" s="21">
        <v>3.14842425480392E-2</v>
      </c>
      <c r="S160" s="8">
        <v>3.4000000000000001E-6</v>
      </c>
      <c r="T160" s="22">
        <v>-0.17828415990058699</v>
      </c>
      <c r="U160" s="21">
        <v>1.8559274696303099E-2</v>
      </c>
      <c r="V160" s="24">
        <v>7.4999999999999998E-22</v>
      </c>
      <c r="W160" s="21">
        <v>-0.22525366305031</v>
      </c>
      <c r="X160" s="21">
        <v>1.6149837233596701E-2</v>
      </c>
      <c r="Y160" s="8">
        <v>3.1999999999999999E-44</v>
      </c>
      <c r="Z160" s="22">
        <v>-0.23112922747555201</v>
      </c>
      <c r="AA160" s="21">
        <v>2.4600935275206001E-2</v>
      </c>
      <c r="AB160" s="24">
        <v>5.8E-21</v>
      </c>
      <c r="AC160" s="23">
        <f t="shared" si="2"/>
        <v>-2.827532724955133E-2</v>
      </c>
      <c r="AD160" s="223">
        <v>0.63806067195751703</v>
      </c>
    </row>
    <row r="161" spans="1:30">
      <c r="A161">
        <v>48</v>
      </c>
      <c r="B161" s="29" t="s">
        <v>130</v>
      </c>
      <c r="C161">
        <v>10</v>
      </c>
      <c r="D161">
        <v>114818772</v>
      </c>
      <c r="E161" s="28" t="s">
        <v>117</v>
      </c>
      <c r="F161" s="28"/>
      <c r="G161" t="s">
        <v>53</v>
      </c>
      <c r="H161" s="21">
        <v>0.59358699999999998</v>
      </c>
      <c r="I161" s="21">
        <v>0.98061500000000001</v>
      </c>
      <c r="J161" s="27">
        <v>-0.100016741931177</v>
      </c>
      <c r="K161" s="26">
        <v>9.4338740220846293E-3</v>
      </c>
      <c r="L161" s="25">
        <v>2.8999999999999998E-26</v>
      </c>
      <c r="M161" s="29" t="s">
        <v>37</v>
      </c>
      <c r="N161" s="112">
        <v>0.11</v>
      </c>
      <c r="O161" s="112">
        <v>6.4999999999999997E-3</v>
      </c>
      <c r="P161" s="24">
        <v>3.4000000000000001E-67</v>
      </c>
      <c r="Q161" s="21">
        <v>-8.7357159710128293E-2</v>
      </c>
      <c r="R161" s="21">
        <v>2.7707976767548201E-2</v>
      </c>
      <c r="S161" s="8">
        <v>1.6000000000000001E-3</v>
      </c>
      <c r="T161" s="22">
        <v>-8.4091686413036798E-2</v>
      </c>
      <c r="U161" s="21">
        <v>1.6350061189536299E-2</v>
      </c>
      <c r="V161" s="24">
        <v>2.7000000000000001E-7</v>
      </c>
      <c r="W161" s="21">
        <v>-0.112595660767561</v>
      </c>
      <c r="X161" s="21">
        <v>1.42386108371626E-2</v>
      </c>
      <c r="Y161" s="8">
        <v>2.6E-15</v>
      </c>
      <c r="Z161" s="22">
        <v>-9.9418797331979003E-2</v>
      </c>
      <c r="AA161" s="21">
        <v>2.1655727047400101E-2</v>
      </c>
      <c r="AB161" s="24">
        <v>4.4000000000000002E-6</v>
      </c>
      <c r="AC161" s="23">
        <f t="shared" si="2"/>
        <v>-4.0205458739502363E-3</v>
      </c>
      <c r="AD161" s="223">
        <v>0.86496966786100504</v>
      </c>
    </row>
    <row r="162" spans="1:30">
      <c r="A162">
        <v>48</v>
      </c>
      <c r="B162" s="29" t="s">
        <v>129</v>
      </c>
      <c r="C162">
        <v>10</v>
      </c>
      <c r="D162">
        <v>114820191</v>
      </c>
      <c r="E162" s="28" t="s">
        <v>117</v>
      </c>
      <c r="F162" s="28"/>
      <c r="G162" t="s">
        <v>45</v>
      </c>
      <c r="H162" s="21">
        <v>0.892702</v>
      </c>
      <c r="I162" s="21">
        <v>1</v>
      </c>
      <c r="J162" s="27">
        <v>-0.103348195523443</v>
      </c>
      <c r="K162" s="26">
        <v>1.4831896985254601E-2</v>
      </c>
      <c r="L162" s="25">
        <v>3.2000000000000001E-12</v>
      </c>
      <c r="M162" s="29" t="s">
        <v>45</v>
      </c>
      <c r="N162" s="112">
        <v>-0.15</v>
      </c>
      <c r="O162" s="112">
        <v>0.01</v>
      </c>
      <c r="P162" s="24">
        <v>9.5000000000000002E-45</v>
      </c>
      <c r="Q162" s="21">
        <v>-5.0179428514377497E-2</v>
      </c>
      <c r="R162" s="21">
        <v>4.3711578669115E-2</v>
      </c>
      <c r="S162" s="8">
        <v>0.25</v>
      </c>
      <c r="T162" s="22">
        <v>-7.0529249247688899E-2</v>
      </c>
      <c r="U162" s="21">
        <v>2.5781087470056901E-2</v>
      </c>
      <c r="V162" s="24">
        <v>6.1999999999999998E-3</v>
      </c>
      <c r="W162" s="21">
        <v>-0.111724600639713</v>
      </c>
      <c r="X162" s="21">
        <v>2.24322364955333E-2</v>
      </c>
      <c r="Y162" s="8">
        <v>6.3E-7</v>
      </c>
      <c r="Z162" s="22">
        <v>-0.15594005286003201</v>
      </c>
      <c r="AA162" s="21">
        <v>3.4153245421602203E-2</v>
      </c>
      <c r="AB162" s="24">
        <v>5.0000000000000004E-6</v>
      </c>
      <c r="AC162" s="23">
        <f t="shared" si="2"/>
        <v>-3.5253541448551508E-2</v>
      </c>
      <c r="AD162" s="223">
        <v>0.80316775257336404</v>
      </c>
    </row>
    <row r="163" spans="1:30">
      <c r="A163">
        <v>48</v>
      </c>
      <c r="B163" s="29" t="s">
        <v>128</v>
      </c>
      <c r="C163">
        <v>10</v>
      </c>
      <c r="D163">
        <v>114821527</v>
      </c>
      <c r="E163" s="28" t="s">
        <v>117</v>
      </c>
      <c r="F163" s="28"/>
      <c r="G163" t="s">
        <v>37</v>
      </c>
      <c r="H163" s="21">
        <v>0.84902999999999995</v>
      </c>
      <c r="I163" s="21">
        <v>0.97522699999999996</v>
      </c>
      <c r="J163" s="27">
        <v>-0.19787891292269899</v>
      </c>
      <c r="K163" s="26">
        <v>1.2960624698853699E-2</v>
      </c>
      <c r="L163" s="25">
        <v>1.2000000000000001E-52</v>
      </c>
      <c r="M163" s="29" t="s">
        <v>37</v>
      </c>
      <c r="N163" s="112">
        <v>-0.22</v>
      </c>
      <c r="O163" s="112">
        <v>9.1000000000000004E-3</v>
      </c>
      <c r="P163" s="24">
        <v>7.4E-128</v>
      </c>
      <c r="Q163" s="21">
        <v>-0.14945088821428701</v>
      </c>
      <c r="R163" s="21">
        <v>3.8338450079008803E-2</v>
      </c>
      <c r="S163" s="8">
        <v>9.7E-5</v>
      </c>
      <c r="T163" s="22">
        <v>-0.19235475769534399</v>
      </c>
      <c r="U163" s="21">
        <v>2.2579308295874002E-2</v>
      </c>
      <c r="V163" s="24">
        <v>1.6000000000000001E-17</v>
      </c>
      <c r="W163" s="21">
        <v>-0.22825791214109001</v>
      </c>
      <c r="X163" s="21">
        <v>1.9635664967617102E-2</v>
      </c>
      <c r="Y163" s="8">
        <v>3.1E-31</v>
      </c>
      <c r="Z163" s="22">
        <v>-0.17056423445719901</v>
      </c>
      <c r="AA163" s="21">
        <v>2.9970659564279498E-2</v>
      </c>
      <c r="AB163" s="24">
        <v>1.3000000000000001E-8</v>
      </c>
      <c r="AC163" s="23">
        <f t="shared" si="2"/>
        <v>-7.037782080970667E-3</v>
      </c>
      <c r="AD163" s="223">
        <v>0.13080664987056301</v>
      </c>
    </row>
    <row r="164" spans="1:30">
      <c r="A164" s="36">
        <v>48</v>
      </c>
      <c r="B164" s="38" t="s">
        <v>127</v>
      </c>
      <c r="C164" s="36">
        <v>10</v>
      </c>
      <c r="D164" s="36">
        <v>114822735</v>
      </c>
      <c r="E164" s="37" t="s">
        <v>117</v>
      </c>
      <c r="F164" s="37"/>
      <c r="G164" s="36" t="s">
        <v>53</v>
      </c>
      <c r="H164" s="31">
        <v>0.83547099999999996</v>
      </c>
      <c r="I164" s="31">
        <v>0.96485600000000005</v>
      </c>
      <c r="J164" s="27">
        <v>9.4457198319404301E-2</v>
      </c>
      <c r="K164" s="26">
        <v>1.25959161744548E-2</v>
      </c>
      <c r="L164" s="25">
        <v>6.4000000000000005E-14</v>
      </c>
      <c r="M164" s="38" t="s">
        <v>41</v>
      </c>
      <c r="N164" s="114">
        <v>-9.8000000000000004E-2</v>
      </c>
      <c r="O164" s="114">
        <v>8.6999999999999994E-3</v>
      </c>
      <c r="P164" s="34">
        <v>1.9999999999999999E-29</v>
      </c>
      <c r="Q164" s="31">
        <v>1.20869471515728E-2</v>
      </c>
      <c r="R164" s="31">
        <v>3.6815155697726303E-2</v>
      </c>
      <c r="S164" s="35">
        <v>0.74</v>
      </c>
      <c r="T164" s="32">
        <v>7.1288524273732501E-2</v>
      </c>
      <c r="U164" s="31">
        <v>2.17569015851873E-2</v>
      </c>
      <c r="V164" s="34">
        <v>1.1000000000000001E-3</v>
      </c>
      <c r="W164" s="31">
        <v>0.10776514949874599</v>
      </c>
      <c r="X164" s="31">
        <v>1.8960751134638801E-2</v>
      </c>
      <c r="Y164" s="35">
        <v>1.3000000000000001E-8</v>
      </c>
      <c r="Z164" s="32">
        <v>0.13061241881095201</v>
      </c>
      <c r="AA164" s="31">
        <v>2.8813733708504999E-2</v>
      </c>
      <c r="AB164" s="34">
        <v>5.9000000000000003E-6</v>
      </c>
      <c r="AC164" s="33">
        <f t="shared" si="2"/>
        <v>3.9508490553126406E-2</v>
      </c>
      <c r="AD164" s="226">
        <v>1.67516411679478E-3</v>
      </c>
    </row>
    <row r="165" spans="1:30">
      <c r="A165">
        <v>48</v>
      </c>
      <c r="B165" s="29" t="s">
        <v>126</v>
      </c>
      <c r="C165">
        <v>10</v>
      </c>
      <c r="D165">
        <v>114824224</v>
      </c>
      <c r="E165" s="28" t="s">
        <v>117</v>
      </c>
      <c r="F165" s="28"/>
      <c r="G165" t="s">
        <v>45</v>
      </c>
      <c r="H165" s="21">
        <v>0.45890900000000001</v>
      </c>
      <c r="I165" s="21">
        <v>0.91921799999999998</v>
      </c>
      <c r="J165" s="27">
        <v>-6.7398520225550804E-2</v>
      </c>
      <c r="K165" s="26">
        <v>9.5872729294049896E-3</v>
      </c>
      <c r="L165" s="25">
        <v>2.0999999999999999E-12</v>
      </c>
      <c r="M165" s="29" t="s">
        <v>45</v>
      </c>
      <c r="N165" s="112">
        <v>-4.3999999999999997E-2</v>
      </c>
      <c r="O165" s="112">
        <v>6.6E-3</v>
      </c>
      <c r="P165" s="24">
        <v>4.8000000000000002E-11</v>
      </c>
      <c r="Q165" s="21">
        <v>9.5934382624129101E-3</v>
      </c>
      <c r="R165" s="21">
        <v>2.8115647901731801E-2</v>
      </c>
      <c r="S165" s="8">
        <v>0.73</v>
      </c>
      <c r="T165" s="22">
        <v>-5.6682366415962401E-2</v>
      </c>
      <c r="U165" s="21">
        <v>1.6601119092493E-2</v>
      </c>
      <c r="V165" s="24">
        <v>6.4000000000000005E-4</v>
      </c>
      <c r="W165" s="21">
        <v>-8.5969331906720597E-2</v>
      </c>
      <c r="X165" s="21">
        <v>1.44555631346476E-2</v>
      </c>
      <c r="Y165" s="8">
        <v>2.7000000000000002E-9</v>
      </c>
      <c r="Z165" s="22">
        <v>-7.7626034672115402E-2</v>
      </c>
      <c r="AA165" s="21">
        <v>2.1975980352747899E-2</v>
      </c>
      <c r="AB165" s="24">
        <v>4.0999999999999999E-4</v>
      </c>
      <c r="AC165" s="23">
        <f t="shared" si="2"/>
        <v>-2.9073157644842768E-2</v>
      </c>
      <c r="AD165" s="223">
        <v>1.0727911991236101E-4</v>
      </c>
    </row>
    <row r="166" spans="1:30">
      <c r="A166" s="36">
        <v>48</v>
      </c>
      <c r="B166" s="38" t="s">
        <v>125</v>
      </c>
      <c r="C166" s="36">
        <v>10</v>
      </c>
      <c r="D166" s="36">
        <v>114824473</v>
      </c>
      <c r="E166" s="37" t="s">
        <v>117</v>
      </c>
      <c r="F166" s="37"/>
      <c r="G166" s="36" t="s">
        <v>53</v>
      </c>
      <c r="H166" s="31">
        <v>0.72843800000000003</v>
      </c>
      <c r="I166" s="31">
        <v>0.90946400000000005</v>
      </c>
      <c r="J166" s="27">
        <v>9.5806042484707296E-2</v>
      </c>
      <c r="K166" s="26">
        <v>1.0814425696303E-2</v>
      </c>
      <c r="L166" s="25">
        <v>8.1000000000000002E-19</v>
      </c>
      <c r="M166" s="38" t="s">
        <v>37</v>
      </c>
      <c r="N166" s="114">
        <v>-9.0999999999999998E-2</v>
      </c>
      <c r="O166" s="114">
        <v>7.4000000000000003E-3</v>
      </c>
      <c r="P166" s="34">
        <v>1.5E-34</v>
      </c>
      <c r="Q166" s="31">
        <v>1.7338531481447001E-2</v>
      </c>
      <c r="R166" s="31">
        <v>3.1643229352892398E-2</v>
      </c>
      <c r="S166" s="35">
        <v>0.57999999999999996</v>
      </c>
      <c r="T166" s="32">
        <v>6.6198443928008999E-2</v>
      </c>
      <c r="U166" s="31">
        <v>1.8694633547672201E-2</v>
      </c>
      <c r="V166" s="34">
        <v>4.0000000000000002E-4</v>
      </c>
      <c r="W166" s="31">
        <v>0.10778236034649701</v>
      </c>
      <c r="X166" s="31">
        <v>1.6281308987251102E-2</v>
      </c>
      <c r="Y166" s="35">
        <v>3.5999999999999998E-11</v>
      </c>
      <c r="Z166" s="32">
        <v>0.14591681497581199</v>
      </c>
      <c r="AA166" s="31">
        <v>2.4756745845597599E-2</v>
      </c>
      <c r="AB166" s="34">
        <v>3.8000000000000001E-9</v>
      </c>
      <c r="AC166" s="33">
        <f t="shared" si="2"/>
        <v>4.2859427831455001E-2</v>
      </c>
      <c r="AD166" s="226">
        <v>8.0025336806232894E-6</v>
      </c>
    </row>
    <row r="167" spans="1:30">
      <c r="A167" s="36">
        <v>48</v>
      </c>
      <c r="B167" s="38" t="s">
        <v>124</v>
      </c>
      <c r="C167" s="36">
        <v>10</v>
      </c>
      <c r="D167" s="36">
        <v>114833403</v>
      </c>
      <c r="E167" s="37" t="s">
        <v>117</v>
      </c>
      <c r="F167" s="37"/>
      <c r="G167" s="36" t="s">
        <v>37</v>
      </c>
      <c r="H167" s="31">
        <v>0.98420399999999997</v>
      </c>
      <c r="I167" s="31">
        <v>0.81165100000000001</v>
      </c>
      <c r="J167" s="27">
        <v>-0.26320504191303801</v>
      </c>
      <c r="K167" s="26">
        <v>4.0773835652815699E-2</v>
      </c>
      <c r="L167" s="25">
        <v>1.0999999999999999E-10</v>
      </c>
      <c r="M167" s="38"/>
      <c r="N167" s="114"/>
      <c r="O167" s="114"/>
      <c r="P167" s="137"/>
      <c r="Q167" s="31">
        <v>-4.1125903516272003E-2</v>
      </c>
      <c r="R167" s="31">
        <v>0.121275167658547</v>
      </c>
      <c r="S167" s="35">
        <v>0.73</v>
      </c>
      <c r="T167" s="32">
        <v>-0.17067248425817799</v>
      </c>
      <c r="U167" s="31">
        <v>7.1367332953891E-2</v>
      </c>
      <c r="V167" s="34">
        <v>1.7000000000000001E-2</v>
      </c>
      <c r="W167" s="31">
        <v>-0.36155592797355501</v>
      </c>
      <c r="X167" s="31">
        <v>6.18576991339609E-2</v>
      </c>
      <c r="Y167" s="35">
        <v>5.1000000000000002E-9</v>
      </c>
      <c r="Z167" s="32">
        <v>-0.28676223326990502</v>
      </c>
      <c r="AA167" s="31">
        <v>9.4635714946717797E-2</v>
      </c>
      <c r="AB167" s="34">
        <v>2.5000000000000001E-3</v>
      </c>
      <c r="AC167" s="33">
        <f t="shared" si="2"/>
        <v>-8.1878776584544344E-2</v>
      </c>
      <c r="AD167" s="226">
        <v>2.32396916090137E-2</v>
      </c>
    </row>
    <row r="168" spans="1:30">
      <c r="A168">
        <v>48</v>
      </c>
      <c r="B168" s="29" t="s">
        <v>123</v>
      </c>
      <c r="C168">
        <v>10</v>
      </c>
      <c r="D168">
        <v>114836181</v>
      </c>
      <c r="E168" s="28" t="s">
        <v>117</v>
      </c>
      <c r="F168" s="28"/>
      <c r="G168" t="s">
        <v>37</v>
      </c>
      <c r="H168" s="21">
        <v>0.95813599999999999</v>
      </c>
      <c r="I168" s="21">
        <v>1</v>
      </c>
      <c r="J168" s="27">
        <v>-0.13181663084221501</v>
      </c>
      <c r="K168" s="26">
        <v>2.2973076558127699E-2</v>
      </c>
      <c r="L168" s="25">
        <v>9.5999999999999999E-9</v>
      </c>
      <c r="M168" s="29" t="s">
        <v>37</v>
      </c>
      <c r="N168" s="112">
        <v>-0.18</v>
      </c>
      <c r="O168" s="112">
        <v>1.6E-2</v>
      </c>
      <c r="P168" s="24">
        <v>1.5999999999999999E-28</v>
      </c>
      <c r="Q168" s="21">
        <v>-6.8056885764449598E-2</v>
      </c>
      <c r="R168" s="21">
        <v>6.7881193824303895E-2</v>
      </c>
      <c r="S168" s="8">
        <v>0.32</v>
      </c>
      <c r="T168" s="22">
        <v>-0.14825890016534701</v>
      </c>
      <c r="U168" s="21">
        <v>3.9973231412026397E-2</v>
      </c>
      <c r="V168" s="24">
        <v>2.1000000000000001E-4</v>
      </c>
      <c r="W168" s="21">
        <v>-0.16899006313039</v>
      </c>
      <c r="X168" s="21">
        <v>3.4761322897872697E-2</v>
      </c>
      <c r="Y168" s="8">
        <v>1.1999999999999999E-6</v>
      </c>
      <c r="Z168" s="22">
        <v>-6.7029621060804401E-2</v>
      </c>
      <c r="AA168" s="21">
        <v>5.3043356424963502E-2</v>
      </c>
      <c r="AB168" s="24">
        <v>0.21</v>
      </c>
      <c r="AC168" s="23">
        <f t="shared" si="2"/>
        <v>3.4242156788173256E-4</v>
      </c>
      <c r="AD168" s="223">
        <v>0.110474583932038</v>
      </c>
    </row>
    <row r="169" spans="1:30">
      <c r="A169">
        <v>48</v>
      </c>
      <c r="B169" s="29" t="s">
        <v>122</v>
      </c>
      <c r="C169">
        <v>10</v>
      </c>
      <c r="D169">
        <v>114838872</v>
      </c>
      <c r="E169" s="28" t="s">
        <v>117</v>
      </c>
      <c r="F169" s="28"/>
      <c r="G169" t="s">
        <v>41</v>
      </c>
      <c r="H169" s="21">
        <v>0.65183999999999997</v>
      </c>
      <c r="I169" s="21">
        <v>0.99543999999999999</v>
      </c>
      <c r="J169" s="27">
        <v>6.98812326080019E-2</v>
      </c>
      <c r="K169" s="26">
        <v>9.66285131332658E-3</v>
      </c>
      <c r="L169" s="25">
        <v>4.7999999999999997E-13</v>
      </c>
      <c r="M169" s="29" t="s">
        <v>45</v>
      </c>
      <c r="N169" s="112">
        <v>-7.0000000000000007E-2</v>
      </c>
      <c r="O169" s="112">
        <v>6.7000000000000002E-3</v>
      </c>
      <c r="P169" s="24">
        <v>1.6000000000000001E-25</v>
      </c>
      <c r="Q169" s="21">
        <v>8.0010438707602702E-2</v>
      </c>
      <c r="R169" s="21">
        <v>2.8299239807336101E-2</v>
      </c>
      <c r="S169" s="8">
        <v>4.7000000000000002E-3</v>
      </c>
      <c r="T169" s="22">
        <v>7.2041867463635098E-2</v>
      </c>
      <c r="U169" s="21">
        <v>1.67173265871783E-2</v>
      </c>
      <c r="V169" s="24">
        <v>1.5999999999999999E-5</v>
      </c>
      <c r="W169" s="21">
        <v>7.1800597111427597E-2</v>
      </c>
      <c r="X169" s="21">
        <v>1.4561123000854499E-2</v>
      </c>
      <c r="Y169" s="8">
        <v>8.1999999999999998E-7</v>
      </c>
      <c r="Z169" s="22">
        <v>6.4499533626911507E-2</v>
      </c>
      <c r="AA169" s="21">
        <v>2.2128165414022301E-2</v>
      </c>
      <c r="AB169" s="24">
        <v>3.5999999999999999E-3</v>
      </c>
      <c r="AC169" s="23">
        <f t="shared" si="2"/>
        <v>-5.170301693563732E-3</v>
      </c>
      <c r="AD169" s="223">
        <v>0.18105364613758201</v>
      </c>
    </row>
    <row r="170" spans="1:30">
      <c r="A170">
        <v>48</v>
      </c>
      <c r="B170" s="29" t="s">
        <v>121</v>
      </c>
      <c r="C170">
        <v>10</v>
      </c>
      <c r="D170">
        <v>114847905</v>
      </c>
      <c r="E170" s="28" t="s">
        <v>117</v>
      </c>
      <c r="F170" s="28"/>
      <c r="G170" t="s">
        <v>45</v>
      </c>
      <c r="H170" s="21">
        <v>0.79155799999999998</v>
      </c>
      <c r="I170" s="21">
        <v>0.98517999999999994</v>
      </c>
      <c r="J170" s="27">
        <v>0.10015531192461601</v>
      </c>
      <c r="K170" s="26">
        <v>1.13862193775637E-2</v>
      </c>
      <c r="L170" s="25">
        <v>1.4000000000000001E-18</v>
      </c>
      <c r="M170" s="29" t="s">
        <v>37</v>
      </c>
      <c r="N170" s="112">
        <v>-0.1</v>
      </c>
      <c r="O170" s="112">
        <v>8.0999999999999996E-3</v>
      </c>
      <c r="P170" s="24">
        <v>1.1E-37</v>
      </c>
      <c r="Q170" s="21">
        <v>0.11843118009347101</v>
      </c>
      <c r="R170" s="21">
        <v>3.3308558529814999E-2</v>
      </c>
      <c r="S170" s="8">
        <v>3.8000000000000002E-4</v>
      </c>
      <c r="T170" s="22">
        <v>9.70496412287815E-2</v>
      </c>
      <c r="U170" s="21">
        <v>1.9673132289382601E-2</v>
      </c>
      <c r="V170" s="24">
        <v>8.0999999999999997E-7</v>
      </c>
      <c r="W170" s="21">
        <v>0.10720847418981801</v>
      </c>
      <c r="X170" s="21">
        <v>1.71439357997017E-2</v>
      </c>
      <c r="Y170" s="8">
        <v>4.0000000000000001E-10</v>
      </c>
      <c r="Z170" s="22">
        <v>8.8710597189556095E-2</v>
      </c>
      <c r="AA170" s="21">
        <v>2.60441468687665E-2</v>
      </c>
      <c r="AB170" s="24">
        <v>6.6E-4</v>
      </c>
      <c r="AC170" s="23">
        <f t="shared" si="2"/>
        <v>-9.9068609679716368E-3</v>
      </c>
      <c r="AD170" s="223">
        <v>0.45509494114717303</v>
      </c>
    </row>
    <row r="171" spans="1:30">
      <c r="A171">
        <v>48</v>
      </c>
      <c r="B171" s="231" t="s">
        <v>120</v>
      </c>
      <c r="C171" s="232">
        <v>10</v>
      </c>
      <c r="D171">
        <v>114861304</v>
      </c>
      <c r="E171" s="28" t="s">
        <v>117</v>
      </c>
      <c r="F171" s="28"/>
      <c r="G171" t="s">
        <v>37</v>
      </c>
      <c r="H171" s="21">
        <v>0.688276</v>
      </c>
      <c r="I171" s="21">
        <v>0.99333899999999997</v>
      </c>
      <c r="J171" s="27">
        <v>8.1619650718890005E-2</v>
      </c>
      <c r="K171" s="26">
        <v>9.9444178416619195E-3</v>
      </c>
      <c r="L171" s="25">
        <v>2.2999999999999999E-16</v>
      </c>
      <c r="M171" s="29" t="s">
        <v>37</v>
      </c>
      <c r="N171" s="112">
        <v>9.2999999999999999E-2</v>
      </c>
      <c r="O171" s="112">
        <v>7.0000000000000001E-3</v>
      </c>
      <c r="P171" s="24">
        <v>3.3999999999999998E-40</v>
      </c>
      <c r="Q171" s="21">
        <v>8.4418537142163505E-2</v>
      </c>
      <c r="R171" s="21">
        <v>2.9138199680772199E-2</v>
      </c>
      <c r="S171" s="8">
        <v>3.8E-3</v>
      </c>
      <c r="T171" s="22">
        <v>8.4253540799168802E-2</v>
      </c>
      <c r="U171" s="21">
        <v>1.7202466042993001E-2</v>
      </c>
      <c r="V171" s="24">
        <v>9.7000000000000003E-7</v>
      </c>
      <c r="W171" s="21">
        <v>7.9493654824538906E-2</v>
      </c>
      <c r="X171" s="21">
        <v>1.49864412951131E-2</v>
      </c>
      <c r="Y171" s="8">
        <v>1.1000000000000001E-7</v>
      </c>
      <c r="Z171" s="22">
        <v>8.7121415693207804E-2</v>
      </c>
      <c r="AA171" s="21">
        <v>2.2773894484279401E-2</v>
      </c>
      <c r="AB171" s="24">
        <v>1.2999999999999999E-4</v>
      </c>
      <c r="AC171" s="23">
        <f t="shared" si="2"/>
        <v>9.009595170147664E-4</v>
      </c>
      <c r="AD171" s="223">
        <v>0.25331114627864998</v>
      </c>
    </row>
    <row r="172" spans="1:30">
      <c r="A172">
        <v>48</v>
      </c>
      <c r="B172" s="231" t="s">
        <v>119</v>
      </c>
      <c r="C172" s="232">
        <v>10</v>
      </c>
      <c r="D172">
        <v>114916586</v>
      </c>
      <c r="E172" s="28" t="s">
        <v>117</v>
      </c>
      <c r="F172" s="28"/>
      <c r="G172" t="s">
        <v>53</v>
      </c>
      <c r="H172" s="21">
        <v>0.40505200000000002</v>
      </c>
      <c r="I172" s="21">
        <v>0.98042799999999997</v>
      </c>
      <c r="J172" s="27">
        <v>-6.2089172435265703E-2</v>
      </c>
      <c r="K172" s="26">
        <v>9.4142144042654499E-3</v>
      </c>
      <c r="L172" s="25">
        <v>4.1999999999999997E-11</v>
      </c>
      <c r="M172" s="29" t="s">
        <v>45</v>
      </c>
      <c r="N172" s="112">
        <v>6.8000000000000005E-2</v>
      </c>
      <c r="O172" s="112">
        <v>6.6E-3</v>
      </c>
      <c r="P172" s="24">
        <v>3E-24</v>
      </c>
      <c r="Q172" s="21">
        <v>-7.0686833640383195E-2</v>
      </c>
      <c r="R172" s="21">
        <v>2.75995168251069E-2</v>
      </c>
      <c r="S172" s="8">
        <v>0.01</v>
      </c>
      <c r="T172" s="22">
        <v>-7.2288744834454299E-2</v>
      </c>
      <c r="U172" s="21">
        <v>1.6295234075490501E-2</v>
      </c>
      <c r="V172" s="24">
        <v>9.2E-6</v>
      </c>
      <c r="W172" s="21">
        <v>-5.6042727373780701E-2</v>
      </c>
      <c r="X172" s="21">
        <v>1.4186595830625801E-2</v>
      </c>
      <c r="Y172" s="8">
        <v>7.7999999999999999E-5</v>
      </c>
      <c r="Z172" s="22">
        <v>-6.17955080770414E-2</v>
      </c>
      <c r="AA172" s="21">
        <v>2.1576311133405499E-2</v>
      </c>
      <c r="AB172" s="24">
        <v>4.1999999999999997E-3</v>
      </c>
      <c r="AC172" s="23">
        <f t="shared" si="2"/>
        <v>2.9637751877805985E-3</v>
      </c>
      <c r="AD172" s="223">
        <v>9.4815611086778995E-2</v>
      </c>
    </row>
    <row r="173" spans="1:30">
      <c r="A173">
        <v>48</v>
      </c>
      <c r="B173" s="231" t="s">
        <v>118</v>
      </c>
      <c r="C173" s="232">
        <v>10</v>
      </c>
      <c r="D173">
        <v>114920089</v>
      </c>
      <c r="E173" s="28" t="s">
        <v>117</v>
      </c>
      <c r="F173" s="28"/>
      <c r="G173" t="s">
        <v>37</v>
      </c>
      <c r="H173" s="21">
        <v>0.78261099999999995</v>
      </c>
      <c r="I173" s="21">
        <v>0.98766900000000002</v>
      </c>
      <c r="J173" s="27">
        <v>6.9831000985380198E-2</v>
      </c>
      <c r="K173" s="26">
        <v>1.1187121241157E-2</v>
      </c>
      <c r="L173" s="25">
        <v>4.3000000000000001E-10</v>
      </c>
      <c r="M173" s="29" t="s">
        <v>37</v>
      </c>
      <c r="N173" s="112">
        <v>5.7000000000000002E-2</v>
      </c>
      <c r="O173" s="112">
        <v>7.9000000000000008E-3</v>
      </c>
      <c r="P173" s="24">
        <v>5.6000000000000004E-13</v>
      </c>
      <c r="Q173" s="21">
        <v>3.4269803285244697E-2</v>
      </c>
      <c r="R173" s="21">
        <v>3.2755231782489402E-2</v>
      </c>
      <c r="S173" s="8">
        <v>0.3</v>
      </c>
      <c r="T173" s="22">
        <v>7.86976700821857E-2</v>
      </c>
      <c r="U173" s="21">
        <v>1.93455537002074E-2</v>
      </c>
      <c r="V173" s="24">
        <v>4.6999999999999997E-5</v>
      </c>
      <c r="W173" s="21">
        <v>7.79714509567727E-2</v>
      </c>
      <c r="X173" s="21">
        <v>1.6850854185664201E-2</v>
      </c>
      <c r="Y173" s="8">
        <v>3.7000000000000002E-6</v>
      </c>
      <c r="Z173" s="22">
        <v>5.8441480535454601E-2</v>
      </c>
      <c r="AA173" s="21">
        <v>2.5607445663441801E-2</v>
      </c>
      <c r="AB173" s="24">
        <v>2.3E-2</v>
      </c>
      <c r="AC173" s="23">
        <f t="shared" si="2"/>
        <v>8.0572257500699674E-3</v>
      </c>
      <c r="AD173" s="223">
        <v>0.55017210835151598</v>
      </c>
    </row>
    <row r="174" spans="1:30">
      <c r="A174">
        <v>49</v>
      </c>
      <c r="B174" s="231" t="s">
        <v>116</v>
      </c>
      <c r="C174" s="232">
        <v>10</v>
      </c>
      <c r="D174">
        <v>122904350</v>
      </c>
      <c r="E174" s="28" t="s">
        <v>115</v>
      </c>
      <c r="F174" s="28" t="s">
        <v>114</v>
      </c>
      <c r="G174" t="s">
        <v>53</v>
      </c>
      <c r="H174" s="21">
        <v>0.84739299999999995</v>
      </c>
      <c r="I174" s="21">
        <v>0.97492699999999999</v>
      </c>
      <c r="J174" s="27">
        <v>-7.7507971080232302E-2</v>
      </c>
      <c r="K174" s="26">
        <v>1.2902309826614699E-2</v>
      </c>
      <c r="L174" s="25">
        <v>1.9000000000000001E-9</v>
      </c>
      <c r="M174" s="29" t="s">
        <v>41</v>
      </c>
      <c r="N174" s="112">
        <v>4.4999999999999998E-2</v>
      </c>
      <c r="O174" s="112">
        <v>8.9999999999999993E-3</v>
      </c>
      <c r="P174" s="24">
        <v>6.4000000000000001E-7</v>
      </c>
      <c r="Q174" s="21">
        <v>-0.124381664492506</v>
      </c>
      <c r="R174" s="21">
        <v>3.7961473602283899E-2</v>
      </c>
      <c r="S174" s="8">
        <v>1.1000000000000001E-3</v>
      </c>
      <c r="T174" s="22">
        <v>-0.10547849791670499</v>
      </c>
      <c r="U174" s="21">
        <v>2.23914668180768E-2</v>
      </c>
      <c r="V174" s="24">
        <v>2.5000000000000002E-6</v>
      </c>
      <c r="W174" s="21">
        <v>-7.0637526266734904E-2</v>
      </c>
      <c r="X174" s="21">
        <v>1.9509260852467201E-2</v>
      </c>
      <c r="Y174" s="8">
        <v>2.9E-4</v>
      </c>
      <c r="Z174" s="22">
        <v>-3.9183596160817201E-2</v>
      </c>
      <c r="AA174" s="21">
        <v>2.9697106269226399E-2</v>
      </c>
      <c r="AB174" s="24">
        <v>0.19</v>
      </c>
      <c r="AC174" s="23">
        <f t="shared" si="2"/>
        <v>2.8399356110562934E-2</v>
      </c>
      <c r="AD174" s="223">
        <v>1.01211616746137E-8</v>
      </c>
    </row>
    <row r="175" spans="1:30">
      <c r="A175">
        <v>50</v>
      </c>
      <c r="B175" s="29" t="s">
        <v>113</v>
      </c>
      <c r="C175">
        <v>11</v>
      </c>
      <c r="D175">
        <v>2838413</v>
      </c>
      <c r="E175" s="28" t="s">
        <v>110</v>
      </c>
      <c r="F175" s="28"/>
      <c r="G175" t="s">
        <v>45</v>
      </c>
      <c r="H175" s="21">
        <v>0.50697300000000001</v>
      </c>
      <c r="I175" s="21">
        <v>1</v>
      </c>
      <c r="J175" s="27">
        <v>-7.2432460153875694E-2</v>
      </c>
      <c r="K175" s="26">
        <v>9.19052971693958E-3</v>
      </c>
      <c r="L175" s="25">
        <v>3.1999999999999999E-15</v>
      </c>
      <c r="M175" s="29"/>
      <c r="N175" s="112"/>
      <c r="O175" s="112"/>
      <c r="P175" s="53"/>
      <c r="Q175" s="21">
        <v>-7.9172466329849006E-2</v>
      </c>
      <c r="R175" s="21">
        <v>2.6966861257968499E-2</v>
      </c>
      <c r="S175" s="8">
        <v>3.3E-3</v>
      </c>
      <c r="T175" s="22">
        <v>-8.2990624637918606E-2</v>
      </c>
      <c r="U175" s="21">
        <v>1.5912602397559501E-2</v>
      </c>
      <c r="V175" s="24">
        <v>1.8E-7</v>
      </c>
      <c r="W175" s="21">
        <v>-7.7113203348916595E-2</v>
      </c>
      <c r="X175" s="21">
        <v>1.3862266966338001E-2</v>
      </c>
      <c r="Y175" s="8">
        <v>2.7E-8</v>
      </c>
      <c r="Z175" s="22">
        <v>-4.5739250378602297E-2</v>
      </c>
      <c r="AA175" s="21">
        <v>2.1080177475053401E-2</v>
      </c>
      <c r="AB175" s="24">
        <v>0.03</v>
      </c>
      <c r="AC175" s="23">
        <f t="shared" si="2"/>
        <v>1.1144405317082237E-2</v>
      </c>
      <c r="AD175" s="223">
        <v>9.1035232374917108E-3</v>
      </c>
    </row>
    <row r="176" spans="1:30">
      <c r="A176">
        <v>50</v>
      </c>
      <c r="B176" s="29" t="s">
        <v>112</v>
      </c>
      <c r="C176">
        <v>11</v>
      </c>
      <c r="D176">
        <v>2857194</v>
      </c>
      <c r="E176" s="28" t="s">
        <v>110</v>
      </c>
      <c r="F176" s="28"/>
      <c r="G176" t="s">
        <v>37</v>
      </c>
      <c r="H176" s="21">
        <v>0.58114699999999997</v>
      </c>
      <c r="I176" s="21">
        <v>1</v>
      </c>
      <c r="J176" s="27">
        <v>-7.9323622910933297E-2</v>
      </c>
      <c r="K176" s="26">
        <v>9.3035219990897297E-3</v>
      </c>
      <c r="L176" s="25">
        <v>1.5E-17</v>
      </c>
      <c r="M176" s="29" t="s">
        <v>37</v>
      </c>
      <c r="N176" s="112">
        <v>-9.2999999999999999E-2</v>
      </c>
      <c r="O176" s="112">
        <v>6.6E-3</v>
      </c>
      <c r="P176" s="24">
        <v>3.5999999999999999E-44</v>
      </c>
      <c r="Q176" s="21">
        <v>-8.6925953262182706E-2</v>
      </c>
      <c r="R176" s="21">
        <v>2.7322195120989299E-2</v>
      </c>
      <c r="S176" s="8">
        <v>1.5E-3</v>
      </c>
      <c r="T176" s="22">
        <v>-8.8193974807095704E-2</v>
      </c>
      <c r="U176" s="21">
        <v>1.6115584180935599E-2</v>
      </c>
      <c r="V176" s="24">
        <v>4.3999999999999997E-8</v>
      </c>
      <c r="W176" s="21">
        <v>-8.2732927602942305E-2</v>
      </c>
      <c r="X176" s="21">
        <v>1.4044090011246501E-2</v>
      </c>
      <c r="Y176" s="8">
        <v>3.8000000000000001E-9</v>
      </c>
      <c r="Z176" s="22">
        <v>-6.12184478758959E-2</v>
      </c>
      <c r="AA176" s="21">
        <v>2.1352479106244701E-2</v>
      </c>
      <c r="AB176" s="24">
        <v>4.1000000000000003E-3</v>
      </c>
      <c r="AC176" s="23">
        <f t="shared" si="2"/>
        <v>8.5691684620956016E-3</v>
      </c>
      <c r="AD176" s="223">
        <v>4.9107329045797003E-2</v>
      </c>
    </row>
    <row r="177" spans="1:30">
      <c r="A177">
        <v>50</v>
      </c>
      <c r="B177" s="29" t="s">
        <v>111</v>
      </c>
      <c r="C177">
        <v>11</v>
      </c>
      <c r="D177">
        <v>2858636</v>
      </c>
      <c r="E177" s="28" t="s">
        <v>110</v>
      </c>
      <c r="F177" s="28"/>
      <c r="G177" t="s">
        <v>41</v>
      </c>
      <c r="H177" s="21">
        <v>0.95842400000000005</v>
      </c>
      <c r="I177" s="21">
        <v>0.98271399999999998</v>
      </c>
      <c r="J177" s="27">
        <v>0.194929489104012</v>
      </c>
      <c r="K177" s="26">
        <v>2.3418906266185702E-2</v>
      </c>
      <c r="L177" s="25">
        <v>8.6000000000000005E-17</v>
      </c>
      <c r="M177" s="29" t="s">
        <v>45</v>
      </c>
      <c r="N177" s="112">
        <v>-0.19</v>
      </c>
      <c r="O177" s="112">
        <v>1.7000000000000001E-2</v>
      </c>
      <c r="P177" s="24">
        <v>4.4000000000000002E-31</v>
      </c>
      <c r="Q177" s="21">
        <v>0.115397099609549</v>
      </c>
      <c r="R177" s="21">
        <v>6.8088403334976899E-2</v>
      </c>
      <c r="S177" s="8">
        <v>0.09</v>
      </c>
      <c r="T177" s="22">
        <v>0.19203443854373201</v>
      </c>
      <c r="U177" s="21">
        <v>4.0284511575233203E-2</v>
      </c>
      <c r="V177" s="24">
        <v>1.9E-6</v>
      </c>
      <c r="W177" s="21">
        <v>0.223446524036442</v>
      </c>
      <c r="X177" s="21">
        <v>3.5155068848090103E-2</v>
      </c>
      <c r="Y177" s="8">
        <v>2.1E-10</v>
      </c>
      <c r="Z177" s="22">
        <v>0.162641633819782</v>
      </c>
      <c r="AA177" s="21">
        <v>5.3271245569469702E-2</v>
      </c>
      <c r="AB177" s="24">
        <v>2.3E-3</v>
      </c>
      <c r="AC177" s="23">
        <f t="shared" si="2"/>
        <v>1.5748178070077667E-2</v>
      </c>
      <c r="AD177" s="223">
        <v>0.31193678519229101</v>
      </c>
    </row>
    <row r="178" spans="1:30">
      <c r="A178">
        <v>51</v>
      </c>
      <c r="B178" s="29" t="s">
        <v>109</v>
      </c>
      <c r="C178">
        <v>11</v>
      </c>
      <c r="D178">
        <v>17384230</v>
      </c>
      <c r="E178" s="28" t="s">
        <v>108</v>
      </c>
      <c r="F178" s="28"/>
      <c r="G178" t="s">
        <v>41</v>
      </c>
      <c r="H178" s="21">
        <v>0.48835299999999998</v>
      </c>
      <c r="I178" s="21">
        <v>0.89379699999999995</v>
      </c>
      <c r="J178" s="27">
        <v>6.0171902609375903E-2</v>
      </c>
      <c r="K178" s="26">
        <v>9.7118319568408294E-3</v>
      </c>
      <c r="L178" s="25">
        <v>5.7999999999999996E-10</v>
      </c>
      <c r="M178" s="29"/>
      <c r="N178" s="112"/>
      <c r="O178" s="112"/>
      <c r="P178" s="24"/>
      <c r="Q178" s="21">
        <v>-3.98293216853884E-4</v>
      </c>
      <c r="R178" s="21">
        <v>2.8490073347944098E-2</v>
      </c>
      <c r="S178" s="8">
        <v>0.99</v>
      </c>
      <c r="T178" s="22">
        <v>4.8394178985095702E-2</v>
      </c>
      <c r="U178" s="21">
        <v>1.68214726817104E-2</v>
      </c>
      <c r="V178" s="24">
        <v>4.0000000000000001E-3</v>
      </c>
      <c r="W178" s="21">
        <v>6.7337059362994098E-2</v>
      </c>
      <c r="X178" s="21">
        <v>1.46444617502983E-2</v>
      </c>
      <c r="Y178" s="8">
        <v>4.3000000000000003E-6</v>
      </c>
      <c r="Z178" s="22">
        <v>8.8648013996462494E-2</v>
      </c>
      <c r="AA178" s="21">
        <v>2.2264683096611899E-2</v>
      </c>
      <c r="AB178" s="24">
        <v>6.8999999999999997E-5</v>
      </c>
      <c r="AC178" s="23">
        <f t="shared" si="2"/>
        <v>2.968210240443879E-2</v>
      </c>
      <c r="AD178" s="223">
        <v>1.52741577655949E-2</v>
      </c>
    </row>
    <row r="179" spans="1:30">
      <c r="A179">
        <v>52</v>
      </c>
      <c r="B179" s="29" t="s">
        <v>107</v>
      </c>
      <c r="C179">
        <v>11</v>
      </c>
      <c r="D179">
        <v>17408404</v>
      </c>
      <c r="E179" s="28" t="s">
        <v>106</v>
      </c>
      <c r="F179" s="28"/>
      <c r="G179" t="s">
        <v>41</v>
      </c>
      <c r="H179" s="21">
        <v>0.34827200000000003</v>
      </c>
      <c r="I179" s="21">
        <v>0.99523499999999998</v>
      </c>
      <c r="J179" s="27">
        <v>7.1209676190937404E-2</v>
      </c>
      <c r="K179" s="26">
        <v>9.6771894584810492E-3</v>
      </c>
      <c r="L179" s="25">
        <v>1.9E-13</v>
      </c>
      <c r="M179" s="29" t="s">
        <v>45</v>
      </c>
      <c r="N179" s="112">
        <v>-7.0999999999999994E-2</v>
      </c>
      <c r="O179" s="112">
        <v>6.6E-3</v>
      </c>
      <c r="P179" s="24">
        <v>1.9000000000000001E-26</v>
      </c>
      <c r="Q179" s="21">
        <v>-1.0176801336742301E-3</v>
      </c>
      <c r="R179" s="21">
        <v>2.8444977711784902E-2</v>
      </c>
      <c r="S179" s="8">
        <v>0.97</v>
      </c>
      <c r="T179" s="22">
        <v>5.45158338825718E-2</v>
      </c>
      <c r="U179" s="21">
        <v>1.67773511195572E-2</v>
      </c>
      <c r="V179" s="24">
        <v>1.1999999999999999E-3</v>
      </c>
      <c r="W179" s="21">
        <v>8.0535102345123594E-2</v>
      </c>
      <c r="X179" s="21">
        <v>1.46113404299594E-2</v>
      </c>
      <c r="Y179" s="8">
        <v>3.5999999999999998E-8</v>
      </c>
      <c r="Z179" s="22">
        <v>0.103835444331472</v>
      </c>
      <c r="AA179" s="21">
        <v>2.2227694271452499E-2</v>
      </c>
      <c r="AB179" s="24">
        <v>3.0000000000000001E-6</v>
      </c>
      <c r="AC179" s="23">
        <f t="shared" si="2"/>
        <v>3.495104148838208E-2</v>
      </c>
      <c r="AD179" s="223">
        <v>6.8568428419509496E-4</v>
      </c>
    </row>
    <row r="180" spans="1:30">
      <c r="A180">
        <v>53</v>
      </c>
      <c r="B180" s="29" t="s">
        <v>105</v>
      </c>
      <c r="C180">
        <v>11</v>
      </c>
      <c r="D180">
        <v>72428038</v>
      </c>
      <c r="E180" s="28" t="s">
        <v>101</v>
      </c>
      <c r="F180" s="28"/>
      <c r="G180" t="s">
        <v>45</v>
      </c>
      <c r="H180" s="21">
        <v>0.77610500000000004</v>
      </c>
      <c r="I180" s="21">
        <v>0.95505799999999996</v>
      </c>
      <c r="J180" s="27">
        <v>6.8390065511937506E-2</v>
      </c>
      <c r="K180" s="26">
        <v>1.12451474259097E-2</v>
      </c>
      <c r="L180" s="25">
        <v>1.2E-9</v>
      </c>
      <c r="M180" s="29" t="s">
        <v>45</v>
      </c>
      <c r="N180" s="112">
        <v>7.8E-2</v>
      </c>
      <c r="O180" s="112">
        <v>7.9000000000000008E-3</v>
      </c>
      <c r="P180" s="24">
        <v>1.9999999999999999E-23</v>
      </c>
      <c r="Q180" s="21">
        <v>9.2477324822947293E-2</v>
      </c>
      <c r="R180" s="21">
        <v>3.2917674822230701E-2</v>
      </c>
      <c r="S180" s="8">
        <v>5.0000000000000001E-3</v>
      </c>
      <c r="T180" s="22">
        <v>6.8297466516747701E-2</v>
      </c>
      <c r="U180" s="21">
        <v>1.9445971212022399E-2</v>
      </c>
      <c r="V180" s="24">
        <v>4.4000000000000002E-4</v>
      </c>
      <c r="W180" s="21">
        <v>8.0038282540041195E-2</v>
      </c>
      <c r="X180" s="21">
        <v>1.6931228844662E-2</v>
      </c>
      <c r="Y180" s="8">
        <v>2.3E-6</v>
      </c>
      <c r="Z180" s="22">
        <v>4.2920330718376899E-2</v>
      </c>
      <c r="AA180" s="21">
        <v>2.57349858948842E-2</v>
      </c>
      <c r="AB180" s="24">
        <v>9.5000000000000001E-2</v>
      </c>
      <c r="AC180" s="23">
        <f t="shared" si="2"/>
        <v>-1.6518998034856798E-2</v>
      </c>
      <c r="AD180" s="223">
        <v>2.3745317763800801E-5</v>
      </c>
    </row>
    <row r="181" spans="1:30">
      <c r="A181">
        <v>53</v>
      </c>
      <c r="B181" s="29" t="s">
        <v>104</v>
      </c>
      <c r="C181">
        <v>11</v>
      </c>
      <c r="D181">
        <v>72428148</v>
      </c>
      <c r="E181" s="28" t="s">
        <v>101</v>
      </c>
      <c r="F181" s="28"/>
      <c r="G181" t="s">
        <v>53</v>
      </c>
      <c r="H181" s="21">
        <v>0.70653299999999997</v>
      </c>
      <c r="I181" s="21">
        <v>0.97942200000000001</v>
      </c>
      <c r="J181" s="27">
        <v>5.9666314591647299E-2</v>
      </c>
      <c r="K181" s="26">
        <v>1.01869153301804E-2</v>
      </c>
      <c r="L181" s="25">
        <v>4.6999999999999999E-9</v>
      </c>
      <c r="M181" s="29" t="s">
        <v>37</v>
      </c>
      <c r="N181" s="112">
        <v>-6.8000000000000005E-2</v>
      </c>
      <c r="O181" s="112">
        <v>7.0000000000000001E-3</v>
      </c>
      <c r="P181" s="24">
        <v>9.6000000000000001E-22</v>
      </c>
      <c r="Q181" s="21">
        <v>9.7523427759592496E-2</v>
      </c>
      <c r="R181" s="21">
        <v>2.98406382761277E-2</v>
      </c>
      <c r="S181" s="8">
        <v>1.1000000000000001E-3</v>
      </c>
      <c r="T181" s="22">
        <v>5.8128039624031999E-2</v>
      </c>
      <c r="U181" s="21">
        <v>1.7624530307842098E-2</v>
      </c>
      <c r="V181" s="24">
        <v>9.7000000000000005E-4</v>
      </c>
      <c r="W181" s="21">
        <v>6.4324969774905497E-2</v>
      </c>
      <c r="X181" s="21">
        <v>1.5343738494426501E-2</v>
      </c>
      <c r="Y181" s="8">
        <v>2.8E-5</v>
      </c>
      <c r="Z181" s="22">
        <v>4.2461488010944001E-2</v>
      </c>
      <c r="AA181" s="21">
        <v>2.33310143852806E-2</v>
      </c>
      <c r="AB181" s="24">
        <v>6.9000000000000006E-2</v>
      </c>
      <c r="AC181" s="23">
        <f t="shared" si="2"/>
        <v>-1.8353979916216165E-2</v>
      </c>
      <c r="AD181" s="223">
        <v>1.80238320127842E-3</v>
      </c>
    </row>
    <row r="182" spans="1:30">
      <c r="A182">
        <v>53</v>
      </c>
      <c r="B182" s="29" t="s">
        <v>103</v>
      </c>
      <c r="C182">
        <v>11</v>
      </c>
      <c r="D182">
        <v>72470915</v>
      </c>
      <c r="E182" s="28" t="s">
        <v>102</v>
      </c>
      <c r="F182" s="28" t="s">
        <v>101</v>
      </c>
      <c r="G182" t="s">
        <v>100</v>
      </c>
      <c r="H182" s="21">
        <v>0.85102599999999995</v>
      </c>
      <c r="I182" s="21">
        <v>0.97482999999999997</v>
      </c>
      <c r="J182" s="27">
        <v>0.107136737635733</v>
      </c>
      <c r="K182" s="26">
        <v>1.3039147695135801E-2</v>
      </c>
      <c r="L182" s="25">
        <v>2.1000000000000001E-16</v>
      </c>
      <c r="M182" s="29"/>
      <c r="N182" s="112"/>
      <c r="O182" s="112"/>
      <c r="P182" s="24"/>
      <c r="Q182" s="21">
        <v>0.121639718147936</v>
      </c>
      <c r="R182" s="21">
        <v>3.8091658449736103E-2</v>
      </c>
      <c r="S182" s="8">
        <v>1.4E-3</v>
      </c>
      <c r="T182" s="22">
        <v>9.5638146695619403E-2</v>
      </c>
      <c r="U182" s="21">
        <v>2.25126175095463E-2</v>
      </c>
      <c r="V182" s="24">
        <v>2.1999999999999999E-5</v>
      </c>
      <c r="W182" s="21">
        <v>0.121135492190028</v>
      </c>
      <c r="X182" s="21">
        <v>1.96159681085241E-2</v>
      </c>
      <c r="Y182" s="8">
        <v>6.6E-10</v>
      </c>
      <c r="Z182" s="22">
        <v>9.2651611921537702E-2</v>
      </c>
      <c r="AA182" s="21">
        <v>2.97919737577916E-2</v>
      </c>
      <c r="AB182" s="24">
        <v>1.9E-3</v>
      </c>
      <c r="AC182" s="23">
        <f t="shared" si="2"/>
        <v>-9.6627020754661008E-3</v>
      </c>
      <c r="AD182" s="223">
        <v>0.27523484433368101</v>
      </c>
    </row>
    <row r="183" spans="1:30">
      <c r="A183">
        <v>54</v>
      </c>
      <c r="B183" s="29" t="s">
        <v>99</v>
      </c>
      <c r="C183">
        <v>11</v>
      </c>
      <c r="D183">
        <v>92690095</v>
      </c>
      <c r="E183" s="28" t="s">
        <v>96</v>
      </c>
      <c r="F183" s="28" t="s">
        <v>97</v>
      </c>
      <c r="G183" t="s">
        <v>41</v>
      </c>
      <c r="H183" s="21">
        <v>0.67253099999999999</v>
      </c>
      <c r="I183" s="21">
        <v>0.94999299999999998</v>
      </c>
      <c r="J183" s="27">
        <v>-5.7507990714670797E-2</v>
      </c>
      <c r="K183" s="26">
        <v>1.0028329671022299E-2</v>
      </c>
      <c r="L183" s="25">
        <v>9.8000000000000001E-9</v>
      </c>
      <c r="M183" s="29"/>
      <c r="N183" s="112"/>
      <c r="O183" s="112"/>
      <c r="P183" s="24"/>
      <c r="Q183" s="21">
        <v>-3.6033223699944203E-2</v>
      </c>
      <c r="R183" s="21">
        <v>2.9461769099345E-2</v>
      </c>
      <c r="S183" s="8">
        <v>0.22</v>
      </c>
      <c r="T183" s="22">
        <v>-6.0890862923783401E-2</v>
      </c>
      <c r="U183" s="21">
        <v>1.73818334691603E-2</v>
      </c>
      <c r="V183" s="24">
        <v>4.6000000000000001E-4</v>
      </c>
      <c r="W183" s="21">
        <v>-5.9634822531082203E-2</v>
      </c>
      <c r="X183" s="21">
        <v>1.5135506359802001E-2</v>
      </c>
      <c r="Y183" s="8">
        <v>8.1000000000000004E-5</v>
      </c>
      <c r="Z183" s="22">
        <v>-6.1222332349949997E-2</v>
      </c>
      <c r="AA183" s="21">
        <v>2.30216376072843E-2</v>
      </c>
      <c r="AB183" s="24">
        <v>7.7999999999999996E-3</v>
      </c>
      <c r="AC183" s="23">
        <f t="shared" si="2"/>
        <v>-8.3963695500019319E-3</v>
      </c>
      <c r="AD183" s="223">
        <v>0.488809708946009</v>
      </c>
    </row>
    <row r="184" spans="1:30">
      <c r="A184">
        <v>54</v>
      </c>
      <c r="B184" s="29" t="s">
        <v>98</v>
      </c>
      <c r="C184">
        <v>11</v>
      </c>
      <c r="D184">
        <v>92695708</v>
      </c>
      <c r="E184" s="28" t="s">
        <v>97</v>
      </c>
      <c r="F184" s="28" t="s">
        <v>96</v>
      </c>
      <c r="G184" t="s">
        <v>45</v>
      </c>
      <c r="H184" s="21">
        <v>0.64116200000000001</v>
      </c>
      <c r="I184" s="21">
        <v>0.97239900000000001</v>
      </c>
      <c r="J184" s="27">
        <v>-6.1330116804538003E-2</v>
      </c>
      <c r="K184" s="26">
        <v>9.7043260821962091E-3</v>
      </c>
      <c r="L184" s="25">
        <v>2.5999999999999998E-10</v>
      </c>
      <c r="M184" s="29"/>
      <c r="N184" s="112"/>
      <c r="O184" s="112"/>
      <c r="P184" s="53"/>
      <c r="Q184" s="21">
        <v>-5.6962371773606399E-2</v>
      </c>
      <c r="R184" s="21">
        <v>2.84983024786301E-2</v>
      </c>
      <c r="S184" s="8">
        <v>4.5999999999999999E-2</v>
      </c>
      <c r="T184" s="22">
        <v>-6.3279415609878806E-2</v>
      </c>
      <c r="U184" s="21">
        <v>1.6817235655895501E-2</v>
      </c>
      <c r="V184" s="24">
        <v>1.7000000000000001E-4</v>
      </c>
      <c r="W184" s="21">
        <v>-6.8368562838211494E-2</v>
      </c>
      <c r="X184" s="21">
        <v>1.46414594135239E-2</v>
      </c>
      <c r="Y184" s="8">
        <v>3.0000000000000001E-6</v>
      </c>
      <c r="Z184" s="22">
        <v>-5.2808129940577403E-2</v>
      </c>
      <c r="AA184" s="21">
        <v>2.2280609440233599E-2</v>
      </c>
      <c r="AB184" s="24">
        <v>1.7999999999999999E-2</v>
      </c>
      <c r="AC184" s="23">
        <f t="shared" si="2"/>
        <v>1.384747277676332E-3</v>
      </c>
      <c r="AD184" s="223">
        <v>6.4623871936651603E-3</v>
      </c>
    </row>
    <row r="185" spans="1:30">
      <c r="A185">
        <v>55</v>
      </c>
      <c r="B185" s="29" t="s">
        <v>95</v>
      </c>
      <c r="C185">
        <v>11</v>
      </c>
      <c r="D185">
        <v>92708710</v>
      </c>
      <c r="E185" s="28" t="s">
        <v>94</v>
      </c>
      <c r="F185" s="28"/>
      <c r="G185" t="s">
        <v>41</v>
      </c>
      <c r="H185" s="21">
        <v>0.72477000000000003</v>
      </c>
      <c r="I185" s="21">
        <v>1</v>
      </c>
      <c r="J185" s="27">
        <v>-6.8191833437989804E-2</v>
      </c>
      <c r="K185" s="26">
        <v>1.02844917005605E-2</v>
      </c>
      <c r="L185" s="25">
        <v>3.3000000000000002E-11</v>
      </c>
      <c r="M185" s="29" t="s">
        <v>41</v>
      </c>
      <c r="N185" s="112">
        <v>-9.9000000000000005E-2</v>
      </c>
      <c r="O185" s="112">
        <v>7.1000000000000004E-3</v>
      </c>
      <c r="P185" s="24">
        <v>1.5E-43</v>
      </c>
      <c r="Q185" s="21">
        <v>-5.6335065141413898E-2</v>
      </c>
      <c r="R185" s="21">
        <v>3.0226008466152299E-2</v>
      </c>
      <c r="S185" s="8">
        <v>6.2E-2</v>
      </c>
      <c r="T185" s="22">
        <v>-6.1970174633051399E-2</v>
      </c>
      <c r="U185" s="21">
        <v>1.7833161458971399E-2</v>
      </c>
      <c r="V185" s="24">
        <v>5.1000000000000004E-4</v>
      </c>
      <c r="W185" s="21">
        <v>-9.5278488223662597E-2</v>
      </c>
      <c r="X185" s="21">
        <v>1.5519403880472999E-2</v>
      </c>
      <c r="Y185" s="8">
        <v>8.3000000000000003E-10</v>
      </c>
      <c r="Z185" s="22">
        <v>-3.0329757610168099E-2</v>
      </c>
      <c r="AA185" s="21">
        <v>2.3623385799084601E-2</v>
      </c>
      <c r="AB185" s="24">
        <v>0.2</v>
      </c>
      <c r="AC185" s="23">
        <f t="shared" si="2"/>
        <v>8.6684358437486009E-3</v>
      </c>
      <c r="AD185" s="223">
        <v>3.0530045478798602E-3</v>
      </c>
    </row>
    <row r="186" spans="1:30">
      <c r="A186" s="36">
        <v>56</v>
      </c>
      <c r="B186" s="38" t="s">
        <v>93</v>
      </c>
      <c r="C186" s="36">
        <v>12</v>
      </c>
      <c r="D186" s="36">
        <v>4316171</v>
      </c>
      <c r="E186" s="37" t="s">
        <v>91</v>
      </c>
      <c r="F186" s="37" t="s">
        <v>88</v>
      </c>
      <c r="G186" s="36" t="s">
        <v>37</v>
      </c>
      <c r="H186" s="31">
        <v>0.97436599999999995</v>
      </c>
      <c r="I186" s="31">
        <v>0.92188099999999995</v>
      </c>
      <c r="J186" s="27">
        <v>0.193436974799678</v>
      </c>
      <c r="K186" s="26">
        <v>3.0163512009349001E-2</v>
      </c>
      <c r="L186" s="25">
        <v>1.4000000000000001E-10</v>
      </c>
      <c r="M186" s="38" t="s">
        <v>37</v>
      </c>
      <c r="N186" s="114">
        <v>0.19</v>
      </c>
      <c r="O186" s="114">
        <v>2.1999999999999999E-2</v>
      </c>
      <c r="P186" s="34">
        <v>4.5000000000000001E-19</v>
      </c>
      <c r="Q186" s="31">
        <v>0.23220549513174399</v>
      </c>
      <c r="R186" s="31">
        <v>8.7640241805726105E-2</v>
      </c>
      <c r="S186" s="35">
        <v>8.0999999999999996E-3</v>
      </c>
      <c r="T186" s="32">
        <v>0.24847896657728</v>
      </c>
      <c r="U186" s="31">
        <v>5.1909498069586703E-2</v>
      </c>
      <c r="V186" s="34">
        <v>1.7E-6</v>
      </c>
      <c r="W186" s="31">
        <v>0.25646840392160097</v>
      </c>
      <c r="X186" s="31">
        <v>4.5279828116793701E-2</v>
      </c>
      <c r="Y186" s="35">
        <v>1.4999999999999999E-8</v>
      </c>
      <c r="Z186" s="32">
        <v>-2.9956028045342399E-2</v>
      </c>
      <c r="AA186" s="31">
        <v>6.8412925432286303E-2</v>
      </c>
      <c r="AB186" s="34">
        <v>0.66</v>
      </c>
      <c r="AC186" s="33">
        <f t="shared" si="2"/>
        <v>-8.7387174392362141E-2</v>
      </c>
      <c r="AD186" s="226">
        <v>1.5263071271951501E-6</v>
      </c>
    </row>
    <row r="187" spans="1:30">
      <c r="A187" s="36">
        <v>56</v>
      </c>
      <c r="B187" s="38" t="s">
        <v>92</v>
      </c>
      <c r="C187" s="36">
        <v>12</v>
      </c>
      <c r="D187" s="36">
        <v>4328521</v>
      </c>
      <c r="E187" s="37" t="s">
        <v>88</v>
      </c>
      <c r="F187" s="37" t="s">
        <v>91</v>
      </c>
      <c r="G187" s="36" t="s">
        <v>53</v>
      </c>
      <c r="H187" s="31">
        <v>0.98494700000000002</v>
      </c>
      <c r="I187" s="31">
        <v>0.88068299999999999</v>
      </c>
      <c r="J187" s="27">
        <v>0.28552154689808601</v>
      </c>
      <c r="K187" s="26">
        <v>3.9926537880432697E-2</v>
      </c>
      <c r="L187" s="25">
        <v>8.5999999999999997E-13</v>
      </c>
      <c r="M187" s="38" t="s">
        <v>37</v>
      </c>
      <c r="N187" s="114">
        <v>-0.35</v>
      </c>
      <c r="O187" s="114">
        <v>2.9000000000000001E-2</v>
      </c>
      <c r="P187" s="34">
        <v>9.4999999999999998E-34</v>
      </c>
      <c r="Q187" s="31">
        <v>0.36521458023543601</v>
      </c>
      <c r="R187" s="31">
        <v>0.11553205735279901</v>
      </c>
      <c r="S187" s="35">
        <v>1.6000000000000001E-3</v>
      </c>
      <c r="T187" s="32">
        <v>0.38309210140291799</v>
      </c>
      <c r="U187" s="31">
        <v>6.8521463948165995E-2</v>
      </c>
      <c r="V187" s="34">
        <v>2.3000000000000001E-8</v>
      </c>
      <c r="W187" s="31">
        <v>0.33203932408037501</v>
      </c>
      <c r="X187" s="31">
        <v>5.9730820815205199E-2</v>
      </c>
      <c r="Y187" s="35">
        <v>2.7E-8</v>
      </c>
      <c r="Z187" s="32">
        <v>1.49408525542205E-2</v>
      </c>
      <c r="AA187" s="31">
        <v>9.0110734281938998E-2</v>
      </c>
      <c r="AB187" s="34">
        <v>0.87</v>
      </c>
      <c r="AC187" s="33">
        <f t="shared" si="2"/>
        <v>-0.11675790922707184</v>
      </c>
      <c r="AD187" s="226">
        <v>2.15813747890958E-9</v>
      </c>
    </row>
    <row r="188" spans="1:30">
      <c r="A188">
        <v>56</v>
      </c>
      <c r="B188" s="29" t="s">
        <v>90</v>
      </c>
      <c r="C188">
        <v>12</v>
      </c>
      <c r="D188">
        <v>4384669</v>
      </c>
      <c r="E188" s="28" t="s">
        <v>88</v>
      </c>
      <c r="F188" s="28"/>
      <c r="G188" t="s">
        <v>41</v>
      </c>
      <c r="H188" s="21">
        <v>0.92480099999999998</v>
      </c>
      <c r="I188" s="21">
        <v>0.93665699999999996</v>
      </c>
      <c r="J188" s="27">
        <v>0.120320132844873</v>
      </c>
      <c r="K188" s="26">
        <v>1.7971180940785699E-2</v>
      </c>
      <c r="L188" s="25">
        <v>2.2000000000000002E-11</v>
      </c>
      <c r="M188" s="29"/>
      <c r="N188" s="112"/>
      <c r="O188" s="112"/>
      <c r="P188" s="53"/>
      <c r="Q188" s="21">
        <v>0.12548848256977099</v>
      </c>
      <c r="R188" s="21">
        <v>5.2431083252676397E-2</v>
      </c>
      <c r="S188" s="8">
        <v>1.7000000000000001E-2</v>
      </c>
      <c r="T188" s="22">
        <v>8.7494865547624798E-2</v>
      </c>
      <c r="U188" s="21">
        <v>3.0972658707468501E-2</v>
      </c>
      <c r="V188" s="24">
        <v>4.7000000000000002E-3</v>
      </c>
      <c r="W188" s="21">
        <v>0.11575289517168499</v>
      </c>
      <c r="X188" s="21">
        <v>2.70078359859908E-2</v>
      </c>
      <c r="Y188" s="8">
        <v>1.8E-5</v>
      </c>
      <c r="Z188" s="22">
        <v>0.16793617195549701</v>
      </c>
      <c r="AA188" s="21">
        <v>4.1000666801671699E-2</v>
      </c>
      <c r="AB188" s="24">
        <v>4.1999999999999998E-5</v>
      </c>
      <c r="AC188" s="23">
        <f t="shared" si="2"/>
        <v>1.4149229795242005E-2</v>
      </c>
      <c r="AD188" s="223">
        <v>0.92974769475468799</v>
      </c>
    </row>
    <row r="189" spans="1:30">
      <c r="A189">
        <v>56</v>
      </c>
      <c r="B189" s="29" t="s">
        <v>89</v>
      </c>
      <c r="C189">
        <v>12</v>
      </c>
      <c r="D189">
        <v>4384844</v>
      </c>
      <c r="E189" s="28" t="s">
        <v>88</v>
      </c>
      <c r="F189" s="28"/>
      <c r="G189" t="s">
        <v>45</v>
      </c>
      <c r="H189" s="21">
        <v>0.97953400000000002</v>
      </c>
      <c r="I189" s="21">
        <v>0.81210899999999997</v>
      </c>
      <c r="J189" s="27">
        <v>0.450156171186468</v>
      </c>
      <c r="K189" s="26">
        <v>3.58125487418842E-2</v>
      </c>
      <c r="L189" s="25">
        <v>3.0999999999999999E-36</v>
      </c>
      <c r="M189" s="29" t="s">
        <v>45</v>
      </c>
      <c r="N189" s="112">
        <v>0.48</v>
      </c>
      <c r="O189" s="112">
        <v>2.7E-2</v>
      </c>
      <c r="P189" s="24">
        <v>5.2999999999999998E-70</v>
      </c>
      <c r="Q189" s="21">
        <v>0.409821406031879</v>
      </c>
      <c r="R189" s="21">
        <v>0.102870716879345</v>
      </c>
      <c r="S189" s="8">
        <v>6.7999999999999999E-5</v>
      </c>
      <c r="T189" s="22">
        <v>0.52496467379154599</v>
      </c>
      <c r="U189" s="21">
        <v>6.1145649409457298E-2</v>
      </c>
      <c r="V189" s="24">
        <v>8.9999999999999999E-18</v>
      </c>
      <c r="W189" s="21">
        <v>0.46605445856913702</v>
      </c>
      <c r="X189" s="21">
        <v>5.33159553950774E-2</v>
      </c>
      <c r="Y189" s="8">
        <v>2.3000000000000001E-18</v>
      </c>
      <c r="Z189" s="22">
        <v>0.30857700794940801</v>
      </c>
      <c r="AA189" s="21">
        <v>8.0483281143007707E-2</v>
      </c>
      <c r="AB189" s="24">
        <v>1.2999999999999999E-4</v>
      </c>
      <c r="AC189" s="23">
        <f t="shared" si="2"/>
        <v>-3.3748132694156996E-2</v>
      </c>
      <c r="AD189" s="223">
        <v>7.9853991778397603E-5</v>
      </c>
    </row>
    <row r="190" spans="1:30">
      <c r="A190">
        <v>57</v>
      </c>
      <c r="B190" s="29" t="s">
        <v>87</v>
      </c>
      <c r="C190">
        <v>12</v>
      </c>
      <c r="D190">
        <v>66168151</v>
      </c>
      <c r="E190" s="28" t="s">
        <v>85</v>
      </c>
      <c r="F190" s="28"/>
      <c r="G190" t="s">
        <v>53</v>
      </c>
      <c r="H190" s="21">
        <v>0.87909999999999999</v>
      </c>
      <c r="I190" s="21">
        <v>0.96892</v>
      </c>
      <c r="J190" s="27">
        <v>-8.8468280186294795E-2</v>
      </c>
      <c r="K190" s="26">
        <v>1.42664544286932E-2</v>
      </c>
      <c r="L190" s="25">
        <v>5.6000000000000003E-10</v>
      </c>
      <c r="M190" s="29" t="s">
        <v>45</v>
      </c>
      <c r="N190" s="112">
        <v>8.3000000000000004E-2</v>
      </c>
      <c r="O190" s="112">
        <v>9.9000000000000008E-3</v>
      </c>
      <c r="P190" s="24">
        <v>5.5999999999999998E-17</v>
      </c>
      <c r="Q190" s="21">
        <v>-0.10490578089798799</v>
      </c>
      <c r="R190" s="21">
        <v>4.2007243412740897E-2</v>
      </c>
      <c r="S190" s="8">
        <v>1.2999999999999999E-2</v>
      </c>
      <c r="T190" s="22">
        <v>-6.8473726790650599E-2</v>
      </c>
      <c r="U190" s="21">
        <v>2.4777985731780899E-2</v>
      </c>
      <c r="V190" s="24">
        <v>5.7000000000000002E-3</v>
      </c>
      <c r="W190" s="21">
        <v>-8.6167256655858601E-2</v>
      </c>
      <c r="X190" s="21">
        <v>2.15747538142439E-2</v>
      </c>
      <c r="Y190" s="8">
        <v>6.4999999999999994E-5</v>
      </c>
      <c r="Z190" s="22">
        <v>-0.12548966075007301</v>
      </c>
      <c r="AA190" s="21">
        <v>3.2823848917826498E-2</v>
      </c>
      <c r="AB190" s="24">
        <v>1.2999999999999999E-4</v>
      </c>
      <c r="AC190" s="23">
        <f t="shared" si="2"/>
        <v>-6.8612932840283374E-3</v>
      </c>
      <c r="AD190" s="223">
        <v>0.43731600144516303</v>
      </c>
    </row>
    <row r="191" spans="1:30">
      <c r="A191">
        <v>57</v>
      </c>
      <c r="B191" s="29" t="s">
        <v>86</v>
      </c>
      <c r="C191">
        <v>12</v>
      </c>
      <c r="D191">
        <v>66199686</v>
      </c>
      <c r="E191" s="28" t="s">
        <v>85</v>
      </c>
      <c r="F191" s="28"/>
      <c r="G191" t="s">
        <v>53</v>
      </c>
      <c r="H191" s="21">
        <v>0.93576000000000004</v>
      </c>
      <c r="I191" s="21">
        <v>0.98639100000000002</v>
      </c>
      <c r="J191" s="27">
        <v>-0.11448960791259701</v>
      </c>
      <c r="K191" s="26">
        <v>1.8840418962129901E-2</v>
      </c>
      <c r="L191" s="25">
        <v>1.2E-9</v>
      </c>
      <c r="M191" s="29" t="s">
        <v>41</v>
      </c>
      <c r="N191" s="112">
        <v>9.6000000000000002E-2</v>
      </c>
      <c r="O191" s="112">
        <v>1.2999999999999999E-2</v>
      </c>
      <c r="P191" s="24">
        <v>8.7999999999999999E-13</v>
      </c>
      <c r="Q191" s="21">
        <v>-0.154287971231508</v>
      </c>
      <c r="R191" s="21">
        <v>5.5554778969768903E-2</v>
      </c>
      <c r="S191" s="8">
        <v>5.4999999999999997E-3</v>
      </c>
      <c r="T191" s="22">
        <v>-0.110972790525178</v>
      </c>
      <c r="U191" s="21">
        <v>3.27677453110796E-2</v>
      </c>
      <c r="V191" s="24">
        <v>7.1000000000000002E-4</v>
      </c>
      <c r="W191" s="21">
        <v>-0.111304655954585</v>
      </c>
      <c r="X191" s="21">
        <v>2.8512064079439101E-2</v>
      </c>
      <c r="Y191" s="8">
        <v>9.5000000000000005E-5</v>
      </c>
      <c r="Z191" s="22">
        <v>-0.127754309123604</v>
      </c>
      <c r="AA191" s="21">
        <v>4.3422809017683903E-2</v>
      </c>
      <c r="AB191" s="24">
        <v>3.3E-3</v>
      </c>
      <c r="AC191" s="23">
        <f t="shared" si="2"/>
        <v>8.8445540359680021E-3</v>
      </c>
      <c r="AD191" s="223">
        <v>0.28877897923944201</v>
      </c>
    </row>
    <row r="192" spans="1:30">
      <c r="A192">
        <v>58</v>
      </c>
      <c r="B192" s="29" t="s">
        <v>84</v>
      </c>
      <c r="C192">
        <v>12</v>
      </c>
      <c r="D192">
        <v>66221060</v>
      </c>
      <c r="E192" s="28" t="s">
        <v>79</v>
      </c>
      <c r="F192" s="28"/>
      <c r="G192" t="s">
        <v>37</v>
      </c>
      <c r="H192" s="21">
        <v>0.894478</v>
      </c>
      <c r="I192" s="21">
        <v>0.98803099999999999</v>
      </c>
      <c r="J192" s="27">
        <v>-0.11520651517032</v>
      </c>
      <c r="K192" s="26">
        <v>1.50068416019715E-2</v>
      </c>
      <c r="L192" s="25">
        <v>1.6000000000000001E-14</v>
      </c>
      <c r="M192" s="29" t="s">
        <v>37</v>
      </c>
      <c r="N192" s="112">
        <v>-0.11</v>
      </c>
      <c r="O192" s="112">
        <v>1.0999999999999999E-2</v>
      </c>
      <c r="P192" s="24">
        <v>2.0000000000000001E-25</v>
      </c>
      <c r="Q192" s="21">
        <v>-0.168137598176018</v>
      </c>
      <c r="R192" s="21">
        <v>4.4235362837277803E-2</v>
      </c>
      <c r="S192" s="8">
        <v>1.3999999999999999E-4</v>
      </c>
      <c r="T192" s="22">
        <v>-0.11282578314826</v>
      </c>
      <c r="U192" s="21">
        <v>2.6095870241270799E-2</v>
      </c>
      <c r="V192" s="24">
        <v>1.5E-5</v>
      </c>
      <c r="W192" s="21">
        <v>-0.107040764040065</v>
      </c>
      <c r="X192" s="21">
        <v>2.2710478534176501E-2</v>
      </c>
      <c r="Y192" s="8">
        <v>2.3999999999999999E-6</v>
      </c>
      <c r="Z192" s="22">
        <v>-0.133391112584307</v>
      </c>
      <c r="AA192" s="21">
        <v>3.4579803833563398E-2</v>
      </c>
      <c r="AB192" s="24">
        <v>1.1E-4</v>
      </c>
      <c r="AC192" s="23">
        <f t="shared" si="2"/>
        <v>1.158216186390367E-2</v>
      </c>
      <c r="AD192" s="223">
        <v>4.7656486102430701E-2</v>
      </c>
    </row>
    <row r="193" spans="1:30">
      <c r="A193">
        <v>58</v>
      </c>
      <c r="B193" s="231" t="s">
        <v>83</v>
      </c>
      <c r="C193" s="232">
        <v>12</v>
      </c>
      <c r="D193">
        <v>66227193</v>
      </c>
      <c r="E193" s="28" t="s">
        <v>79</v>
      </c>
      <c r="F193" s="28"/>
      <c r="G193" t="s">
        <v>82</v>
      </c>
      <c r="H193" s="21">
        <v>0.78683099999999995</v>
      </c>
      <c r="I193" s="21">
        <v>0.85325499999999999</v>
      </c>
      <c r="J193" s="27">
        <v>-7.3404086003705404E-2</v>
      </c>
      <c r="K193" s="26">
        <v>1.21757796526804E-2</v>
      </c>
      <c r="L193" s="25">
        <v>1.6999999999999999E-9</v>
      </c>
      <c r="M193" s="29"/>
      <c r="N193" s="112"/>
      <c r="O193" s="112"/>
      <c r="P193" s="53"/>
      <c r="Q193" s="21">
        <v>-0.108708462187982</v>
      </c>
      <c r="R193" s="21">
        <v>3.5822969410917303E-2</v>
      </c>
      <c r="S193" s="8">
        <v>2.3999999999999998E-3</v>
      </c>
      <c r="T193" s="22">
        <v>-6.1341682470496803E-2</v>
      </c>
      <c r="U193" s="21">
        <v>2.1129906505087299E-2</v>
      </c>
      <c r="V193" s="24">
        <v>3.7000000000000002E-3</v>
      </c>
      <c r="W193" s="21">
        <v>-8.1899540108504504E-2</v>
      </c>
      <c r="X193" s="21">
        <v>1.8397631319386199E-2</v>
      </c>
      <c r="Y193" s="8">
        <v>8.4999999999999999E-6</v>
      </c>
      <c r="Z193" s="22">
        <v>-7.4430407350289496E-2</v>
      </c>
      <c r="AA193" s="21">
        <v>2.80044251197482E-2</v>
      </c>
      <c r="AB193" s="24">
        <v>7.9000000000000008E-3</v>
      </c>
      <c r="AC193" s="23">
        <f t="shared" si="2"/>
        <v>1.1426018279230834E-2</v>
      </c>
      <c r="AD193" s="223">
        <v>4.33262448185045E-2</v>
      </c>
    </row>
    <row r="194" spans="1:30">
      <c r="A194">
        <v>58</v>
      </c>
      <c r="B194" s="231" t="s">
        <v>81</v>
      </c>
      <c r="C194" s="232">
        <v>12</v>
      </c>
      <c r="D194">
        <v>66273071</v>
      </c>
      <c r="E194" s="28" t="s">
        <v>80</v>
      </c>
      <c r="F194" s="28" t="s">
        <v>79</v>
      </c>
      <c r="G194" t="s">
        <v>45</v>
      </c>
      <c r="H194" s="21">
        <v>0.86224299999999998</v>
      </c>
      <c r="I194" s="21">
        <v>0.96808700000000003</v>
      </c>
      <c r="J194" s="27">
        <v>-9.4798426928248206E-2</v>
      </c>
      <c r="K194" s="26">
        <v>1.3481705611682099E-2</v>
      </c>
      <c r="L194" s="25">
        <v>2E-12</v>
      </c>
      <c r="M194" s="29"/>
      <c r="N194" s="112"/>
      <c r="O194" s="112"/>
      <c r="P194" s="53"/>
      <c r="Q194" s="21">
        <v>-0.106952365699593</v>
      </c>
      <c r="R194" s="21">
        <v>3.9706049307712397E-2</v>
      </c>
      <c r="S194" s="8">
        <v>7.1000000000000004E-3</v>
      </c>
      <c r="T194" s="22">
        <v>-7.7353403025287898E-2</v>
      </c>
      <c r="U194" s="21">
        <v>2.3426120275255001E-2</v>
      </c>
      <c r="V194" s="24">
        <v>9.6000000000000002E-4</v>
      </c>
      <c r="W194" s="21">
        <v>-9.7064974220229402E-2</v>
      </c>
      <c r="X194" s="21">
        <v>2.0378599895540701E-2</v>
      </c>
      <c r="Y194" s="8">
        <v>1.9E-6</v>
      </c>
      <c r="Z194" s="22">
        <v>-0.124993311287607</v>
      </c>
      <c r="AA194" s="21">
        <v>3.10190791114765E-2</v>
      </c>
      <c r="AB194" s="24">
        <v>5.5999999999999999E-5</v>
      </c>
      <c r="AC194" s="23">
        <f t="shared" si="2"/>
        <v>-6.0136485293380004E-3</v>
      </c>
      <c r="AD194" s="223">
        <v>0.460657305158296</v>
      </c>
    </row>
    <row r="195" spans="1:30">
      <c r="A195">
        <v>59</v>
      </c>
      <c r="B195" s="231" t="s">
        <v>78</v>
      </c>
      <c r="C195" s="232">
        <v>13</v>
      </c>
      <c r="D195">
        <v>80707429</v>
      </c>
      <c r="E195" s="28" t="s">
        <v>76</v>
      </c>
      <c r="F195" s="28" t="s">
        <v>75</v>
      </c>
      <c r="G195" t="s">
        <v>37</v>
      </c>
      <c r="H195" s="21">
        <v>0.70848100000000003</v>
      </c>
      <c r="I195" s="21">
        <v>0.985761</v>
      </c>
      <c r="J195" s="27">
        <v>7.4160062301245597E-2</v>
      </c>
      <c r="K195" s="26">
        <v>1.0180467976319E-2</v>
      </c>
      <c r="L195" s="25">
        <v>3.2E-13</v>
      </c>
      <c r="M195" s="29" t="s">
        <v>37</v>
      </c>
      <c r="N195" s="112">
        <v>8.1000000000000003E-2</v>
      </c>
      <c r="O195" s="112">
        <v>7.0000000000000001E-3</v>
      </c>
      <c r="P195" s="24">
        <v>1.6000000000000001E-30</v>
      </c>
      <c r="Q195" s="21">
        <v>9.3776704558264201E-2</v>
      </c>
      <c r="R195" s="21">
        <v>2.9829117493167301E-2</v>
      </c>
      <c r="S195" s="8">
        <v>1.6999999999999999E-3</v>
      </c>
      <c r="T195" s="22">
        <v>9.4432289148677503E-2</v>
      </c>
      <c r="U195" s="21">
        <v>1.7618118275442098E-2</v>
      </c>
      <c r="V195" s="24">
        <v>8.3000000000000002E-8</v>
      </c>
      <c r="W195" s="21">
        <v>7.2821200383069301E-2</v>
      </c>
      <c r="X195" s="21">
        <v>1.5342304257113901E-2</v>
      </c>
      <c r="Y195" s="8">
        <v>2.0999999999999998E-6</v>
      </c>
      <c r="Z195" s="22">
        <v>3.8594191964344299E-2</v>
      </c>
      <c r="AA195" s="21">
        <v>2.33166849921033E-2</v>
      </c>
      <c r="AB195" s="24">
        <v>9.8000000000000004E-2</v>
      </c>
      <c r="AC195" s="23">
        <f t="shared" si="2"/>
        <v>-1.8394170864639969E-2</v>
      </c>
      <c r="AD195" s="223">
        <v>1.51502189765967E-3</v>
      </c>
    </row>
    <row r="196" spans="1:30">
      <c r="A196">
        <v>59</v>
      </c>
      <c r="B196" s="231" t="s">
        <v>77</v>
      </c>
      <c r="C196" s="232">
        <v>13</v>
      </c>
      <c r="D196">
        <v>80748130</v>
      </c>
      <c r="E196" s="28" t="s">
        <v>76</v>
      </c>
      <c r="F196" s="28" t="s">
        <v>75</v>
      </c>
      <c r="G196" t="s">
        <v>41</v>
      </c>
      <c r="H196" s="21">
        <v>0.56515199999999999</v>
      </c>
      <c r="I196" s="21">
        <v>0.99937200000000004</v>
      </c>
      <c r="J196" s="27">
        <v>-5.70873730470857E-2</v>
      </c>
      <c r="K196" s="26">
        <v>9.2920418600499505E-3</v>
      </c>
      <c r="L196" s="25">
        <v>8.0999999999999999E-10</v>
      </c>
      <c r="M196" s="29" t="s">
        <v>45</v>
      </c>
      <c r="N196" s="112">
        <v>4.9000000000000002E-2</v>
      </c>
      <c r="O196" s="112">
        <v>6.4000000000000003E-3</v>
      </c>
      <c r="P196" s="24">
        <v>2E-14</v>
      </c>
      <c r="Q196" s="21">
        <v>-7.22326758397452E-2</v>
      </c>
      <c r="R196" s="21">
        <v>2.72708453455087E-2</v>
      </c>
      <c r="S196" s="8">
        <v>8.0999999999999996E-3</v>
      </c>
      <c r="T196" s="22">
        <v>-5.6760610159345602E-2</v>
      </c>
      <c r="U196" s="21">
        <v>1.6096602305284501E-2</v>
      </c>
      <c r="V196" s="24">
        <v>4.2000000000000002E-4</v>
      </c>
      <c r="W196" s="21">
        <v>-6.4197800733188898E-2</v>
      </c>
      <c r="X196" s="21">
        <v>1.402010956338E-2</v>
      </c>
      <c r="Y196" s="8">
        <v>4.6999999999999999E-6</v>
      </c>
      <c r="Z196" s="22">
        <v>-3.5929529084888799E-2</v>
      </c>
      <c r="AA196" s="21">
        <v>2.1321446474634801E-2</v>
      </c>
      <c r="AB196" s="24">
        <v>9.1999999999999998E-2</v>
      </c>
      <c r="AC196" s="23">
        <f t="shared" si="2"/>
        <v>1.2101048918285466E-2</v>
      </c>
      <c r="AD196" s="223">
        <v>1.70842156864392E-2</v>
      </c>
    </row>
    <row r="197" spans="1:30">
      <c r="A197">
        <v>60</v>
      </c>
      <c r="B197" s="231" t="s">
        <v>74</v>
      </c>
      <c r="C197" s="232">
        <v>14</v>
      </c>
      <c r="D197">
        <v>38848419</v>
      </c>
      <c r="E197" s="28" t="s">
        <v>73</v>
      </c>
      <c r="F197" s="28" t="s">
        <v>72</v>
      </c>
      <c r="G197" t="s">
        <v>53</v>
      </c>
      <c r="H197" s="21">
        <v>0.75634500000000005</v>
      </c>
      <c r="I197" s="21">
        <v>0.984039</v>
      </c>
      <c r="J197" s="27">
        <v>7.0711209131205002E-2</v>
      </c>
      <c r="K197" s="26">
        <v>1.0787289072587899E-2</v>
      </c>
      <c r="L197" s="25">
        <v>5.6E-11</v>
      </c>
      <c r="M197" s="29" t="s">
        <v>45</v>
      </c>
      <c r="N197" s="112">
        <v>-4.1000000000000002E-2</v>
      </c>
      <c r="O197" s="112">
        <v>7.3000000000000001E-3</v>
      </c>
      <c r="P197" s="24">
        <v>2.6000000000000001E-8</v>
      </c>
      <c r="Q197" s="21">
        <v>7.5182407734135995E-2</v>
      </c>
      <c r="R197" s="21">
        <v>3.16024951559968E-2</v>
      </c>
      <c r="S197" s="8">
        <v>1.7000000000000001E-2</v>
      </c>
      <c r="T197" s="22">
        <v>7.0537440830931206E-2</v>
      </c>
      <c r="U197" s="21">
        <v>1.8652743485781501E-2</v>
      </c>
      <c r="V197" s="24">
        <v>1.6000000000000001E-4</v>
      </c>
      <c r="W197" s="21">
        <v>7.6594583136682701E-2</v>
      </c>
      <c r="X197" s="21">
        <v>1.6261153172218101E-2</v>
      </c>
      <c r="Y197" s="8">
        <v>2.5000000000000002E-6</v>
      </c>
      <c r="Z197" s="22">
        <v>6.0741089175471899E-2</v>
      </c>
      <c r="AA197" s="21">
        <v>2.47156135814472E-2</v>
      </c>
      <c r="AB197" s="24">
        <v>1.4E-2</v>
      </c>
      <c r="AC197" s="23">
        <f t="shared" ref="AC197:AC212" si="3">((T197-Q197)+(W197-T197)+(Z197-W197))/3</f>
        <v>-4.8137728528880319E-3</v>
      </c>
      <c r="AD197" s="223">
        <v>0.91612041355566098</v>
      </c>
    </row>
    <row r="198" spans="1:30">
      <c r="A198">
        <v>60</v>
      </c>
      <c r="B198" s="231" t="s">
        <v>71</v>
      </c>
      <c r="C198" s="232">
        <v>15</v>
      </c>
      <c r="D198">
        <v>38873115</v>
      </c>
      <c r="E198" s="28" t="s">
        <v>70</v>
      </c>
      <c r="F198" s="28" t="s">
        <v>69</v>
      </c>
      <c r="G198" t="s">
        <v>45</v>
      </c>
      <c r="H198" s="21">
        <v>0.870919</v>
      </c>
      <c r="I198" s="21">
        <v>0.988564</v>
      </c>
      <c r="J198" s="27">
        <v>-8.74525813802184E-2</v>
      </c>
      <c r="K198" s="26">
        <v>1.3799839221619399E-2</v>
      </c>
      <c r="L198" s="25">
        <v>2.3000000000000001E-10</v>
      </c>
      <c r="M198" s="29" t="s">
        <v>45</v>
      </c>
      <c r="N198" s="112">
        <v>-7.5999999999999998E-2</v>
      </c>
      <c r="O198" s="112">
        <v>0.01</v>
      </c>
      <c r="P198" s="24">
        <v>3.2999999999999998E-14</v>
      </c>
      <c r="Q198" s="21">
        <v>-6.3542713835346404E-2</v>
      </c>
      <c r="R198" s="21">
        <v>4.06537982888171E-2</v>
      </c>
      <c r="S198" s="8">
        <v>0.12</v>
      </c>
      <c r="T198" s="22">
        <v>-5.7598693865547702E-2</v>
      </c>
      <c r="U198" s="21">
        <v>2.3977809283203502E-2</v>
      </c>
      <c r="V198" s="24">
        <v>1.6E-2</v>
      </c>
      <c r="W198" s="21">
        <v>-0.10912174676481801</v>
      </c>
      <c r="X198" s="21">
        <v>2.08589737794387E-2</v>
      </c>
      <c r="Y198" s="8">
        <v>1.6999999999999999E-7</v>
      </c>
      <c r="Z198" s="22">
        <v>-9.5806236461681502E-2</v>
      </c>
      <c r="AA198" s="21">
        <v>3.1767660422521202E-2</v>
      </c>
      <c r="AB198" s="24">
        <v>2.5999999999999999E-3</v>
      </c>
      <c r="AC198" s="23">
        <f t="shared" si="3"/>
        <v>-1.0754507542111699E-2</v>
      </c>
      <c r="AD198" s="223">
        <v>0.79685345800407004</v>
      </c>
    </row>
    <row r="199" spans="1:30">
      <c r="A199">
        <v>61</v>
      </c>
      <c r="B199" s="231" t="s">
        <v>68</v>
      </c>
      <c r="C199" s="232">
        <v>15</v>
      </c>
      <c r="D199">
        <v>77839292</v>
      </c>
      <c r="E199" s="28" t="s">
        <v>67</v>
      </c>
      <c r="F199" s="28" t="s">
        <v>66</v>
      </c>
      <c r="G199" t="s">
        <v>53</v>
      </c>
      <c r="H199" s="21">
        <v>0.25641700000000001</v>
      </c>
      <c r="I199" s="21">
        <v>0.977966</v>
      </c>
      <c r="J199" s="27">
        <v>-6.0959634530412497E-2</v>
      </c>
      <c r="K199" s="26">
        <v>1.0620139018001899E-2</v>
      </c>
      <c r="L199" s="25">
        <v>9.5000000000000007E-9</v>
      </c>
      <c r="M199" s="29"/>
      <c r="N199" s="112"/>
      <c r="O199" s="112"/>
      <c r="P199" s="53"/>
      <c r="Q199" s="21">
        <v>-5.3808475146896302E-2</v>
      </c>
      <c r="R199" s="21">
        <v>3.1115495202000298E-2</v>
      </c>
      <c r="S199" s="8">
        <v>8.4000000000000005E-2</v>
      </c>
      <c r="T199" s="22">
        <v>-8.9419322672786503E-2</v>
      </c>
      <c r="U199" s="21">
        <v>1.8371743933732299E-2</v>
      </c>
      <c r="V199" s="24">
        <v>1.1000000000000001E-6</v>
      </c>
      <c r="W199" s="21">
        <v>-4.8850887793510503E-2</v>
      </c>
      <c r="X199" s="21">
        <v>1.5994576263717399E-2</v>
      </c>
      <c r="Y199" s="8">
        <v>2.3E-3</v>
      </c>
      <c r="Z199" s="22">
        <v>-5.3216862932712598E-2</v>
      </c>
      <c r="AA199" s="21">
        <v>2.4316462291978699E-2</v>
      </c>
      <c r="AB199" s="24">
        <v>2.9000000000000001E-2</v>
      </c>
      <c r="AC199" s="23">
        <f t="shared" si="3"/>
        <v>1.9720407139456794E-4</v>
      </c>
      <c r="AD199" s="223">
        <v>5.5705041687381602E-3</v>
      </c>
    </row>
    <row r="200" spans="1:30">
      <c r="A200">
        <v>62</v>
      </c>
      <c r="B200" s="231" t="s">
        <v>65</v>
      </c>
      <c r="C200" s="232">
        <v>16</v>
      </c>
      <c r="D200">
        <v>53806453</v>
      </c>
      <c r="E200" s="28" t="s">
        <v>62</v>
      </c>
      <c r="F200" s="28"/>
      <c r="G200" t="s">
        <v>37</v>
      </c>
      <c r="H200" s="21">
        <v>0.59476300000000004</v>
      </c>
      <c r="I200" s="21">
        <v>0.99952300000000005</v>
      </c>
      <c r="J200" s="27">
        <v>-9.4442860174249896E-2</v>
      </c>
      <c r="K200" s="26">
        <v>9.3579492131794402E-3</v>
      </c>
      <c r="L200" s="25">
        <v>5.9999999999999999E-24</v>
      </c>
      <c r="M200" s="29" t="s">
        <v>37</v>
      </c>
      <c r="N200" s="112">
        <v>-0.12</v>
      </c>
      <c r="O200" s="112">
        <v>6.4000000000000003E-3</v>
      </c>
      <c r="P200" s="24">
        <v>9.9999999999999993E-78</v>
      </c>
      <c r="Q200" s="21">
        <v>-0.11174748015031501</v>
      </c>
      <c r="R200" s="21">
        <v>2.74883412695393E-2</v>
      </c>
      <c r="S200" s="8">
        <v>4.8000000000000001E-5</v>
      </c>
      <c r="T200" s="22">
        <v>-0.13242005026380599</v>
      </c>
      <c r="U200" s="21">
        <v>1.6215210781265001E-2</v>
      </c>
      <c r="V200" s="24">
        <v>3.2000000000000002E-16</v>
      </c>
      <c r="W200" s="21">
        <v>-8.8752517219719204E-2</v>
      </c>
      <c r="X200" s="21">
        <v>1.41271992827203E-2</v>
      </c>
      <c r="Y200" s="8">
        <v>3.3E-10</v>
      </c>
      <c r="Z200" s="22">
        <v>-6.3363972378434497E-2</v>
      </c>
      <c r="AA200" s="21">
        <v>2.1484292259146599E-2</v>
      </c>
      <c r="AB200" s="24">
        <v>3.2000000000000002E-3</v>
      </c>
      <c r="AC200" s="23">
        <f t="shared" si="3"/>
        <v>1.6127835923960169E-2</v>
      </c>
      <c r="AD200" s="223">
        <v>3.0881560422022401E-11</v>
      </c>
    </row>
    <row r="201" spans="1:30">
      <c r="A201">
        <v>62</v>
      </c>
      <c r="B201" s="231" t="s">
        <v>64</v>
      </c>
      <c r="C201" s="232">
        <v>16</v>
      </c>
      <c r="D201">
        <v>53839135</v>
      </c>
      <c r="E201" s="28" t="s">
        <v>62</v>
      </c>
      <c r="F201" s="28"/>
      <c r="G201" t="s">
        <v>45</v>
      </c>
      <c r="H201" s="21">
        <v>0.49405500000000002</v>
      </c>
      <c r="I201" s="21">
        <v>1</v>
      </c>
      <c r="J201" s="27">
        <v>-6.7599735403523903E-2</v>
      </c>
      <c r="K201" s="26">
        <v>9.0550198108555607E-3</v>
      </c>
      <c r="L201" s="25">
        <v>8.3E-14</v>
      </c>
      <c r="M201" s="29" t="s">
        <v>45</v>
      </c>
      <c r="N201" s="112">
        <v>-9.0999999999999998E-2</v>
      </c>
      <c r="O201" s="112">
        <v>6.3E-3</v>
      </c>
      <c r="P201" s="24">
        <v>2.0999999999999999E-46</v>
      </c>
      <c r="Q201" s="21">
        <v>-0.103740535992853</v>
      </c>
      <c r="R201" s="21">
        <v>2.6562481776059299E-2</v>
      </c>
      <c r="S201" s="8">
        <v>9.3999999999999994E-5</v>
      </c>
      <c r="T201" s="22">
        <v>-9.1524559566053904E-2</v>
      </c>
      <c r="U201" s="21">
        <v>1.56780124016037E-2</v>
      </c>
      <c r="V201" s="24">
        <v>5.3000000000000003E-9</v>
      </c>
      <c r="W201" s="21">
        <v>-6.5480773817214399E-2</v>
      </c>
      <c r="X201" s="21">
        <v>1.3655201344727801E-2</v>
      </c>
      <c r="Y201" s="8">
        <v>1.5999999999999999E-6</v>
      </c>
      <c r="Z201" s="22">
        <v>-3.85182720769984E-2</v>
      </c>
      <c r="AA201" s="21">
        <v>2.07617369242643E-2</v>
      </c>
      <c r="AB201" s="24">
        <v>6.4000000000000001E-2</v>
      </c>
      <c r="AC201" s="23">
        <f t="shared" si="3"/>
        <v>2.1740754638618201E-2</v>
      </c>
      <c r="AD201" s="223">
        <v>5.75434565213864E-8</v>
      </c>
    </row>
    <row r="202" spans="1:30">
      <c r="A202">
        <v>62</v>
      </c>
      <c r="B202" s="231" t="s">
        <v>63</v>
      </c>
      <c r="C202" s="232">
        <v>16</v>
      </c>
      <c r="D202">
        <v>53848561</v>
      </c>
      <c r="E202" s="28" t="s">
        <v>62</v>
      </c>
      <c r="F202" s="28"/>
      <c r="G202" t="s">
        <v>37</v>
      </c>
      <c r="H202" s="21">
        <v>0.401144</v>
      </c>
      <c r="I202" s="21">
        <v>0.90876000000000001</v>
      </c>
      <c r="J202" s="27">
        <v>-7.0567731450498203E-2</v>
      </c>
      <c r="K202" s="26">
        <v>9.7815018702088405E-3</v>
      </c>
      <c r="L202" s="25">
        <v>5.4000000000000002E-13</v>
      </c>
      <c r="M202" s="29" t="s">
        <v>37</v>
      </c>
      <c r="N202" s="112">
        <v>-8.4000000000000005E-2</v>
      </c>
      <c r="O202" s="112">
        <v>6.7000000000000002E-3</v>
      </c>
      <c r="P202" s="24">
        <v>1.3E-35</v>
      </c>
      <c r="Q202" s="21">
        <v>-7.9098568736288802E-2</v>
      </c>
      <c r="R202" s="21">
        <v>2.86811537624726E-2</v>
      </c>
      <c r="S202" s="8">
        <v>5.7999999999999996E-3</v>
      </c>
      <c r="T202" s="22">
        <v>-0.116861126534442</v>
      </c>
      <c r="U202" s="21">
        <v>1.6934714258325299E-2</v>
      </c>
      <c r="V202" s="24">
        <v>5.1999999999999997E-12</v>
      </c>
      <c r="W202" s="21">
        <v>-5.6905947004320501E-2</v>
      </c>
      <c r="X202" s="21">
        <v>1.47476312209842E-2</v>
      </c>
      <c r="Y202" s="8">
        <v>1.1E-4</v>
      </c>
      <c r="Z202" s="22">
        <v>-4.5029686451389703E-2</v>
      </c>
      <c r="AA202" s="21">
        <v>2.2415875458961398E-2</v>
      </c>
      <c r="AB202" s="24">
        <v>4.4999999999999998E-2</v>
      </c>
      <c r="AC202" s="23">
        <f t="shared" si="3"/>
        <v>1.1356294094966366E-2</v>
      </c>
      <c r="AD202" s="223">
        <v>1.7620518242807399E-8</v>
      </c>
    </row>
    <row r="203" spans="1:30">
      <c r="A203">
        <v>63</v>
      </c>
      <c r="B203" s="231" t="s">
        <v>61</v>
      </c>
      <c r="C203" s="232">
        <v>16</v>
      </c>
      <c r="D203">
        <v>69626136</v>
      </c>
      <c r="E203" s="28" t="s">
        <v>59</v>
      </c>
      <c r="F203" s="28"/>
      <c r="G203" t="s">
        <v>41</v>
      </c>
      <c r="H203" s="21">
        <v>0.587947</v>
      </c>
      <c r="I203" s="21">
        <v>0.99743499999999996</v>
      </c>
      <c r="J203" s="27">
        <v>5.8136559601576598E-2</v>
      </c>
      <c r="K203" s="26">
        <v>9.3517039405584708E-3</v>
      </c>
      <c r="L203" s="25">
        <v>5.1E-10</v>
      </c>
      <c r="M203" s="29"/>
      <c r="N203" s="112"/>
      <c r="O203" s="112"/>
      <c r="P203" s="53"/>
      <c r="Q203" s="21">
        <v>5.61426680659756E-2</v>
      </c>
      <c r="R203" s="21">
        <v>2.7390579196989801E-2</v>
      </c>
      <c r="S203" s="8">
        <v>0.04</v>
      </c>
      <c r="T203" s="22">
        <v>7.0286608902684705E-2</v>
      </c>
      <c r="U203" s="21">
        <v>1.6174930789184E-2</v>
      </c>
      <c r="V203" s="24">
        <v>1.4E-5</v>
      </c>
      <c r="W203" s="21">
        <v>4.5775882995309498E-2</v>
      </c>
      <c r="X203" s="21">
        <v>1.4090865270801301E-2</v>
      </c>
      <c r="Y203" s="8">
        <v>1.1999999999999999E-3</v>
      </c>
      <c r="Z203" s="22">
        <v>6.9512231589591897E-2</v>
      </c>
      <c r="AA203" s="21">
        <v>2.14223564783954E-2</v>
      </c>
      <c r="AB203" s="24">
        <v>1.1999999999999999E-3</v>
      </c>
      <c r="AC203" s="23">
        <f t="shared" si="3"/>
        <v>4.456521174538766E-3</v>
      </c>
      <c r="AD203" s="223">
        <v>0.13422184461662001</v>
      </c>
    </row>
    <row r="204" spans="1:30">
      <c r="A204">
        <v>63</v>
      </c>
      <c r="B204" s="231" t="s">
        <v>60</v>
      </c>
      <c r="C204" s="232">
        <v>16</v>
      </c>
      <c r="D204">
        <v>69668926</v>
      </c>
      <c r="E204" s="28" t="s">
        <v>59</v>
      </c>
      <c r="F204" s="28"/>
      <c r="G204" t="s">
        <v>58</v>
      </c>
      <c r="H204" s="21">
        <v>0.45534000000000002</v>
      </c>
      <c r="I204" s="21">
        <v>0.85450800000000005</v>
      </c>
      <c r="J204" s="27">
        <v>-5.90219641221554E-2</v>
      </c>
      <c r="K204" s="26">
        <v>9.9925324227171809E-3</v>
      </c>
      <c r="L204" s="25">
        <v>3.4999999999999999E-9</v>
      </c>
      <c r="M204" s="29"/>
      <c r="N204" s="112"/>
      <c r="O204" s="112"/>
      <c r="P204" s="53"/>
      <c r="Q204" s="21">
        <v>-5.2065380684991301E-2</v>
      </c>
      <c r="R204" s="21">
        <v>2.9277683445899601E-2</v>
      </c>
      <c r="S204" s="8">
        <v>7.4999999999999997E-2</v>
      </c>
      <c r="T204" s="22">
        <v>-7.74248675273672E-2</v>
      </c>
      <c r="U204" s="21">
        <v>1.72891555911674E-2</v>
      </c>
      <c r="V204" s="24">
        <v>7.5000000000000002E-6</v>
      </c>
      <c r="W204" s="21">
        <v>-4.9376201113203198E-2</v>
      </c>
      <c r="X204" s="21">
        <v>1.5061576207128899E-2</v>
      </c>
      <c r="Y204" s="8">
        <v>1E-3</v>
      </c>
      <c r="Z204" s="22">
        <v>-6.1344045870311198E-2</v>
      </c>
      <c r="AA204" s="21">
        <v>2.2895133235589601E-2</v>
      </c>
      <c r="AB204" s="24">
        <v>7.4000000000000003E-3</v>
      </c>
      <c r="AC204" s="23">
        <f t="shared" si="3"/>
        <v>-3.0928883951066321E-3</v>
      </c>
      <c r="AD204" s="223">
        <v>0.271210777894346</v>
      </c>
    </row>
    <row r="205" spans="1:30">
      <c r="A205">
        <v>64</v>
      </c>
      <c r="B205" s="29" t="s">
        <v>57</v>
      </c>
      <c r="C205">
        <v>17</v>
      </c>
      <c r="D205">
        <v>4098998</v>
      </c>
      <c r="E205" s="28" t="s">
        <v>56</v>
      </c>
      <c r="F205" s="28"/>
      <c r="G205" t="s">
        <v>37</v>
      </c>
      <c r="H205" s="21">
        <v>0.68766000000000005</v>
      </c>
      <c r="I205" s="21">
        <v>0.99637500000000001</v>
      </c>
      <c r="J205" s="27">
        <v>-5.9807963918273997E-2</v>
      </c>
      <c r="K205" s="26">
        <v>9.9149717180561092E-3</v>
      </c>
      <c r="L205" s="25">
        <v>1.6000000000000001E-9</v>
      </c>
      <c r="M205" s="29" t="s">
        <v>37</v>
      </c>
      <c r="N205" s="112">
        <v>-5.2999999999999999E-2</v>
      </c>
      <c r="O205" s="112">
        <v>6.7999999999999996E-3</v>
      </c>
      <c r="P205" s="24">
        <v>1.1E-14</v>
      </c>
      <c r="Q205" s="21">
        <v>-6.65840359542723E-2</v>
      </c>
      <c r="R205" s="21">
        <v>2.9131863250144E-2</v>
      </c>
      <c r="S205" s="8">
        <v>2.1999999999999999E-2</v>
      </c>
      <c r="T205" s="22">
        <v>-5.1860348570132997E-2</v>
      </c>
      <c r="U205" s="21">
        <v>1.7191449775874099E-2</v>
      </c>
      <c r="V205" s="24">
        <v>2.5999999999999999E-3</v>
      </c>
      <c r="W205" s="21">
        <v>-7.16629103294186E-2</v>
      </c>
      <c r="X205" s="21">
        <v>1.49663619727368E-2</v>
      </c>
      <c r="Y205" s="8">
        <v>1.7E-6</v>
      </c>
      <c r="Z205" s="22">
        <v>-4.5985267068694199E-2</v>
      </c>
      <c r="AA205" s="21">
        <v>2.2770873226681799E-2</v>
      </c>
      <c r="AB205" s="24">
        <v>4.2999999999999997E-2</v>
      </c>
      <c r="AC205" s="23">
        <f t="shared" si="3"/>
        <v>6.8662562951927004E-3</v>
      </c>
      <c r="AD205" s="223">
        <v>0.35277844798442998</v>
      </c>
    </row>
    <row r="206" spans="1:30">
      <c r="A206">
        <v>65</v>
      </c>
      <c r="B206" s="29" t="s">
        <v>55</v>
      </c>
      <c r="C206">
        <v>17</v>
      </c>
      <c r="D206">
        <v>36097775</v>
      </c>
      <c r="E206" s="28" t="s">
        <v>54</v>
      </c>
      <c r="F206" s="28"/>
      <c r="G206" t="s">
        <v>53</v>
      </c>
      <c r="H206" s="21">
        <v>0.483039</v>
      </c>
      <c r="I206" s="21">
        <v>0.98989799999999994</v>
      </c>
      <c r="J206" s="27">
        <v>5.8977313790936098E-2</v>
      </c>
      <c r="K206" s="26">
        <v>9.2346122961023992E-3</v>
      </c>
      <c r="L206" s="25">
        <v>1.7000000000000001E-10</v>
      </c>
      <c r="M206" s="29" t="s">
        <v>37</v>
      </c>
      <c r="N206" s="112">
        <v>-7.0000000000000007E-2</v>
      </c>
      <c r="O206" s="112">
        <v>6.4000000000000003E-3</v>
      </c>
      <c r="P206" s="24">
        <v>1.4E-27</v>
      </c>
      <c r="Q206" s="21">
        <v>7.3693346536507304E-2</v>
      </c>
      <c r="R206" s="21">
        <v>2.7108402305767401E-2</v>
      </c>
      <c r="S206" s="8">
        <v>6.6E-3</v>
      </c>
      <c r="T206" s="22">
        <v>7.3314952486841306E-2</v>
      </c>
      <c r="U206" s="21">
        <v>1.59958175845656E-2</v>
      </c>
      <c r="V206" s="24">
        <v>4.6E-6</v>
      </c>
      <c r="W206" s="21">
        <v>6.5287629859118498E-2</v>
      </c>
      <c r="X206" s="21">
        <v>1.39358146557278E-2</v>
      </c>
      <c r="Y206" s="8">
        <v>2.7999999999999999E-6</v>
      </c>
      <c r="Z206" s="22">
        <v>2.0695053453002502E-2</v>
      </c>
      <c r="AA206" s="21">
        <v>2.1192956705090301E-2</v>
      </c>
      <c r="AB206" s="24">
        <v>0.33</v>
      </c>
      <c r="AC206" s="23">
        <f t="shared" si="3"/>
        <v>-1.7666097694501601E-2</v>
      </c>
      <c r="AD206" s="223">
        <v>2.9852024048336598E-3</v>
      </c>
    </row>
    <row r="207" spans="1:30">
      <c r="A207">
        <v>66</v>
      </c>
      <c r="B207" s="29" t="s">
        <v>52</v>
      </c>
      <c r="C207">
        <v>19</v>
      </c>
      <c r="D207">
        <v>7970635</v>
      </c>
      <c r="E207" s="28" t="s">
        <v>51</v>
      </c>
      <c r="F207" s="28"/>
      <c r="G207" t="s">
        <v>37</v>
      </c>
      <c r="H207" s="21">
        <v>0.38176700000000002</v>
      </c>
      <c r="I207" s="21">
        <v>1</v>
      </c>
      <c r="J207" s="27">
        <v>5.5487274539512202E-2</v>
      </c>
      <c r="K207" s="26">
        <v>9.4510028129403002E-3</v>
      </c>
      <c r="L207" s="25">
        <v>4.2999999999999996E-9</v>
      </c>
      <c r="M207" s="29" t="s">
        <v>37</v>
      </c>
      <c r="N207" s="112">
        <v>4.7E-2</v>
      </c>
      <c r="O207" s="112">
        <v>6.6E-3</v>
      </c>
      <c r="P207" s="24">
        <v>1.1E-12</v>
      </c>
      <c r="Q207" s="21">
        <v>3.5525321754005197E-2</v>
      </c>
      <c r="R207" s="21">
        <v>2.7749780751433001E-2</v>
      </c>
      <c r="S207" s="8">
        <v>0.2</v>
      </c>
      <c r="T207" s="22">
        <v>6.1020233445333999E-2</v>
      </c>
      <c r="U207" s="21">
        <v>1.6372884635259599E-2</v>
      </c>
      <c r="V207" s="24">
        <v>1.9000000000000001E-4</v>
      </c>
      <c r="W207" s="21">
        <v>6.0212342088953298E-2</v>
      </c>
      <c r="X207" s="21">
        <v>1.426314585679E-2</v>
      </c>
      <c r="Y207" s="8">
        <v>2.4000000000000001E-5</v>
      </c>
      <c r="Z207" s="22">
        <v>5.0039794764700697E-2</v>
      </c>
      <c r="AA207" s="21">
        <v>2.16967298290821E-2</v>
      </c>
      <c r="AB207" s="24">
        <v>2.1000000000000001E-2</v>
      </c>
      <c r="AC207" s="23">
        <f t="shared" si="3"/>
        <v>4.8381576702318336E-3</v>
      </c>
      <c r="AD207" s="223">
        <v>0.13821916786504801</v>
      </c>
    </row>
    <row r="208" spans="1:30">
      <c r="A208">
        <v>67</v>
      </c>
      <c r="B208" s="29" t="s">
        <v>50</v>
      </c>
      <c r="C208">
        <v>19</v>
      </c>
      <c r="D208">
        <v>46150182</v>
      </c>
      <c r="E208" s="28" t="s">
        <v>46</v>
      </c>
      <c r="F208" s="28" t="s">
        <v>49</v>
      </c>
      <c r="G208" t="s">
        <v>37</v>
      </c>
      <c r="H208" s="21">
        <v>0.56218999999999997</v>
      </c>
      <c r="I208" s="21">
        <v>0.98474099999999998</v>
      </c>
      <c r="J208" s="27">
        <v>6.1526424295243402E-2</v>
      </c>
      <c r="K208" s="26">
        <v>9.3050424198510805E-3</v>
      </c>
      <c r="L208" s="25">
        <v>3.7999999999999998E-11</v>
      </c>
      <c r="M208" s="29" t="s">
        <v>37</v>
      </c>
      <c r="N208" s="112">
        <v>0.06</v>
      </c>
      <c r="O208" s="112">
        <v>6.8999999999999999E-3</v>
      </c>
      <c r="P208" s="24">
        <v>3.4E-18</v>
      </c>
      <c r="Q208" s="21">
        <v>6.8872063450203205E-2</v>
      </c>
      <c r="R208" s="21">
        <v>2.7294792115804999E-2</v>
      </c>
      <c r="S208" s="8">
        <v>1.2E-2</v>
      </c>
      <c r="T208" s="22">
        <v>5.47511300494967E-2</v>
      </c>
      <c r="U208" s="21">
        <v>1.61090874080193E-2</v>
      </c>
      <c r="V208" s="24">
        <v>6.8000000000000005E-4</v>
      </c>
      <c r="W208" s="21">
        <v>6.7135501212664303E-2</v>
      </c>
      <c r="X208" s="21">
        <v>1.40318320630149E-2</v>
      </c>
      <c r="Y208" s="8">
        <v>1.7E-6</v>
      </c>
      <c r="Z208" s="22">
        <v>5.8830359549091098E-2</v>
      </c>
      <c r="AA208" s="21">
        <v>2.13398329851575E-2</v>
      </c>
      <c r="AB208" s="24">
        <v>5.7999999999999996E-3</v>
      </c>
      <c r="AC208" s="23">
        <f t="shared" si="3"/>
        <v>-3.347234633704036E-3</v>
      </c>
      <c r="AD208" s="223">
        <v>0.31257043966044101</v>
      </c>
    </row>
    <row r="209" spans="1:30">
      <c r="A209">
        <v>67</v>
      </c>
      <c r="B209" s="29" t="s">
        <v>48</v>
      </c>
      <c r="C209">
        <v>19</v>
      </c>
      <c r="D209">
        <v>46161036</v>
      </c>
      <c r="E209" s="28" t="s">
        <v>47</v>
      </c>
      <c r="F209" s="28" t="s">
        <v>46</v>
      </c>
      <c r="G209" t="s">
        <v>45</v>
      </c>
      <c r="H209" s="21">
        <v>0.74796700000000005</v>
      </c>
      <c r="I209" s="21">
        <v>0.95276799999999995</v>
      </c>
      <c r="J209" s="27">
        <v>-7.5096949423553494E-2</v>
      </c>
      <c r="K209" s="26">
        <v>1.0842235924152999E-2</v>
      </c>
      <c r="L209" s="25">
        <v>4.2999999999999999E-12</v>
      </c>
      <c r="M209" s="29"/>
      <c r="N209" s="112"/>
      <c r="O209" s="112"/>
      <c r="P209" s="24"/>
      <c r="Q209" s="21">
        <v>-7.9842399858994897E-2</v>
      </c>
      <c r="R209" s="21">
        <v>3.1877594994829297E-2</v>
      </c>
      <c r="S209" s="8">
        <v>1.2E-2</v>
      </c>
      <c r="T209" s="22">
        <v>-5.8538748659696903E-2</v>
      </c>
      <c r="U209" s="21">
        <v>1.8806999472285299E-2</v>
      </c>
      <c r="V209" s="24">
        <v>1.9E-3</v>
      </c>
      <c r="W209" s="21">
        <v>-8.2624308030468593E-2</v>
      </c>
      <c r="X209" s="21">
        <v>1.6369294665587699E-2</v>
      </c>
      <c r="Y209" s="8">
        <v>4.4999999999999998E-7</v>
      </c>
      <c r="Z209" s="22">
        <v>-8.6936255763296499E-2</v>
      </c>
      <c r="AA209" s="21">
        <v>2.4911779521178401E-2</v>
      </c>
      <c r="AB209" s="24">
        <v>4.8000000000000001E-4</v>
      </c>
      <c r="AC209" s="23">
        <f t="shared" si="3"/>
        <v>-2.3646186347672008E-3</v>
      </c>
      <c r="AD209" s="223">
        <v>6.1542540129896602E-3</v>
      </c>
    </row>
    <row r="210" spans="1:30">
      <c r="A210">
        <v>68</v>
      </c>
      <c r="B210" s="29" t="s">
        <v>44</v>
      </c>
      <c r="C210">
        <v>20</v>
      </c>
      <c r="D210">
        <v>45557017</v>
      </c>
      <c r="E210" s="28" t="s">
        <v>42</v>
      </c>
      <c r="F210" s="28"/>
      <c r="G210" t="s">
        <v>37</v>
      </c>
      <c r="H210" s="21">
        <v>0.57358500000000001</v>
      </c>
      <c r="I210" s="21">
        <v>0.97530399999999995</v>
      </c>
      <c r="J210" s="27">
        <v>-5.5268353195710801E-2</v>
      </c>
      <c r="K210" s="26">
        <v>9.3700933334377803E-3</v>
      </c>
      <c r="L210" s="25">
        <v>3.7E-9</v>
      </c>
      <c r="M210" s="29" t="s">
        <v>37</v>
      </c>
      <c r="N210" s="112">
        <v>-3.5999999999999997E-2</v>
      </c>
      <c r="O210" s="112">
        <v>6.4000000000000003E-3</v>
      </c>
      <c r="P210" s="24">
        <v>1.6000000000000001E-8</v>
      </c>
      <c r="Q210" s="21">
        <v>-5.3546788791082101E-2</v>
      </c>
      <c r="R210" s="21">
        <v>2.7500520382954498E-2</v>
      </c>
      <c r="S210" s="8">
        <v>5.1999999999999998E-2</v>
      </c>
      <c r="T210" s="22">
        <v>-4.8988774941130499E-2</v>
      </c>
      <c r="U210" s="21">
        <v>1.6231396219878201E-2</v>
      </c>
      <c r="V210" s="24">
        <v>2.5000000000000001E-3</v>
      </c>
      <c r="W210" s="21">
        <v>-5.8543272320377503E-2</v>
      </c>
      <c r="X210" s="21">
        <v>1.4137028589102599E-2</v>
      </c>
      <c r="Y210" s="8">
        <v>3.4999999999999997E-5</v>
      </c>
      <c r="Z210" s="22">
        <v>-6.2274593210378301E-2</v>
      </c>
      <c r="AA210" s="21">
        <v>2.1494435052509999E-2</v>
      </c>
      <c r="AB210" s="24">
        <v>3.8E-3</v>
      </c>
      <c r="AC210" s="23">
        <f t="shared" si="3"/>
        <v>-2.9092681397654002E-3</v>
      </c>
      <c r="AD210" s="223">
        <v>0.49809163617303398</v>
      </c>
    </row>
    <row r="211" spans="1:30">
      <c r="A211">
        <v>68</v>
      </c>
      <c r="B211" s="29" t="s">
        <v>43</v>
      </c>
      <c r="C211">
        <v>20</v>
      </c>
      <c r="D211">
        <v>45599090</v>
      </c>
      <c r="E211" s="28" t="s">
        <v>42</v>
      </c>
      <c r="F211" s="28"/>
      <c r="G211" t="s">
        <v>41</v>
      </c>
      <c r="H211" s="21">
        <v>0.716951</v>
      </c>
      <c r="I211" s="21">
        <v>0.99795500000000004</v>
      </c>
      <c r="J211" s="27">
        <v>6.5812856092293898E-2</v>
      </c>
      <c r="K211" s="26">
        <v>1.02074121417099E-2</v>
      </c>
      <c r="L211" s="25">
        <v>1.0999999999999999E-10</v>
      </c>
      <c r="M211" s="29" t="s">
        <v>41</v>
      </c>
      <c r="N211" s="112">
        <v>4.7E-2</v>
      </c>
      <c r="O211" s="112">
        <v>7.1000000000000004E-3</v>
      </c>
      <c r="P211" s="24">
        <v>7.0000000000000004E-11</v>
      </c>
      <c r="Q211" s="21">
        <v>0.104364304098851</v>
      </c>
      <c r="R211" s="21">
        <v>2.9910832760879202E-2</v>
      </c>
      <c r="S211" s="8">
        <v>4.8000000000000001E-4</v>
      </c>
      <c r="T211" s="22">
        <v>8.0966173703523395E-2</v>
      </c>
      <c r="U211" s="21">
        <v>1.7658906710620901E-2</v>
      </c>
      <c r="V211" s="24">
        <v>4.5000000000000001E-6</v>
      </c>
      <c r="W211" s="21">
        <v>6.9682132984905804E-2</v>
      </c>
      <c r="X211" s="21">
        <v>1.53798047820472E-2</v>
      </c>
      <c r="Y211" s="8">
        <v>5.9000000000000003E-6</v>
      </c>
      <c r="Z211" s="22">
        <v>2.9832070162194298E-2</v>
      </c>
      <c r="AA211" s="21">
        <v>2.33687801052508E-2</v>
      </c>
      <c r="AB211" s="24">
        <v>0.2</v>
      </c>
      <c r="AC211" s="23">
        <f t="shared" si="3"/>
        <v>-2.4844077978885565E-2</v>
      </c>
      <c r="AD211" s="223">
        <v>2.3280702827864801E-2</v>
      </c>
    </row>
    <row r="212" spans="1:30" ht="15.75" thickBot="1">
      <c r="A212" s="4">
        <v>69</v>
      </c>
      <c r="B212" s="19" t="s">
        <v>40</v>
      </c>
      <c r="C212" s="4">
        <v>22</v>
      </c>
      <c r="D212" s="4">
        <v>46662497</v>
      </c>
      <c r="E212" s="18" t="s">
        <v>39</v>
      </c>
      <c r="F212" s="18" t="s">
        <v>38</v>
      </c>
      <c r="G212" s="4" t="s">
        <v>37</v>
      </c>
      <c r="H212" s="10">
        <v>0.89719199999999999</v>
      </c>
      <c r="I212" s="10">
        <v>0.99528700000000003</v>
      </c>
      <c r="J212" s="17">
        <v>-0.101035808757927</v>
      </c>
      <c r="K212" s="16">
        <v>1.5170238719235099E-2</v>
      </c>
      <c r="L212" s="15">
        <v>2.7E-11</v>
      </c>
      <c r="M212" s="19" t="s">
        <v>37</v>
      </c>
      <c r="N212" s="4">
        <v>-4.9000000000000002E-2</v>
      </c>
      <c r="O212" s="4">
        <v>1.0999999999999999E-2</v>
      </c>
      <c r="P212" s="13">
        <v>2.9000000000000002E-6</v>
      </c>
      <c r="Q212" s="10">
        <v>-0.15122673461632199</v>
      </c>
      <c r="R212" s="10">
        <v>4.4653320384818902E-2</v>
      </c>
      <c r="S212" s="14">
        <v>7.1000000000000002E-4</v>
      </c>
      <c r="T212" s="11">
        <v>-0.12839939523378299</v>
      </c>
      <c r="U212" s="10">
        <v>2.6343425536220402E-2</v>
      </c>
      <c r="V212" s="13">
        <v>1.1000000000000001E-6</v>
      </c>
      <c r="W212" s="10">
        <v>-0.101879613262786</v>
      </c>
      <c r="X212" s="10">
        <v>2.2926187825990599E-2</v>
      </c>
      <c r="Y212" s="14">
        <v>8.8000000000000004E-6</v>
      </c>
      <c r="Z212" s="11">
        <v>-5.7794499801335601E-2</v>
      </c>
      <c r="AA212" s="10">
        <v>3.4909164072526797E-2</v>
      </c>
      <c r="AB212" s="13">
        <v>9.8000000000000004E-2</v>
      </c>
      <c r="AC212" s="12">
        <f t="shared" si="3"/>
        <v>3.1144078271662129E-2</v>
      </c>
      <c r="AD212" s="225">
        <v>1.0407095297068399E-2</v>
      </c>
    </row>
    <row r="213" spans="1:30">
      <c r="L213" s="8"/>
      <c r="M213" s="8"/>
      <c r="N213" s="8"/>
      <c r="O213" s="8"/>
      <c r="P213" s="8"/>
      <c r="Y213" s="8"/>
    </row>
    <row r="214" spans="1:30">
      <c r="L214" s="8"/>
      <c r="M214" s="8"/>
      <c r="N214" s="8"/>
      <c r="O214" s="8"/>
      <c r="P214" s="8"/>
      <c r="Y214" s="8"/>
    </row>
    <row r="215" spans="1:30">
      <c r="L215" s="8"/>
      <c r="M215" s="8"/>
      <c r="N215" s="8"/>
      <c r="O215" s="8"/>
      <c r="P215" s="8"/>
      <c r="Y215" s="8"/>
    </row>
    <row r="216" spans="1:30">
      <c r="L216" s="8"/>
      <c r="M216" s="8"/>
      <c r="N216" s="8"/>
      <c r="O216" s="8"/>
      <c r="P216" s="8"/>
      <c r="Y216" s="8"/>
    </row>
    <row r="217" spans="1:30">
      <c r="L217" s="8"/>
      <c r="M217" s="8"/>
      <c r="N217" s="8"/>
      <c r="O217" s="8"/>
      <c r="P217" s="8"/>
    </row>
    <row r="218" spans="1:30">
      <c r="L218" s="8"/>
      <c r="M218" s="8"/>
      <c r="N218" s="8"/>
      <c r="O218" s="8"/>
      <c r="P218" s="8"/>
      <c r="V218" s="8"/>
    </row>
    <row r="219" spans="1:30">
      <c r="L219" s="8"/>
      <c r="M219" s="8"/>
      <c r="N219" s="8"/>
      <c r="O219" s="8"/>
      <c r="P219" s="8"/>
      <c r="V219" s="8"/>
    </row>
    <row r="220" spans="1:30">
      <c r="L220" s="8"/>
      <c r="M220" s="8"/>
      <c r="N220" s="8"/>
      <c r="O220" s="8"/>
      <c r="P220" s="8"/>
      <c r="AB220" s="8"/>
    </row>
    <row r="221" spans="1:30">
      <c r="L221" s="8"/>
      <c r="M221" s="8"/>
      <c r="N221" s="8"/>
      <c r="O221" s="8"/>
      <c r="P221" s="8"/>
      <c r="Y221" s="8"/>
    </row>
    <row r="222" spans="1:30">
      <c r="L222" s="8"/>
      <c r="M222" s="8"/>
      <c r="N222" s="8"/>
      <c r="O222" s="8"/>
      <c r="P222" s="8"/>
    </row>
    <row r="223" spans="1:30">
      <c r="L223" s="8"/>
      <c r="M223" s="8"/>
      <c r="N223" s="8"/>
      <c r="O223" s="8"/>
      <c r="P223" s="8"/>
    </row>
    <row r="224" spans="1:30">
      <c r="L224" s="8"/>
      <c r="M224" s="8"/>
      <c r="N224" s="8"/>
      <c r="O224" s="8"/>
      <c r="P224" s="8"/>
      <c r="V224" s="8"/>
    </row>
    <row r="225" spans="12:28">
      <c r="L225" s="8"/>
      <c r="M225" s="8"/>
      <c r="N225" s="8"/>
      <c r="O225" s="8"/>
      <c r="P225" s="8"/>
      <c r="Y225" s="8"/>
    </row>
    <row r="226" spans="12:28">
      <c r="L226" s="8"/>
      <c r="M226" s="8"/>
      <c r="N226" s="8"/>
      <c r="O226" s="8"/>
      <c r="P226" s="8"/>
      <c r="Y226" s="8"/>
    </row>
    <row r="227" spans="12:28">
      <c r="L227" s="8"/>
      <c r="M227" s="8"/>
      <c r="N227" s="8"/>
      <c r="O227" s="8"/>
      <c r="P227" s="8"/>
      <c r="Y227" s="8"/>
    </row>
    <row r="228" spans="12:28">
      <c r="L228" s="8"/>
      <c r="M228" s="8"/>
      <c r="N228" s="8"/>
      <c r="O228" s="8"/>
      <c r="P228" s="8"/>
      <c r="Y228" s="8"/>
    </row>
    <row r="229" spans="12:28">
      <c r="L229" s="8"/>
      <c r="M229" s="8"/>
      <c r="N229" s="8"/>
      <c r="O229" s="8"/>
      <c r="P229" s="8"/>
      <c r="V229" s="8"/>
      <c r="AB229" s="8"/>
    </row>
    <row r="230" spans="12:28">
      <c r="L230" s="8"/>
      <c r="M230" s="8"/>
      <c r="N230" s="8"/>
      <c r="O230" s="8"/>
      <c r="P230" s="8"/>
      <c r="V230" s="8"/>
      <c r="Y230" s="8"/>
    </row>
    <row r="231" spans="12:28">
      <c r="L231" s="8"/>
      <c r="M231" s="8"/>
      <c r="N231" s="8"/>
      <c r="O231" s="8"/>
      <c r="P231" s="8"/>
      <c r="V231" s="8"/>
      <c r="Y231" s="8"/>
    </row>
    <row r="232" spans="12:28">
      <c r="L232" s="8"/>
      <c r="M232" s="8"/>
      <c r="N232" s="8"/>
      <c r="O232" s="8"/>
      <c r="P232" s="8"/>
      <c r="V232" s="8"/>
    </row>
    <row r="233" spans="12:28">
      <c r="L233" s="8"/>
      <c r="M233" s="8"/>
      <c r="N233" s="8"/>
      <c r="O233" s="8"/>
      <c r="P233" s="8"/>
      <c r="V233" s="8"/>
    </row>
    <row r="234" spans="12:28">
      <c r="L234" s="8"/>
      <c r="M234" s="8"/>
      <c r="N234" s="8"/>
      <c r="O234" s="8"/>
      <c r="P234" s="8"/>
      <c r="Y234" s="8"/>
    </row>
    <row r="235" spans="12:28">
      <c r="L235" s="8"/>
      <c r="M235" s="8"/>
      <c r="N235" s="8"/>
      <c r="O235" s="8"/>
      <c r="P235" s="8"/>
      <c r="V235" s="8"/>
    </row>
    <row r="236" spans="12:28">
      <c r="L236" s="8"/>
      <c r="M236" s="8"/>
      <c r="N236" s="8"/>
      <c r="O236" s="8"/>
      <c r="P236" s="8"/>
      <c r="Y236" s="8"/>
    </row>
    <row r="237" spans="12:28">
      <c r="L237" s="8"/>
      <c r="M237" s="8"/>
      <c r="N237" s="8"/>
      <c r="O237" s="8"/>
      <c r="P237" s="8"/>
      <c r="Y237" s="8"/>
    </row>
    <row r="238" spans="12:28">
      <c r="L238" s="8"/>
      <c r="M238" s="8"/>
      <c r="N238" s="8"/>
      <c r="O238" s="8"/>
      <c r="P238" s="8"/>
      <c r="Y238" s="8"/>
    </row>
    <row r="239" spans="12:28">
      <c r="L239" s="8"/>
      <c r="M239" s="8"/>
      <c r="N239" s="8"/>
      <c r="O239" s="8"/>
      <c r="P239" s="8"/>
      <c r="V239" s="8"/>
    </row>
    <row r="240" spans="12:28">
      <c r="L240" s="8"/>
      <c r="M240" s="8"/>
      <c r="N240" s="8"/>
      <c r="O240" s="8"/>
      <c r="P240" s="8"/>
      <c r="Y240" s="8"/>
    </row>
    <row r="241" spans="12:25">
      <c r="L241" s="8"/>
      <c r="M241" s="8"/>
      <c r="N241" s="8"/>
      <c r="O241" s="8"/>
      <c r="P241" s="8"/>
      <c r="Y241" s="8"/>
    </row>
    <row r="242" spans="12:25">
      <c r="L242" s="8"/>
      <c r="M242" s="8"/>
      <c r="N242" s="8"/>
      <c r="O242" s="8"/>
      <c r="P242" s="8"/>
      <c r="Y242" s="8"/>
    </row>
    <row r="243" spans="12:25">
      <c r="L243" s="8"/>
      <c r="M243" s="8"/>
      <c r="N243" s="8"/>
      <c r="O243" s="8"/>
      <c r="P243" s="8"/>
      <c r="V243" s="8"/>
      <c r="Y243" s="8"/>
    </row>
    <row r="244" spans="12:25">
      <c r="L244" s="8"/>
      <c r="M244" s="8"/>
      <c r="N244" s="8"/>
      <c r="O244" s="8"/>
      <c r="P244" s="8"/>
      <c r="Y244" s="8"/>
    </row>
    <row r="245" spans="12:25">
      <c r="L245" s="8"/>
      <c r="M245" s="8"/>
      <c r="N245" s="8"/>
      <c r="O245" s="8"/>
      <c r="P245" s="8"/>
      <c r="Y245" s="8"/>
    </row>
    <row r="246" spans="12:25">
      <c r="L246" s="8"/>
      <c r="M246" s="8"/>
      <c r="N246" s="8"/>
      <c r="O246" s="8"/>
      <c r="P246" s="8"/>
      <c r="V246" s="8"/>
      <c r="Y246" s="8"/>
    </row>
    <row r="247" spans="12:25">
      <c r="L247" s="8"/>
      <c r="M247" s="8"/>
      <c r="N247" s="8"/>
      <c r="O247" s="8"/>
      <c r="P247" s="8"/>
      <c r="Y247" s="8"/>
    </row>
    <row r="248" spans="12:25">
      <c r="L248" s="8"/>
      <c r="M248" s="8"/>
      <c r="N248" s="8"/>
      <c r="O248" s="8"/>
      <c r="P248" s="8"/>
      <c r="V248" s="8"/>
    </row>
    <row r="249" spans="12:25">
      <c r="L249" s="8"/>
      <c r="M249" s="8"/>
      <c r="N249" s="8"/>
      <c r="O249" s="8"/>
      <c r="P249" s="8"/>
      <c r="Y249" s="8"/>
    </row>
    <row r="250" spans="12:25">
      <c r="L250" s="8"/>
      <c r="M250" s="8"/>
      <c r="N250" s="8"/>
      <c r="O250" s="8"/>
      <c r="P250" s="8"/>
      <c r="V250" s="8"/>
    </row>
    <row r="251" spans="12:25">
      <c r="L251" s="8"/>
      <c r="M251" s="8"/>
      <c r="N251" s="8"/>
      <c r="O251" s="8"/>
      <c r="P251" s="8"/>
      <c r="Y251" s="8"/>
    </row>
    <row r="252" spans="12:25">
      <c r="L252" s="8"/>
      <c r="M252" s="8"/>
      <c r="N252" s="8"/>
      <c r="O252" s="8"/>
      <c r="P252" s="8"/>
      <c r="V252" s="8"/>
      <c r="Y252" s="8"/>
    </row>
    <row r="253" spans="12:25">
      <c r="L253" s="8"/>
      <c r="M253" s="8"/>
      <c r="N253" s="8"/>
      <c r="O253" s="8"/>
      <c r="P253" s="8"/>
      <c r="V253" s="8"/>
      <c r="Y253" s="8"/>
    </row>
    <row r="254" spans="12:25">
      <c r="L254" s="8"/>
      <c r="M254" s="8"/>
      <c r="N254" s="8"/>
      <c r="O254" s="8"/>
      <c r="P254" s="8"/>
      <c r="Y254" s="8"/>
    </row>
    <row r="255" spans="12:25">
      <c r="L255" s="8"/>
      <c r="M255" s="8"/>
      <c r="N255" s="8"/>
      <c r="O255" s="8"/>
      <c r="P255" s="8"/>
      <c r="Y255" s="8"/>
    </row>
    <row r="256" spans="12:25">
      <c r="L256" s="8"/>
      <c r="M256" s="8"/>
      <c r="N256" s="8"/>
      <c r="O256" s="8"/>
      <c r="P256" s="8"/>
    </row>
    <row r="257" spans="12:28">
      <c r="L257" s="8"/>
      <c r="M257" s="8"/>
      <c r="N257" s="8"/>
      <c r="O257" s="8"/>
      <c r="P257" s="8"/>
      <c r="S257" s="8"/>
      <c r="V257" s="8"/>
    </row>
    <row r="258" spans="12:28">
      <c r="L258" s="8"/>
      <c r="M258" s="8"/>
      <c r="N258" s="8"/>
      <c r="O258" s="8"/>
      <c r="P258" s="8"/>
      <c r="V258" s="8"/>
    </row>
    <row r="259" spans="12:28">
      <c r="L259" s="8"/>
      <c r="M259" s="8"/>
      <c r="N259" s="8"/>
      <c r="O259" s="8"/>
      <c r="P259" s="8"/>
      <c r="V259" s="8"/>
    </row>
    <row r="260" spans="12:28">
      <c r="L260" s="8"/>
      <c r="M260" s="8"/>
      <c r="N260" s="8"/>
      <c r="O260" s="8"/>
      <c r="P260" s="8"/>
      <c r="V260" s="8"/>
    </row>
    <row r="261" spans="12:28">
      <c r="L261" s="8"/>
      <c r="M261" s="8"/>
      <c r="N261" s="8"/>
      <c r="O261" s="8"/>
      <c r="P261" s="8"/>
      <c r="Y261" s="8"/>
    </row>
    <row r="262" spans="12:28">
      <c r="L262" s="8"/>
      <c r="M262" s="8"/>
      <c r="N262" s="8"/>
      <c r="O262" s="8"/>
      <c r="P262" s="8"/>
      <c r="Y262" s="8"/>
    </row>
    <row r="263" spans="12:28">
      <c r="L263" s="8"/>
      <c r="M263" s="8"/>
      <c r="N263" s="8"/>
      <c r="O263" s="8"/>
      <c r="P263" s="8"/>
      <c r="V263" s="8"/>
    </row>
    <row r="264" spans="12:28">
      <c r="L264" s="8"/>
      <c r="M264" s="8"/>
      <c r="N264" s="8"/>
      <c r="O264" s="8"/>
      <c r="P264" s="8"/>
      <c r="V264" s="8"/>
    </row>
    <row r="265" spans="12:28">
      <c r="L265" s="8"/>
      <c r="M265" s="8"/>
      <c r="N265" s="8"/>
      <c r="O265" s="8"/>
      <c r="P265" s="8"/>
    </row>
    <row r="266" spans="12:28">
      <c r="L266" s="8"/>
      <c r="M266" s="8"/>
      <c r="N266" s="8"/>
      <c r="O266" s="8"/>
      <c r="P266" s="8"/>
      <c r="AB266" s="8"/>
    </row>
    <row r="267" spans="12:28">
      <c r="L267" s="8"/>
      <c r="M267" s="8"/>
      <c r="N267" s="8"/>
      <c r="O267" s="8"/>
      <c r="P267" s="8"/>
      <c r="Y267" s="8"/>
      <c r="AB267" s="8"/>
    </row>
    <row r="268" spans="12:28">
      <c r="L268" s="8"/>
      <c r="M268" s="8"/>
      <c r="N268" s="8"/>
      <c r="O268" s="8"/>
      <c r="P268" s="8"/>
      <c r="Y268" s="8"/>
    </row>
    <row r="269" spans="12:28">
      <c r="L269" s="8"/>
      <c r="M269" s="8"/>
      <c r="N269" s="8"/>
      <c r="O269" s="8"/>
      <c r="P269" s="8"/>
    </row>
    <row r="270" spans="12:28">
      <c r="L270" s="8"/>
      <c r="M270" s="8"/>
      <c r="N270" s="8"/>
      <c r="O270" s="8"/>
      <c r="P270" s="8"/>
      <c r="Y270" s="8"/>
    </row>
    <row r="271" spans="12:28">
      <c r="L271" s="8"/>
      <c r="M271" s="8"/>
      <c r="N271" s="8"/>
      <c r="O271" s="8"/>
      <c r="P271" s="8"/>
    </row>
    <row r="272" spans="12:28">
      <c r="L272" s="8"/>
      <c r="M272" s="8"/>
      <c r="N272" s="8"/>
      <c r="O272" s="8"/>
      <c r="P272" s="8"/>
      <c r="V272" s="8"/>
    </row>
    <row r="273" spans="12:25">
      <c r="L273" s="8"/>
      <c r="M273" s="8"/>
      <c r="N273" s="8"/>
      <c r="O273" s="8"/>
      <c r="P273" s="8"/>
    </row>
    <row r="274" spans="12:25">
      <c r="L274" s="8"/>
      <c r="M274" s="8"/>
      <c r="N274" s="8"/>
      <c r="O274" s="8"/>
      <c r="P274" s="8"/>
      <c r="V274" s="8"/>
    </row>
    <row r="275" spans="12:25">
      <c r="L275" s="8"/>
      <c r="M275" s="8"/>
      <c r="N275" s="8"/>
      <c r="O275" s="8"/>
      <c r="P275" s="8"/>
    </row>
    <row r="276" spans="12:25">
      <c r="L276" s="8"/>
      <c r="M276" s="8"/>
      <c r="N276" s="8"/>
      <c r="O276" s="8"/>
      <c r="P276" s="8"/>
      <c r="Y276" s="8"/>
    </row>
    <row r="277" spans="12:25">
      <c r="L277" s="8"/>
      <c r="M277" s="8"/>
      <c r="N277" s="8"/>
      <c r="O277" s="8"/>
      <c r="P277" s="8"/>
      <c r="Y277" s="8"/>
    </row>
    <row r="278" spans="12:25">
      <c r="L278" s="8"/>
      <c r="M278" s="8"/>
      <c r="N278" s="8"/>
      <c r="O278" s="8"/>
      <c r="P278" s="8"/>
    </row>
    <row r="279" spans="12:25">
      <c r="L279" s="8"/>
      <c r="M279" s="8"/>
      <c r="N279" s="8"/>
      <c r="O279" s="8"/>
      <c r="P279" s="8"/>
      <c r="Y279" s="8"/>
    </row>
    <row r="280" spans="12:25">
      <c r="L280" s="8"/>
      <c r="M280" s="8"/>
      <c r="N280" s="8"/>
      <c r="O280" s="8"/>
      <c r="P280" s="8"/>
    </row>
    <row r="281" spans="12:25">
      <c r="L281" s="8"/>
      <c r="M281" s="8"/>
      <c r="N281" s="8"/>
      <c r="O281" s="8"/>
      <c r="P281" s="8"/>
    </row>
  </sheetData>
  <mergeCells count="6">
    <mergeCell ref="J3:L3"/>
    <mergeCell ref="Q3:S3"/>
    <mergeCell ref="T3:V3"/>
    <mergeCell ref="W3:Y3"/>
    <mergeCell ref="Z3:AB3"/>
    <mergeCell ref="M3:P3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C3A72-3E6A-4DFA-9F15-E9298FF88CB4}">
  <dimension ref="A1:AD7"/>
  <sheetViews>
    <sheetView zoomScale="80" zoomScaleNormal="80" workbookViewId="0">
      <selection activeCell="AD4" sqref="AD4"/>
    </sheetView>
  </sheetViews>
  <sheetFormatPr defaultRowHeight="15"/>
  <cols>
    <col min="2" max="2" width="11.85546875" customWidth="1"/>
    <col min="4" max="4" width="11.5703125" customWidth="1"/>
    <col min="5" max="6" width="18.5703125" customWidth="1"/>
    <col min="8" max="8" width="12.5703125" customWidth="1"/>
    <col min="9" max="9" width="13" customWidth="1"/>
    <col min="12" max="12" width="11.28515625" customWidth="1"/>
    <col min="13" max="13" width="10.28515625" customWidth="1"/>
    <col min="16" max="16" width="10.28515625" customWidth="1"/>
    <col min="29" max="29" width="17.5703125" customWidth="1"/>
    <col min="30" max="30" width="18.140625" customWidth="1"/>
  </cols>
  <sheetData>
    <row r="1" spans="1:30" ht="15.75">
      <c r="A1" s="51" t="s">
        <v>385</v>
      </c>
    </row>
    <row r="2" spans="1:30" ht="15.75" thickBot="1">
      <c r="A2" s="201" t="s">
        <v>658</v>
      </c>
    </row>
    <row r="3" spans="1:30" ht="32.25" customHeight="1" thickBot="1">
      <c r="A3" s="51"/>
      <c r="J3" s="247" t="s">
        <v>379</v>
      </c>
      <c r="K3" s="248"/>
      <c r="L3" s="248"/>
      <c r="M3" s="250" t="s">
        <v>427</v>
      </c>
      <c r="N3" s="251"/>
      <c r="O3" s="251"/>
      <c r="P3" s="252"/>
      <c r="Q3" s="245" t="s">
        <v>378</v>
      </c>
      <c r="R3" s="246"/>
      <c r="S3" s="253"/>
      <c r="T3" s="248" t="s">
        <v>377</v>
      </c>
      <c r="U3" s="248"/>
      <c r="V3" s="248"/>
      <c r="W3" s="247" t="s">
        <v>376</v>
      </c>
      <c r="X3" s="248"/>
      <c r="Y3" s="249"/>
      <c r="Z3" s="248" t="s">
        <v>375</v>
      </c>
      <c r="AA3" s="248"/>
      <c r="AB3" s="249"/>
    </row>
    <row r="4" spans="1:30" ht="30.75" thickBot="1">
      <c r="A4" s="1" t="s">
        <v>374</v>
      </c>
      <c r="B4" s="47" t="s">
        <v>373</v>
      </c>
      <c r="C4" s="1" t="s">
        <v>653</v>
      </c>
      <c r="D4" s="1" t="s">
        <v>394</v>
      </c>
      <c r="E4" s="1" t="s">
        <v>372</v>
      </c>
      <c r="F4" s="1" t="s">
        <v>371</v>
      </c>
      <c r="G4" s="156" t="s">
        <v>650</v>
      </c>
      <c r="H4" s="156" t="s">
        <v>651</v>
      </c>
      <c r="I4" s="156" t="s">
        <v>652</v>
      </c>
      <c r="J4" s="123" t="s">
        <v>370</v>
      </c>
      <c r="K4" s="122" t="s">
        <v>366</v>
      </c>
      <c r="L4" s="122" t="s">
        <v>369</v>
      </c>
      <c r="M4" s="157" t="s">
        <v>650</v>
      </c>
      <c r="N4" s="122" t="s">
        <v>370</v>
      </c>
      <c r="O4" s="122" t="s">
        <v>366</v>
      </c>
      <c r="P4" s="124" t="s">
        <v>369</v>
      </c>
      <c r="Q4" s="56" t="s">
        <v>370</v>
      </c>
      <c r="R4" s="55" t="s">
        <v>366</v>
      </c>
      <c r="S4" s="54" t="s">
        <v>369</v>
      </c>
      <c r="T4" s="1" t="s">
        <v>370</v>
      </c>
      <c r="U4" s="1" t="s">
        <v>366</v>
      </c>
      <c r="V4" s="1" t="s">
        <v>369</v>
      </c>
      <c r="W4" s="47" t="s">
        <v>370</v>
      </c>
      <c r="X4" s="1" t="s">
        <v>366</v>
      </c>
      <c r="Y4" s="2" t="s">
        <v>369</v>
      </c>
      <c r="Z4" s="1" t="s">
        <v>370</v>
      </c>
      <c r="AA4" s="1" t="s">
        <v>366</v>
      </c>
      <c r="AB4" s="2" t="s">
        <v>369</v>
      </c>
      <c r="AC4" s="227" t="s">
        <v>384</v>
      </c>
      <c r="AD4" s="222" t="s">
        <v>682</v>
      </c>
    </row>
    <row r="5" spans="1:30">
      <c r="A5" s="29">
        <v>1</v>
      </c>
      <c r="B5" s="29" t="s">
        <v>383</v>
      </c>
      <c r="C5">
        <v>10</v>
      </c>
      <c r="D5">
        <v>114748497</v>
      </c>
      <c r="E5" s="28" t="s">
        <v>117</v>
      </c>
      <c r="G5" t="s">
        <v>41</v>
      </c>
      <c r="H5">
        <v>0.53307800000000005</v>
      </c>
      <c r="I5" s="53">
        <v>0.98342700000000005</v>
      </c>
      <c r="J5" s="22">
        <v>-0.15746170254466499</v>
      </c>
      <c r="K5" s="21">
        <v>9.2752306254292507E-3</v>
      </c>
      <c r="L5" s="8">
        <v>1.2E-64</v>
      </c>
      <c r="M5" s="62" t="s">
        <v>45</v>
      </c>
      <c r="N5" s="60">
        <v>0.17</v>
      </c>
      <c r="O5" s="60">
        <v>6.4000000000000003E-3</v>
      </c>
      <c r="P5" s="43">
        <v>3E-157</v>
      </c>
      <c r="Q5" s="27">
        <v>-0.16816310848114499</v>
      </c>
      <c r="R5" s="26">
        <v>2.7234308005263001E-2</v>
      </c>
      <c r="S5" s="25">
        <v>6.6E-10</v>
      </c>
      <c r="T5" s="21">
        <v>-0.161001896538078</v>
      </c>
      <c r="U5" s="21">
        <v>1.6070106770521501E-2</v>
      </c>
      <c r="V5" s="8">
        <v>1.3E-23</v>
      </c>
      <c r="W5" s="22">
        <v>-0.16104266733384601</v>
      </c>
      <c r="X5" s="21">
        <v>1.4000814290734499E-2</v>
      </c>
      <c r="Y5" s="24">
        <v>1.2999999999999999E-30</v>
      </c>
      <c r="Z5" s="21">
        <v>-0.148031695294146</v>
      </c>
      <c r="AA5" s="21">
        <v>2.1288385284352299E-2</v>
      </c>
      <c r="AB5" s="8">
        <v>3.6E-12</v>
      </c>
      <c r="AC5" s="42">
        <f>((T5-Q5)+(W5-T5)+(Z5-W5))/3</f>
        <v>6.7104710623329955E-3</v>
      </c>
      <c r="AD5" s="224">
        <v>1.64515172528374E-5</v>
      </c>
    </row>
    <row r="6" spans="1:30">
      <c r="A6" s="29">
        <v>1</v>
      </c>
      <c r="B6" s="29" t="s">
        <v>382</v>
      </c>
      <c r="C6">
        <v>10</v>
      </c>
      <c r="D6">
        <v>114750500</v>
      </c>
      <c r="E6" s="28" t="s">
        <v>117</v>
      </c>
      <c r="G6" t="s">
        <v>37</v>
      </c>
      <c r="H6">
        <v>0.76850099999999999</v>
      </c>
      <c r="I6" s="53">
        <v>0.985564</v>
      </c>
      <c r="J6" s="22">
        <v>-0.26382090855054502</v>
      </c>
      <c r="K6" s="21">
        <v>1.09388500029119E-2</v>
      </c>
      <c r="L6" s="8">
        <v>1.5999999999999999E-128</v>
      </c>
      <c r="M6" s="29" t="s">
        <v>37</v>
      </c>
      <c r="N6" s="112">
        <v>-0.28000000000000003</v>
      </c>
      <c r="O6" s="112">
        <v>7.4999999999999997E-3</v>
      </c>
      <c r="P6" s="24">
        <v>1.16E-305</v>
      </c>
      <c r="Q6" s="27">
        <v>-0.255414112405424</v>
      </c>
      <c r="R6" s="26">
        <v>3.2356612692060402E-2</v>
      </c>
      <c r="S6" s="25">
        <v>2.9000000000000002E-15</v>
      </c>
      <c r="T6" s="21">
        <v>-0.26631430304283699</v>
      </c>
      <c r="U6" s="21">
        <v>1.9059978160278102E-2</v>
      </c>
      <c r="V6" s="8">
        <v>2.3E-44</v>
      </c>
      <c r="W6" s="22">
        <v>-0.28342250381627998</v>
      </c>
      <c r="X6" s="21">
        <v>1.6583799198059201E-2</v>
      </c>
      <c r="Y6" s="24">
        <v>1.6999999999999999E-65</v>
      </c>
      <c r="Z6" s="21">
        <v>-0.245374025440104</v>
      </c>
      <c r="AA6" s="21">
        <v>2.5294357054682699E-2</v>
      </c>
      <c r="AB6" s="8">
        <v>2.9999999999999999E-22</v>
      </c>
      <c r="AC6" s="23">
        <f>((T6-Q6)+(W6-T6)+(Z6-W6))/3</f>
        <v>3.3466956551066649E-3</v>
      </c>
      <c r="AD6" s="223">
        <v>7.5920814085509106E-5</v>
      </c>
    </row>
    <row r="7" spans="1:30" ht="15.75" thickBot="1">
      <c r="A7" s="19">
        <v>1</v>
      </c>
      <c r="B7" s="19" t="s">
        <v>381</v>
      </c>
      <c r="C7" s="4">
        <v>10</v>
      </c>
      <c r="D7" s="4">
        <v>114756041</v>
      </c>
      <c r="E7" s="18" t="s">
        <v>117</v>
      </c>
      <c r="F7" s="4"/>
      <c r="G7" s="4" t="s">
        <v>37</v>
      </c>
      <c r="H7" s="4">
        <v>0.68579999999999997</v>
      </c>
      <c r="I7" s="52">
        <v>1</v>
      </c>
      <c r="J7" s="11">
        <v>-0.25873327274976299</v>
      </c>
      <c r="K7" s="10">
        <v>9.8750366157802499E-3</v>
      </c>
      <c r="L7" s="14">
        <v>2.6E-151</v>
      </c>
      <c r="M7" s="19" t="s">
        <v>37</v>
      </c>
      <c r="N7" s="4">
        <v>-0.28999999999999998</v>
      </c>
      <c r="O7" s="4">
        <v>7.3000000000000001E-3</v>
      </c>
      <c r="P7" s="52">
        <v>0</v>
      </c>
      <c r="Q7" s="17">
        <v>-0.25906373186465798</v>
      </c>
      <c r="R7" s="16">
        <v>2.9133426784974301E-2</v>
      </c>
      <c r="S7" s="15">
        <v>5.9999999999999999E-19</v>
      </c>
      <c r="T7" s="10">
        <v>-0.25315099370925997</v>
      </c>
      <c r="U7" s="10">
        <v>1.7173428292740999E-2</v>
      </c>
      <c r="V7" s="14">
        <v>3.5000000000000001E-49</v>
      </c>
      <c r="W7" s="11">
        <v>-0.27460672513487</v>
      </c>
      <c r="X7" s="10">
        <v>1.49502985148358E-2</v>
      </c>
      <c r="Y7" s="13">
        <v>2.4000000000000002E-75</v>
      </c>
      <c r="Z7" s="10">
        <v>-0.25138287519354202</v>
      </c>
      <c r="AA7" s="10">
        <v>2.27786421747899E-2</v>
      </c>
      <c r="AB7" s="14">
        <v>2.6E-28</v>
      </c>
      <c r="AC7" s="12">
        <f>((T7-Q7)+(W7-T7)+(Z7-W7))/3</f>
        <v>2.5602855570386516E-3</v>
      </c>
      <c r="AD7" s="225">
        <v>6.0185052840744796E-7</v>
      </c>
    </row>
  </sheetData>
  <mergeCells count="6">
    <mergeCell ref="J3:L3"/>
    <mergeCell ref="Q3:S3"/>
    <mergeCell ref="T3:V3"/>
    <mergeCell ref="W3:Y3"/>
    <mergeCell ref="Z3:AB3"/>
    <mergeCell ref="M3:P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3DF76-33A1-4C54-9D78-9BBC6C705257}">
  <dimension ref="A1:AD33"/>
  <sheetViews>
    <sheetView zoomScale="80" zoomScaleNormal="80" workbookViewId="0">
      <selection activeCell="B5" sqref="B5:C10"/>
    </sheetView>
  </sheetViews>
  <sheetFormatPr defaultRowHeight="15"/>
  <cols>
    <col min="2" max="2" width="14" customWidth="1"/>
    <col min="4" max="4" width="11.28515625" customWidth="1"/>
    <col min="5" max="6" width="18.5703125" customWidth="1"/>
    <col min="12" max="12" width="11.85546875" customWidth="1"/>
    <col min="16" max="16" width="11.28515625" customWidth="1"/>
    <col min="30" max="30" width="16.85546875" customWidth="1"/>
  </cols>
  <sheetData>
    <row r="1" spans="1:30" ht="15.75">
      <c r="A1" s="51" t="s">
        <v>395</v>
      </c>
    </row>
    <row r="2" spans="1:30" ht="15.75" thickBot="1">
      <c r="A2" s="201" t="s">
        <v>658</v>
      </c>
    </row>
    <row r="3" spans="1:30" ht="32.25" customHeight="1" thickBot="1">
      <c r="A3" s="51"/>
      <c r="J3" s="247" t="s">
        <v>379</v>
      </c>
      <c r="K3" s="248"/>
      <c r="L3" s="248"/>
      <c r="M3" s="250" t="s">
        <v>427</v>
      </c>
      <c r="N3" s="251"/>
      <c r="O3" s="251"/>
      <c r="P3" s="252"/>
      <c r="Q3" s="247" t="s">
        <v>378</v>
      </c>
      <c r="R3" s="248"/>
      <c r="S3" s="249"/>
      <c r="T3" s="246" t="s">
        <v>377</v>
      </c>
      <c r="U3" s="246"/>
      <c r="V3" s="246"/>
      <c r="W3" s="247" t="s">
        <v>376</v>
      </c>
      <c r="X3" s="248"/>
      <c r="Y3" s="249"/>
      <c r="Z3" s="248" t="s">
        <v>375</v>
      </c>
      <c r="AA3" s="248"/>
      <c r="AB3" s="249"/>
    </row>
    <row r="4" spans="1:30" ht="60.75" thickBot="1">
      <c r="A4" s="1" t="s">
        <v>374</v>
      </c>
      <c r="B4" s="47" t="s">
        <v>373</v>
      </c>
      <c r="C4" s="1" t="s">
        <v>653</v>
      </c>
      <c r="D4" s="1" t="s">
        <v>394</v>
      </c>
      <c r="E4" s="1" t="s">
        <v>372</v>
      </c>
      <c r="F4" s="1" t="s">
        <v>371</v>
      </c>
      <c r="G4" s="156" t="s">
        <v>650</v>
      </c>
      <c r="H4" s="156" t="s">
        <v>651</v>
      </c>
      <c r="I4" s="156" t="s">
        <v>652</v>
      </c>
      <c r="J4" s="123" t="s">
        <v>370</v>
      </c>
      <c r="K4" s="122" t="s">
        <v>366</v>
      </c>
      <c r="L4" s="122" t="s">
        <v>369</v>
      </c>
      <c r="M4" s="157" t="s">
        <v>650</v>
      </c>
      <c r="N4" s="122" t="s">
        <v>370</v>
      </c>
      <c r="O4" s="122" t="s">
        <v>366</v>
      </c>
      <c r="P4" s="124" t="s">
        <v>369</v>
      </c>
      <c r="Q4" s="47" t="s">
        <v>370</v>
      </c>
      <c r="R4" s="1" t="s">
        <v>366</v>
      </c>
      <c r="S4" s="2" t="s">
        <v>369</v>
      </c>
      <c r="T4" s="55" t="s">
        <v>370</v>
      </c>
      <c r="U4" s="55" t="s">
        <v>366</v>
      </c>
      <c r="V4" s="55" t="s">
        <v>369</v>
      </c>
      <c r="W4" s="47" t="s">
        <v>370</v>
      </c>
      <c r="X4" s="1" t="s">
        <v>366</v>
      </c>
      <c r="Y4" s="2" t="s">
        <v>369</v>
      </c>
      <c r="Z4" s="1" t="s">
        <v>370</v>
      </c>
      <c r="AA4" s="1" t="s">
        <v>366</v>
      </c>
      <c r="AB4" s="2" t="s">
        <v>369</v>
      </c>
      <c r="AC4" s="227" t="s">
        <v>384</v>
      </c>
      <c r="AD4" s="222" t="s">
        <v>682</v>
      </c>
    </row>
    <row r="5" spans="1:30">
      <c r="A5" s="63">
        <v>1</v>
      </c>
      <c r="B5" s="233" t="s">
        <v>339</v>
      </c>
      <c r="C5" s="234">
        <v>2</v>
      </c>
      <c r="D5" s="60">
        <v>165552706</v>
      </c>
      <c r="E5" s="61" t="s">
        <v>336</v>
      </c>
      <c r="F5" s="61"/>
      <c r="G5" s="60" t="s">
        <v>37</v>
      </c>
      <c r="H5" s="40">
        <v>0.63039800000000001</v>
      </c>
      <c r="I5" s="39">
        <v>0.99093200000000004</v>
      </c>
      <c r="J5" s="41">
        <v>8.2425377493241303E-2</v>
      </c>
      <c r="K5" s="40">
        <v>9.5642067992470995E-3</v>
      </c>
      <c r="L5" s="43">
        <v>6.8E-18</v>
      </c>
      <c r="M5" s="130"/>
      <c r="N5" s="59"/>
      <c r="O5" s="59"/>
      <c r="P5" s="43"/>
      <c r="Q5" s="41">
        <v>0.10047027945824299</v>
      </c>
      <c r="R5" s="40">
        <v>2.8042737803853999E-2</v>
      </c>
      <c r="S5" s="59">
        <v>3.4000000000000002E-4</v>
      </c>
      <c r="T5" s="46">
        <v>0.100217241728057</v>
      </c>
      <c r="U5" s="45">
        <v>1.65571105176948E-2</v>
      </c>
      <c r="V5" s="44">
        <v>1.3999999999999999E-9</v>
      </c>
      <c r="W5" s="40">
        <v>8.8974728387350405E-2</v>
      </c>
      <c r="X5" s="40">
        <v>1.4415117642432401E-2</v>
      </c>
      <c r="Y5" s="59">
        <v>6.6999999999999996E-10</v>
      </c>
      <c r="Z5" s="41">
        <v>4.4982641154512497E-2</v>
      </c>
      <c r="AA5" s="40">
        <v>2.19201734088375E-2</v>
      </c>
      <c r="AB5" s="59">
        <v>0.04</v>
      </c>
      <c r="AC5" s="42">
        <f t="shared" ref="AC5:AC25" si="0">((T5-Q5)+(W5-T5)+(Z5-W5))/3</f>
        <v>-1.8495879434576833E-2</v>
      </c>
      <c r="AD5" s="224">
        <v>1.20454574074258E-5</v>
      </c>
    </row>
    <row r="6" spans="1:30">
      <c r="A6" s="58">
        <v>2</v>
      </c>
      <c r="B6" s="231" t="s">
        <v>393</v>
      </c>
      <c r="C6" s="232">
        <v>3</v>
      </c>
      <c r="D6">
        <v>185519107</v>
      </c>
      <c r="E6" s="28" t="s">
        <v>303</v>
      </c>
      <c r="F6" s="28"/>
      <c r="G6" t="s">
        <v>53</v>
      </c>
      <c r="H6" s="21">
        <v>0.68560399999999999</v>
      </c>
      <c r="I6" s="20">
        <v>0.99872300000000003</v>
      </c>
      <c r="J6" s="22">
        <v>-0.10517270043705799</v>
      </c>
      <c r="K6" s="21">
        <v>9.9169925304604303E-3</v>
      </c>
      <c r="L6" s="24">
        <v>2.8000000000000001E-26</v>
      </c>
      <c r="M6" s="131"/>
      <c r="N6" s="120"/>
      <c r="O6" s="120"/>
      <c r="P6" s="24"/>
      <c r="Q6" s="22">
        <v>-7.9776402230893301E-2</v>
      </c>
      <c r="R6" s="21">
        <v>2.9156797516122501E-2</v>
      </c>
      <c r="S6" s="8">
        <v>6.1999999999999998E-3</v>
      </c>
      <c r="T6" s="27">
        <v>-0.106382114288846</v>
      </c>
      <c r="U6" s="26">
        <v>1.7198765707114601E-2</v>
      </c>
      <c r="V6" s="25">
        <v>6.2000000000000003E-10</v>
      </c>
      <c r="W6" s="21">
        <v>-0.12769110409843201</v>
      </c>
      <c r="X6" s="21">
        <v>1.4973341927658101E-2</v>
      </c>
      <c r="Y6" s="8">
        <v>1.5E-17</v>
      </c>
      <c r="Z6" s="22">
        <v>-7.6579816326882294E-2</v>
      </c>
      <c r="AA6" s="21">
        <v>2.2804840794243601E-2</v>
      </c>
      <c r="AB6" s="8">
        <v>7.9000000000000001E-4</v>
      </c>
      <c r="AC6" s="23">
        <f t="shared" si="0"/>
        <v>1.0655286346703356E-3</v>
      </c>
      <c r="AD6" s="223">
        <v>6.1931825381408105E-5</v>
      </c>
    </row>
    <row r="7" spans="1:30">
      <c r="A7" s="58">
        <v>3</v>
      </c>
      <c r="B7" s="231" t="s">
        <v>220</v>
      </c>
      <c r="C7" s="232">
        <v>8</v>
      </c>
      <c r="D7">
        <v>118185025</v>
      </c>
      <c r="E7" s="28" t="s">
        <v>216</v>
      </c>
      <c r="F7" s="28"/>
      <c r="G7" t="s">
        <v>53</v>
      </c>
      <c r="H7" s="21">
        <v>0.68959499999999996</v>
      </c>
      <c r="I7" s="20">
        <v>1</v>
      </c>
      <c r="J7" s="22">
        <v>8.9647953484607495E-2</v>
      </c>
      <c r="K7" s="21">
        <v>9.9548105911698593E-3</v>
      </c>
      <c r="L7" s="24">
        <v>2.0999999999999999E-19</v>
      </c>
      <c r="M7" s="29" t="s">
        <v>37</v>
      </c>
      <c r="N7" s="112">
        <v>-0.11</v>
      </c>
      <c r="O7" s="112">
        <v>6.8999999999999999E-3</v>
      </c>
      <c r="P7" s="24">
        <v>6.2999999999999997E-55</v>
      </c>
      <c r="Q7" s="22">
        <v>0.103975889130472</v>
      </c>
      <c r="R7" s="21">
        <v>2.91534235725412E-2</v>
      </c>
      <c r="S7" s="8">
        <v>3.6000000000000002E-4</v>
      </c>
      <c r="T7" s="27">
        <v>0.111179839853336</v>
      </c>
      <c r="U7" s="26">
        <v>1.7218707975283701E-2</v>
      </c>
      <c r="V7" s="25">
        <v>1.0999999999999999E-10</v>
      </c>
      <c r="W7" s="21">
        <v>9.2166958181900793E-2</v>
      </c>
      <c r="X7" s="21">
        <v>1.49964809563013E-2</v>
      </c>
      <c r="Y7" s="8">
        <v>7.8999999999999996E-10</v>
      </c>
      <c r="Z7" s="22">
        <v>5.7072419235504303E-2</v>
      </c>
      <c r="AA7" s="21">
        <v>2.2787878590874101E-2</v>
      </c>
      <c r="AB7" s="8">
        <v>1.2E-2</v>
      </c>
      <c r="AC7" s="23">
        <f t="shared" si="0"/>
        <v>-1.5634489964989232E-2</v>
      </c>
      <c r="AD7" s="223">
        <v>5.8248871308324402E-5</v>
      </c>
    </row>
    <row r="8" spans="1:30">
      <c r="A8" s="58">
        <v>3</v>
      </c>
      <c r="B8" s="231" t="s">
        <v>219</v>
      </c>
      <c r="C8" s="232">
        <v>8</v>
      </c>
      <c r="D8">
        <v>118185063</v>
      </c>
      <c r="E8" s="28" t="s">
        <v>216</v>
      </c>
      <c r="F8" s="28"/>
      <c r="G8" t="s">
        <v>41</v>
      </c>
      <c r="H8" s="21">
        <v>0.499587</v>
      </c>
      <c r="I8" s="20">
        <v>0.99612199999999995</v>
      </c>
      <c r="J8" s="22">
        <v>6.8413160510844007E-2</v>
      </c>
      <c r="K8" s="21">
        <v>9.2112478555419694E-3</v>
      </c>
      <c r="L8" s="24">
        <v>1.1E-13</v>
      </c>
      <c r="M8" s="29" t="s">
        <v>41</v>
      </c>
      <c r="N8" s="112">
        <v>6.9000000000000006E-2</v>
      </c>
      <c r="O8" s="112">
        <v>6.4000000000000003E-3</v>
      </c>
      <c r="P8" s="24">
        <v>6.3999999999999998E-27</v>
      </c>
      <c r="Q8" s="22">
        <v>8.7835272202983997E-2</v>
      </c>
      <c r="R8" s="21">
        <v>2.70224901814058E-2</v>
      </c>
      <c r="S8" s="8">
        <v>1.1999999999999999E-3</v>
      </c>
      <c r="T8" s="27">
        <v>9.3681205705876194E-2</v>
      </c>
      <c r="U8" s="26">
        <v>1.5955707073517199E-2</v>
      </c>
      <c r="V8" s="25">
        <v>4.2999999999999996E-9</v>
      </c>
      <c r="W8" s="21">
        <v>6.1953314954800498E-2</v>
      </c>
      <c r="X8" s="21">
        <v>1.38913341758732E-2</v>
      </c>
      <c r="Y8" s="8">
        <v>8.1999999999999994E-6</v>
      </c>
      <c r="Z8" s="22">
        <v>4.5889450042026797E-2</v>
      </c>
      <c r="AA8" s="21">
        <v>2.1121439221672401E-2</v>
      </c>
      <c r="AB8" s="8">
        <v>0.03</v>
      </c>
      <c r="AC8" s="23">
        <f t="shared" si="0"/>
        <v>-1.3981940720319067E-2</v>
      </c>
      <c r="AD8" s="223">
        <v>4.7103546883506401E-6</v>
      </c>
    </row>
    <row r="9" spans="1:30">
      <c r="A9" s="58">
        <v>4</v>
      </c>
      <c r="B9" s="231" t="s">
        <v>213</v>
      </c>
      <c r="C9" s="232">
        <v>9</v>
      </c>
      <c r="D9">
        <v>22129579</v>
      </c>
      <c r="E9" s="28" t="s">
        <v>208</v>
      </c>
      <c r="F9" s="28" t="s">
        <v>207</v>
      </c>
      <c r="G9" t="s">
        <v>41</v>
      </c>
      <c r="H9" s="21">
        <v>0.86879799999999996</v>
      </c>
      <c r="I9" s="20">
        <v>1</v>
      </c>
      <c r="J9" s="22">
        <v>0.11907204061229899</v>
      </c>
      <c r="K9" s="21">
        <v>1.3619120855175901E-2</v>
      </c>
      <c r="L9" s="24">
        <v>2.3000000000000001E-18</v>
      </c>
      <c r="M9" s="29" t="s">
        <v>45</v>
      </c>
      <c r="N9" s="112">
        <v>-0.15</v>
      </c>
      <c r="O9" s="112">
        <v>9.7999999999999997E-3</v>
      </c>
      <c r="P9" s="24">
        <v>3.5E-52</v>
      </c>
      <c r="Q9" s="22">
        <v>6.7204347825381705E-2</v>
      </c>
      <c r="R9" s="21">
        <v>3.9762994892059401E-2</v>
      </c>
      <c r="S9" s="8">
        <v>9.0999999999999998E-2</v>
      </c>
      <c r="T9" s="27">
        <v>0.13514897735703801</v>
      </c>
      <c r="U9" s="26">
        <v>2.3508601044453101E-2</v>
      </c>
      <c r="V9" s="25">
        <v>8.9999999999999995E-9</v>
      </c>
      <c r="W9" s="21">
        <v>0.102965044060957</v>
      </c>
      <c r="X9" s="21">
        <v>2.0467331377279799E-2</v>
      </c>
      <c r="Y9" s="8">
        <v>4.8999999999999997E-7</v>
      </c>
      <c r="Z9" s="22">
        <v>0.150784060965579</v>
      </c>
      <c r="AA9" s="21">
        <v>3.1104451219020699E-2</v>
      </c>
      <c r="AB9" s="8">
        <v>1.3E-6</v>
      </c>
      <c r="AC9" s="23">
        <f t="shared" si="0"/>
        <v>2.7859904380065765E-2</v>
      </c>
      <c r="AD9" s="223">
        <v>0.50999915936548901</v>
      </c>
    </row>
    <row r="10" spans="1:30">
      <c r="A10" s="58">
        <v>4</v>
      </c>
      <c r="B10" s="231" t="s">
        <v>392</v>
      </c>
      <c r="C10" s="232">
        <v>9</v>
      </c>
      <c r="D10">
        <v>22132878</v>
      </c>
      <c r="E10" s="28" t="s">
        <v>207</v>
      </c>
      <c r="F10" s="28" t="s">
        <v>208</v>
      </c>
      <c r="G10" t="s">
        <v>45</v>
      </c>
      <c r="H10" s="21">
        <v>0.82323900000000005</v>
      </c>
      <c r="I10" s="20">
        <v>0.995444</v>
      </c>
      <c r="J10" s="22">
        <v>0.129175140342282</v>
      </c>
      <c r="K10" s="21">
        <v>1.2072140845087301E-2</v>
      </c>
      <c r="L10" s="24">
        <v>1E-26</v>
      </c>
      <c r="M10" s="29" t="s">
        <v>45</v>
      </c>
      <c r="N10" s="112">
        <v>0.16</v>
      </c>
      <c r="O10" s="112">
        <v>8.5000000000000006E-3</v>
      </c>
      <c r="P10" s="24">
        <v>7.0000000000000003E-77</v>
      </c>
      <c r="Q10" s="22">
        <v>0.10861876466350399</v>
      </c>
      <c r="R10" s="21">
        <v>3.5272111402797499E-2</v>
      </c>
      <c r="S10" s="8">
        <v>2.0999999999999999E-3</v>
      </c>
      <c r="T10" s="27">
        <v>0.15064434569917801</v>
      </c>
      <c r="U10" s="26">
        <v>2.0839133546825001E-2</v>
      </c>
      <c r="V10" s="25">
        <v>4.9000000000000003E-13</v>
      </c>
      <c r="W10" s="21">
        <v>0.105876928268805</v>
      </c>
      <c r="X10" s="21">
        <v>1.8148303504964901E-2</v>
      </c>
      <c r="Y10" s="8">
        <v>5.4000000000000004E-9</v>
      </c>
      <c r="Z10" s="22">
        <v>0.16170979165502999</v>
      </c>
      <c r="AA10" s="21">
        <v>2.7586498872351602E-2</v>
      </c>
      <c r="AB10" s="8">
        <v>4.5999999999999998E-9</v>
      </c>
      <c r="AC10" s="23">
        <f t="shared" si="0"/>
        <v>1.7697008997175332E-2</v>
      </c>
      <c r="AD10" s="223">
        <v>4.9037853915459603E-2</v>
      </c>
    </row>
    <row r="11" spans="1:30">
      <c r="A11" s="58">
        <v>5</v>
      </c>
      <c r="B11" s="29" t="s">
        <v>153</v>
      </c>
      <c r="C11">
        <v>10</v>
      </c>
      <c r="D11">
        <v>114736614</v>
      </c>
      <c r="E11" s="28" t="s">
        <v>117</v>
      </c>
      <c r="F11" s="28"/>
      <c r="G11" t="s">
        <v>45</v>
      </c>
      <c r="H11" s="21">
        <v>0.71794500000000006</v>
      </c>
      <c r="I11" s="20">
        <v>1</v>
      </c>
      <c r="J11" s="22">
        <v>-0.15287349609523601</v>
      </c>
      <c r="K11" s="21">
        <v>1.0203659204387599E-2</v>
      </c>
      <c r="L11" s="24">
        <v>9.6000000000000001E-51</v>
      </c>
      <c r="M11" s="29" t="s">
        <v>45</v>
      </c>
      <c r="N11" s="112">
        <v>-0.17</v>
      </c>
      <c r="O11" s="112">
        <v>7.1000000000000004E-3</v>
      </c>
      <c r="P11" s="24">
        <v>1.3E-129</v>
      </c>
      <c r="Q11" s="22">
        <v>-0.127893857469284</v>
      </c>
      <c r="R11" s="21">
        <v>3.0026616629630999E-2</v>
      </c>
      <c r="S11" s="8">
        <v>2.0999999999999999E-5</v>
      </c>
      <c r="T11" s="27">
        <v>-0.14681576917276601</v>
      </c>
      <c r="U11" s="26">
        <v>1.7706446140264901E-2</v>
      </c>
      <c r="V11" s="25">
        <v>1.1E-16</v>
      </c>
      <c r="W11" s="21">
        <v>-0.161127765414393</v>
      </c>
      <c r="X11" s="21">
        <v>1.5424457370379299E-2</v>
      </c>
      <c r="Y11" s="8">
        <v>1.4999999999999999E-25</v>
      </c>
      <c r="Z11" s="22">
        <v>-0.16049697253369999</v>
      </c>
      <c r="AA11" s="21">
        <v>2.3482854159972401E-2</v>
      </c>
      <c r="AB11" s="8">
        <v>8.3999999999999998E-12</v>
      </c>
      <c r="AC11" s="23">
        <f t="shared" si="0"/>
        <v>-1.0867705021471996E-2</v>
      </c>
      <c r="AD11" s="223">
        <v>0.248132551336085</v>
      </c>
    </row>
    <row r="12" spans="1:30">
      <c r="A12" s="58">
        <v>5</v>
      </c>
      <c r="B12" s="29" t="s">
        <v>152</v>
      </c>
      <c r="C12">
        <v>10</v>
      </c>
      <c r="D12">
        <v>114740617</v>
      </c>
      <c r="E12" s="28" t="s">
        <v>117</v>
      </c>
      <c r="F12" s="28"/>
      <c r="G12" t="s">
        <v>41</v>
      </c>
      <c r="H12" s="21">
        <v>0.39410699999999999</v>
      </c>
      <c r="I12" s="20">
        <v>0.99619000000000002</v>
      </c>
      <c r="J12" s="22">
        <v>-0.111692226170045</v>
      </c>
      <c r="K12" s="21">
        <v>9.4233080600849006E-3</v>
      </c>
      <c r="L12" s="24">
        <v>2.0999999999999999E-32</v>
      </c>
      <c r="M12" s="29" t="s">
        <v>45</v>
      </c>
      <c r="N12" s="112">
        <v>0.12</v>
      </c>
      <c r="O12" s="112">
        <v>6.4999999999999997E-3</v>
      </c>
      <c r="P12" s="24">
        <v>1.1E-73</v>
      </c>
      <c r="Q12" s="22">
        <v>-3.6873747108210501E-2</v>
      </c>
      <c r="R12" s="21">
        <v>2.7586679381236798E-2</v>
      </c>
      <c r="S12" s="8">
        <v>0.18</v>
      </c>
      <c r="T12" s="27">
        <v>-0.113244683767167</v>
      </c>
      <c r="U12" s="26">
        <v>1.6297522069430598E-2</v>
      </c>
      <c r="V12" s="25">
        <v>3.7E-12</v>
      </c>
      <c r="W12" s="21">
        <v>-0.114250579394653</v>
      </c>
      <c r="X12" s="21">
        <v>1.4199599582259999E-2</v>
      </c>
      <c r="Y12" s="8">
        <v>8.5000000000000001E-16</v>
      </c>
      <c r="Z12" s="22">
        <v>-0.13791350359971599</v>
      </c>
      <c r="AA12" s="21">
        <v>2.1578598657015099E-2</v>
      </c>
      <c r="AB12" s="8">
        <v>1.7000000000000001E-10</v>
      </c>
      <c r="AC12" s="23">
        <f t="shared" si="0"/>
        <v>-3.367991883050183E-2</v>
      </c>
      <c r="AD12" s="223">
        <v>5.69540022312396E-2</v>
      </c>
    </row>
    <row r="13" spans="1:30">
      <c r="A13" s="58">
        <v>5</v>
      </c>
      <c r="B13" s="29" t="s">
        <v>391</v>
      </c>
      <c r="C13">
        <v>10</v>
      </c>
      <c r="D13">
        <v>114747277</v>
      </c>
      <c r="E13" s="28" t="s">
        <v>390</v>
      </c>
      <c r="F13" s="28"/>
      <c r="G13" t="s">
        <v>53</v>
      </c>
      <c r="H13" s="21">
        <v>0.62508399999999997</v>
      </c>
      <c r="I13" s="20">
        <v>0.98036400000000001</v>
      </c>
      <c r="J13" s="22">
        <v>-0.13134318336463099</v>
      </c>
      <c r="K13" s="21">
        <v>9.5761680840974403E-3</v>
      </c>
      <c r="L13" s="24">
        <v>8.1999999999999996E-43</v>
      </c>
      <c r="M13" s="29" t="s">
        <v>37</v>
      </c>
      <c r="N13" s="112">
        <v>0.13</v>
      </c>
      <c r="O13" s="112">
        <v>6.6E-3</v>
      </c>
      <c r="P13" s="24">
        <v>3.7999999999999998E-91</v>
      </c>
      <c r="Q13" s="22">
        <v>-0.13259186817791199</v>
      </c>
      <c r="R13" s="21">
        <v>2.8143873819984799E-2</v>
      </c>
      <c r="S13" s="8">
        <v>2.5000000000000002E-6</v>
      </c>
      <c r="T13" s="27">
        <v>-0.142159560270496</v>
      </c>
      <c r="U13" s="26">
        <v>1.6601853510300899E-2</v>
      </c>
      <c r="V13" s="25">
        <v>1.1E-17</v>
      </c>
      <c r="W13" s="21">
        <v>-0.13757280795056101</v>
      </c>
      <c r="X13" s="21">
        <v>1.4461166221748799E-2</v>
      </c>
      <c r="Y13" s="8">
        <v>1.7999999999999999E-21</v>
      </c>
      <c r="Z13" s="22">
        <v>-0.109263781017939</v>
      </c>
      <c r="AA13" s="21">
        <v>2.2005372873090401E-2</v>
      </c>
      <c r="AB13" s="8">
        <v>6.8999999999999996E-7</v>
      </c>
      <c r="AC13" s="23">
        <f t="shared" si="0"/>
        <v>7.7760290533243305E-3</v>
      </c>
      <c r="AD13" s="223">
        <v>1.84360429245478E-3</v>
      </c>
    </row>
    <row r="14" spans="1:30">
      <c r="A14" s="58">
        <v>5</v>
      </c>
      <c r="B14" s="29" t="s">
        <v>143</v>
      </c>
      <c r="C14">
        <v>10</v>
      </c>
      <c r="D14">
        <v>114758349</v>
      </c>
      <c r="E14" s="28" t="s">
        <v>117</v>
      </c>
      <c r="F14" s="28"/>
      <c r="G14" t="s">
        <v>41</v>
      </c>
      <c r="H14" s="21">
        <v>0.70738299999999998</v>
      </c>
      <c r="I14" s="20">
        <v>1</v>
      </c>
      <c r="J14" s="22">
        <v>-0.28629234248659102</v>
      </c>
      <c r="K14" s="21">
        <v>1.0085201105829601E-2</v>
      </c>
      <c r="L14" s="24">
        <v>2.9E-177</v>
      </c>
      <c r="M14" s="29" t="s">
        <v>45</v>
      </c>
      <c r="N14" s="112">
        <v>0.31</v>
      </c>
      <c r="O14" s="112">
        <v>6.8999999999999999E-3</v>
      </c>
      <c r="P14" s="53">
        <v>0</v>
      </c>
      <c r="Q14" s="22">
        <v>-0.25697435558348702</v>
      </c>
      <c r="R14" s="21">
        <v>2.9788630170192301E-2</v>
      </c>
      <c r="S14" s="8">
        <v>6.3000000000000004E-18</v>
      </c>
      <c r="T14" s="27">
        <v>-0.28085775291854498</v>
      </c>
      <c r="U14" s="26">
        <v>1.7553969704603298E-2</v>
      </c>
      <c r="V14" s="25">
        <v>1.2999999999999999E-57</v>
      </c>
      <c r="W14" s="21">
        <v>-0.30510243503344697</v>
      </c>
      <c r="X14" s="21">
        <v>1.52791213227031E-2</v>
      </c>
      <c r="Y14" s="8">
        <v>9.9999999999999993E-89</v>
      </c>
      <c r="Z14" s="22">
        <v>-0.28735483136726597</v>
      </c>
      <c r="AA14" s="21">
        <v>2.3288759939736701E-2</v>
      </c>
      <c r="AB14" s="8">
        <v>5.7000000000000002E-35</v>
      </c>
      <c r="AC14" s="23">
        <f t="shared" si="0"/>
        <v>-1.012682526125965E-2</v>
      </c>
      <c r="AD14" s="223">
        <v>2.13520404957755E-5</v>
      </c>
    </row>
    <row r="15" spans="1:30">
      <c r="A15" s="58">
        <v>5</v>
      </c>
      <c r="B15" s="29" t="s">
        <v>142</v>
      </c>
      <c r="C15">
        <v>10</v>
      </c>
      <c r="D15">
        <v>114761697</v>
      </c>
      <c r="E15" s="28" t="s">
        <v>117</v>
      </c>
      <c r="F15" s="28"/>
      <c r="G15" t="s">
        <v>37</v>
      </c>
      <c r="H15" s="21">
        <v>0.54336700000000004</v>
      </c>
      <c r="I15" s="20">
        <v>0.99493500000000001</v>
      </c>
      <c r="J15" s="22">
        <v>-0.16006662596299701</v>
      </c>
      <c r="K15" s="21">
        <v>9.2368063209985196E-3</v>
      </c>
      <c r="L15" s="24">
        <v>2.8000000000000001E-67</v>
      </c>
      <c r="M15" s="29" t="s">
        <v>37</v>
      </c>
      <c r="N15" s="112">
        <v>-0.17</v>
      </c>
      <c r="O15" s="112">
        <v>6.4000000000000003E-3</v>
      </c>
      <c r="P15" s="24">
        <v>1.1000000000000001E-160</v>
      </c>
      <c r="Q15" s="22">
        <v>-0.16208095799113401</v>
      </c>
      <c r="R15" s="21">
        <v>2.7120005380034701E-2</v>
      </c>
      <c r="S15" s="8">
        <v>2.2999999999999999E-9</v>
      </c>
      <c r="T15" s="27">
        <v>-0.160590057628863</v>
      </c>
      <c r="U15" s="26">
        <v>1.6004545857744499E-2</v>
      </c>
      <c r="V15" s="25">
        <v>1.1E-23</v>
      </c>
      <c r="W15" s="21">
        <v>-0.16846245503099699</v>
      </c>
      <c r="X15" s="21">
        <v>1.39429284727982E-2</v>
      </c>
      <c r="Y15" s="8">
        <v>1.3E-33</v>
      </c>
      <c r="Z15" s="22">
        <v>-0.147433917898046</v>
      </c>
      <c r="AA15" s="21">
        <v>2.11997329542736E-2</v>
      </c>
      <c r="AB15" s="8">
        <v>3.6E-12</v>
      </c>
      <c r="AC15" s="23">
        <f t="shared" si="0"/>
        <v>4.8823466976960035E-3</v>
      </c>
      <c r="AD15" s="223">
        <v>3.15237995953758E-4</v>
      </c>
    </row>
    <row r="16" spans="1:30">
      <c r="A16" s="58">
        <v>5</v>
      </c>
      <c r="B16" s="29" t="s">
        <v>140</v>
      </c>
      <c r="C16">
        <v>10</v>
      </c>
      <c r="D16">
        <v>114775205</v>
      </c>
      <c r="E16" s="28" t="s">
        <v>117</v>
      </c>
      <c r="F16" s="28"/>
      <c r="G16" t="s">
        <v>136</v>
      </c>
      <c r="H16" s="21">
        <v>0.55825800000000003</v>
      </c>
      <c r="I16" s="20">
        <v>0.842059</v>
      </c>
      <c r="J16" s="22">
        <v>-0.11296245110990299</v>
      </c>
      <c r="K16" s="21">
        <v>1.00640306901653E-2</v>
      </c>
      <c r="L16" s="24">
        <v>3.1000000000000003E-29</v>
      </c>
      <c r="M16" s="29"/>
      <c r="N16" s="112"/>
      <c r="O16" s="112"/>
      <c r="P16" s="24"/>
      <c r="Q16" s="22">
        <v>-0.12334232528686601</v>
      </c>
      <c r="R16" s="21">
        <v>2.95500676716056E-2</v>
      </c>
      <c r="S16" s="8">
        <v>3.0000000000000001E-5</v>
      </c>
      <c r="T16" s="27">
        <v>-0.11630861836817</v>
      </c>
      <c r="U16" s="26">
        <v>1.7438722602436001E-2</v>
      </c>
      <c r="V16" s="25">
        <v>2.6000000000000001E-11</v>
      </c>
      <c r="W16" s="21">
        <v>-0.112109358702771</v>
      </c>
      <c r="X16" s="21">
        <v>1.5188114184428E-2</v>
      </c>
      <c r="Y16" s="8">
        <v>1.6E-13</v>
      </c>
      <c r="Z16" s="22">
        <v>-0.111048481041676</v>
      </c>
      <c r="AA16" s="21">
        <v>2.3094579397855398E-2</v>
      </c>
      <c r="AB16" s="8">
        <v>1.5E-6</v>
      </c>
      <c r="AC16" s="23">
        <f t="shared" si="0"/>
        <v>4.0979480817300018E-3</v>
      </c>
      <c r="AD16" s="223">
        <v>1.14511127532935E-2</v>
      </c>
    </row>
    <row r="17" spans="1:30">
      <c r="A17" s="58">
        <v>5</v>
      </c>
      <c r="B17" s="29" t="s">
        <v>137</v>
      </c>
      <c r="C17">
        <v>10</v>
      </c>
      <c r="D17">
        <v>114791239</v>
      </c>
      <c r="E17" s="28" t="s">
        <v>117</v>
      </c>
      <c r="F17" s="28"/>
      <c r="G17" t="s">
        <v>136</v>
      </c>
      <c r="H17" s="21">
        <v>0.60956200000000005</v>
      </c>
      <c r="I17" s="20">
        <v>0.91527000000000003</v>
      </c>
      <c r="J17" s="22">
        <v>-0.16460575553974899</v>
      </c>
      <c r="K17" s="21">
        <v>9.7990155777129499E-3</v>
      </c>
      <c r="L17" s="24">
        <v>2.5000000000000001E-63</v>
      </c>
      <c r="M17" s="29"/>
      <c r="N17" s="112"/>
      <c r="O17" s="112"/>
      <c r="P17" s="53"/>
      <c r="Q17" s="22">
        <v>-0.103716671513864</v>
      </c>
      <c r="R17" s="21">
        <v>2.8822612518964699E-2</v>
      </c>
      <c r="S17" s="8">
        <v>3.2000000000000003E-4</v>
      </c>
      <c r="T17" s="27">
        <v>-0.15227079867535301</v>
      </c>
      <c r="U17" s="26">
        <v>1.70051336273702E-2</v>
      </c>
      <c r="V17" s="25">
        <v>3.4000000000000002E-19</v>
      </c>
      <c r="W17" s="21">
        <v>-0.18856893230042801</v>
      </c>
      <c r="X17" s="21">
        <v>1.48015585439377E-2</v>
      </c>
      <c r="Y17" s="8">
        <v>3.5000000000000001E-37</v>
      </c>
      <c r="Z17" s="22">
        <v>-0.16227217717641601</v>
      </c>
      <c r="AA17" s="21">
        <v>2.2534567721725001E-2</v>
      </c>
      <c r="AB17" s="8">
        <v>6.1000000000000003E-13</v>
      </c>
      <c r="AC17" s="23">
        <f t="shared" si="0"/>
        <v>-1.9518501887517335E-2</v>
      </c>
      <c r="AD17" s="223">
        <v>0.49284836686161498</v>
      </c>
    </row>
    <row r="18" spans="1:30">
      <c r="A18" s="58">
        <v>5</v>
      </c>
      <c r="B18" s="29" t="s">
        <v>135</v>
      </c>
      <c r="C18">
        <v>10</v>
      </c>
      <c r="D18">
        <v>114793572</v>
      </c>
      <c r="E18" s="28" t="s">
        <v>117</v>
      </c>
      <c r="F18" s="28"/>
      <c r="G18" t="s">
        <v>45</v>
      </c>
      <c r="H18" s="21">
        <v>0.96782900000000005</v>
      </c>
      <c r="I18" s="20">
        <v>1</v>
      </c>
      <c r="J18" s="22">
        <v>-0.236022228200062</v>
      </c>
      <c r="K18" s="21">
        <v>2.6059915620308599E-2</v>
      </c>
      <c r="L18" s="24">
        <v>1.3000000000000001E-19</v>
      </c>
      <c r="M18" s="29" t="s">
        <v>45</v>
      </c>
      <c r="N18" s="112">
        <v>-0.28999999999999998</v>
      </c>
      <c r="O18" s="112">
        <v>1.7999999999999999E-2</v>
      </c>
      <c r="P18" s="24">
        <v>2.1000000000000001E-56</v>
      </c>
      <c r="Q18" s="22">
        <v>-0.19685891009623899</v>
      </c>
      <c r="R18" s="21">
        <v>7.7418509415438402E-2</v>
      </c>
      <c r="S18" s="8">
        <v>1.0999999999999999E-2</v>
      </c>
      <c r="T18" s="27">
        <v>-0.29675281402923098</v>
      </c>
      <c r="U18" s="26">
        <v>4.5514978709626203E-2</v>
      </c>
      <c r="V18" s="25">
        <v>7.0000000000000004E-11</v>
      </c>
      <c r="W18" s="21">
        <v>-0.21456381428044499</v>
      </c>
      <c r="X18" s="21">
        <v>3.9627785715324201E-2</v>
      </c>
      <c r="Y18" s="8">
        <v>6.1000000000000004E-8</v>
      </c>
      <c r="Z18" s="22">
        <v>-0.24816091976979399</v>
      </c>
      <c r="AA18" s="21">
        <v>6.0413066922015903E-2</v>
      </c>
      <c r="AB18" s="8">
        <v>4.0000000000000003E-5</v>
      </c>
      <c r="AC18" s="23">
        <f t="shared" si="0"/>
        <v>-1.7100669891185E-2</v>
      </c>
      <c r="AD18" s="223">
        <v>7.4793236241807698E-2</v>
      </c>
    </row>
    <row r="19" spans="1:30">
      <c r="A19" s="58">
        <v>5</v>
      </c>
      <c r="B19" s="29" t="s">
        <v>134</v>
      </c>
      <c r="C19">
        <v>10</v>
      </c>
      <c r="D19">
        <v>114796424</v>
      </c>
      <c r="E19" s="28" t="s">
        <v>117</v>
      </c>
      <c r="F19" s="28"/>
      <c r="G19" t="s">
        <v>41</v>
      </c>
      <c r="H19" s="21">
        <v>0.79029899999999997</v>
      </c>
      <c r="I19" s="20">
        <v>0.97945800000000005</v>
      </c>
      <c r="J19" s="22">
        <v>-0.267098473812029</v>
      </c>
      <c r="K19" s="21">
        <v>1.1359948816307501E-2</v>
      </c>
      <c r="L19" s="24">
        <v>3E-122</v>
      </c>
      <c r="M19" s="29"/>
      <c r="N19" s="112"/>
      <c r="O19" s="112"/>
      <c r="P19" s="53"/>
      <c r="Q19" s="22">
        <v>-0.21700958240700699</v>
      </c>
      <c r="R19" s="21">
        <v>3.3623075904633301E-2</v>
      </c>
      <c r="S19" s="8">
        <v>1.0999999999999999E-10</v>
      </c>
      <c r="T19" s="27">
        <v>-0.25489947302890598</v>
      </c>
      <c r="U19" s="26">
        <v>1.9806485615199199E-2</v>
      </c>
      <c r="V19" s="25">
        <v>6.6000000000000005E-38</v>
      </c>
      <c r="W19" s="21">
        <v>-0.29815498949124303</v>
      </c>
      <c r="X19" s="21">
        <v>1.72189177264041E-2</v>
      </c>
      <c r="Y19" s="8">
        <v>3.6E-67</v>
      </c>
      <c r="Z19" s="22">
        <v>-0.259117726251679</v>
      </c>
      <c r="AA19" s="21">
        <v>2.6279718639735199E-2</v>
      </c>
      <c r="AB19" s="8">
        <v>6.3000000000000002E-23</v>
      </c>
      <c r="AC19" s="23">
        <f t="shared" si="0"/>
        <v>-1.4036047948224004E-2</v>
      </c>
      <c r="AD19" s="223">
        <v>0.123668186826382</v>
      </c>
    </row>
    <row r="20" spans="1:30">
      <c r="A20" s="58">
        <v>5</v>
      </c>
      <c r="B20" s="29" t="s">
        <v>131</v>
      </c>
      <c r="C20">
        <v>10</v>
      </c>
      <c r="D20">
        <v>114818754</v>
      </c>
      <c r="E20" s="28" t="s">
        <v>117</v>
      </c>
      <c r="F20" s="28"/>
      <c r="G20" t="s">
        <v>53</v>
      </c>
      <c r="H20" s="21">
        <v>0.74639299999999997</v>
      </c>
      <c r="I20" s="20">
        <v>0.97299999999999998</v>
      </c>
      <c r="J20" s="22">
        <v>-0.204786242178991</v>
      </c>
      <c r="K20" s="21">
        <v>1.06696970364888E-2</v>
      </c>
      <c r="L20" s="24">
        <v>4.2000000000000001E-82</v>
      </c>
      <c r="M20" s="29" t="s">
        <v>37</v>
      </c>
      <c r="N20" s="112">
        <v>0.22</v>
      </c>
      <c r="O20" s="112">
        <v>7.4000000000000003E-3</v>
      </c>
      <c r="P20" s="24">
        <v>2.9999999999999998E-199</v>
      </c>
      <c r="Q20" s="22">
        <v>-0.14630324572689801</v>
      </c>
      <c r="R20" s="21">
        <v>3.14842425480392E-2</v>
      </c>
      <c r="S20" s="8">
        <v>3.4000000000000001E-6</v>
      </c>
      <c r="T20" s="27">
        <v>-0.17828415990058699</v>
      </c>
      <c r="U20" s="26">
        <v>1.8559274696303099E-2</v>
      </c>
      <c r="V20" s="25">
        <v>7.4999999999999998E-22</v>
      </c>
      <c r="W20" s="21">
        <v>-0.22525366305031</v>
      </c>
      <c r="X20" s="21">
        <v>1.6149837233596701E-2</v>
      </c>
      <c r="Y20" s="8">
        <v>3.1999999999999999E-44</v>
      </c>
      <c r="Z20" s="22">
        <v>-0.23112922747555201</v>
      </c>
      <c r="AA20" s="21">
        <v>2.4600935275206001E-2</v>
      </c>
      <c r="AB20" s="8">
        <v>5.8E-21</v>
      </c>
      <c r="AC20" s="23">
        <f t="shared" si="0"/>
        <v>-2.827532724955133E-2</v>
      </c>
      <c r="AD20" s="223">
        <v>0.63806067195751703</v>
      </c>
    </row>
    <row r="21" spans="1:30">
      <c r="A21" s="58">
        <v>5</v>
      </c>
      <c r="B21" s="29" t="s">
        <v>128</v>
      </c>
      <c r="C21">
        <v>10</v>
      </c>
      <c r="D21">
        <v>114821527</v>
      </c>
      <c r="E21" s="28" t="s">
        <v>117</v>
      </c>
      <c r="F21" s="28"/>
      <c r="G21" t="s">
        <v>37</v>
      </c>
      <c r="H21" s="21">
        <v>0.84902999999999995</v>
      </c>
      <c r="I21" s="20">
        <v>0.97522699999999996</v>
      </c>
      <c r="J21" s="22">
        <v>-0.19787891292269899</v>
      </c>
      <c r="K21" s="21">
        <v>1.2960624698853699E-2</v>
      </c>
      <c r="L21" s="24">
        <v>1.2000000000000001E-52</v>
      </c>
      <c r="M21" s="29" t="s">
        <v>37</v>
      </c>
      <c r="N21" s="112">
        <v>-0.22</v>
      </c>
      <c r="O21" s="112">
        <v>9.1000000000000004E-3</v>
      </c>
      <c r="P21" s="24">
        <v>7.4E-128</v>
      </c>
      <c r="Q21" s="22">
        <v>-0.14945088821428701</v>
      </c>
      <c r="R21" s="21">
        <v>3.8338450079008803E-2</v>
      </c>
      <c r="S21" s="8">
        <v>9.7E-5</v>
      </c>
      <c r="T21" s="27">
        <v>-0.19235475769534399</v>
      </c>
      <c r="U21" s="26">
        <v>2.2579308295874002E-2</v>
      </c>
      <c r="V21" s="25">
        <v>1.6000000000000001E-17</v>
      </c>
      <c r="W21" s="21">
        <v>-0.22825791214109001</v>
      </c>
      <c r="X21" s="21">
        <v>1.9635664967617102E-2</v>
      </c>
      <c r="Y21" s="8">
        <v>3.1E-31</v>
      </c>
      <c r="Z21" s="22">
        <v>-0.17056423445719901</v>
      </c>
      <c r="AA21" s="21">
        <v>2.9970659564279498E-2</v>
      </c>
      <c r="AB21" s="8">
        <v>1.3000000000000001E-8</v>
      </c>
      <c r="AC21" s="23">
        <f t="shared" si="0"/>
        <v>-7.037782080970667E-3</v>
      </c>
      <c r="AD21" s="223">
        <v>0.13080664987056301</v>
      </c>
    </row>
    <row r="22" spans="1:30">
      <c r="A22" s="58">
        <v>6</v>
      </c>
      <c r="B22" s="29" t="s">
        <v>89</v>
      </c>
      <c r="C22">
        <v>12</v>
      </c>
      <c r="D22">
        <v>4384844</v>
      </c>
      <c r="E22" s="28" t="s">
        <v>88</v>
      </c>
      <c r="F22" s="28"/>
      <c r="G22" t="s">
        <v>45</v>
      </c>
      <c r="H22" s="21">
        <v>0.97953400000000002</v>
      </c>
      <c r="I22" s="20">
        <v>0.81210899999999997</v>
      </c>
      <c r="J22" s="22">
        <v>0.450156171186468</v>
      </c>
      <c r="K22" s="21">
        <v>3.58125487418842E-2</v>
      </c>
      <c r="L22" s="24">
        <v>3.0999999999999999E-36</v>
      </c>
      <c r="M22" s="29" t="s">
        <v>45</v>
      </c>
      <c r="N22" s="112">
        <v>0.48</v>
      </c>
      <c r="O22" s="112">
        <v>2.7E-2</v>
      </c>
      <c r="P22" s="24">
        <v>5.2999999999999998E-70</v>
      </c>
      <c r="Q22" s="22">
        <v>0.409821406031879</v>
      </c>
      <c r="R22" s="21">
        <v>0.102870716879345</v>
      </c>
      <c r="S22" s="8">
        <v>6.7999999999999999E-5</v>
      </c>
      <c r="T22" s="27">
        <v>0.52496467379154599</v>
      </c>
      <c r="U22" s="26">
        <v>6.1145649409457298E-2</v>
      </c>
      <c r="V22" s="25">
        <v>8.9999999999999999E-18</v>
      </c>
      <c r="W22" s="21">
        <v>0.46605445856913702</v>
      </c>
      <c r="X22" s="21">
        <v>5.33159553950774E-2</v>
      </c>
      <c r="Y22" s="8">
        <v>2.3000000000000001E-18</v>
      </c>
      <c r="Z22" s="22">
        <v>0.30857700794940801</v>
      </c>
      <c r="AA22" s="21">
        <v>8.0483281143007707E-2</v>
      </c>
      <c r="AB22" s="8">
        <v>1.2999999999999999E-4</v>
      </c>
      <c r="AC22" s="23">
        <f t="shared" si="0"/>
        <v>-3.3748132694156996E-2</v>
      </c>
      <c r="AD22" s="223">
        <v>7.9853991778397603E-5</v>
      </c>
    </row>
    <row r="23" spans="1:30">
      <c r="A23" s="58">
        <v>7</v>
      </c>
      <c r="B23" s="29" t="s">
        <v>389</v>
      </c>
      <c r="C23">
        <v>16</v>
      </c>
      <c r="D23">
        <v>53799296</v>
      </c>
      <c r="E23" s="28" t="s">
        <v>62</v>
      </c>
      <c r="F23" s="28"/>
      <c r="G23" t="s">
        <v>41</v>
      </c>
      <c r="H23" s="21">
        <v>0.57773600000000003</v>
      </c>
      <c r="I23" s="20">
        <v>0.99566900000000003</v>
      </c>
      <c r="J23" s="22">
        <v>-9.1190891869887394E-2</v>
      </c>
      <c r="K23" s="21">
        <v>9.3223829148633905E-3</v>
      </c>
      <c r="L23" s="24">
        <v>1.3E-22</v>
      </c>
      <c r="M23" s="29"/>
      <c r="N23" s="112"/>
      <c r="O23" s="112"/>
      <c r="P23" s="24"/>
      <c r="Q23" s="22">
        <v>-0.12640027024977801</v>
      </c>
      <c r="R23" s="21">
        <v>2.7373462605163001E-2</v>
      </c>
      <c r="S23" s="8">
        <v>3.8999999999999999E-6</v>
      </c>
      <c r="T23" s="27">
        <v>-0.135341903265813</v>
      </c>
      <c r="U23" s="26">
        <v>1.61495086342941E-2</v>
      </c>
      <c r="V23" s="25">
        <v>5.2999999999999998E-17</v>
      </c>
      <c r="W23" s="21">
        <v>-7.9010986160940697E-2</v>
      </c>
      <c r="X23" s="21">
        <v>1.4071053672723301E-2</v>
      </c>
      <c r="Y23" s="8">
        <v>2E-8</v>
      </c>
      <c r="Z23" s="22">
        <v>-5.8534707912752601E-2</v>
      </c>
      <c r="AA23" s="21">
        <v>2.13968915929297E-2</v>
      </c>
      <c r="AB23" s="8">
        <v>6.1999999999999998E-3</v>
      </c>
      <c r="AC23" s="23">
        <f t="shared" si="0"/>
        <v>2.2621854112341803E-2</v>
      </c>
      <c r="AD23" s="223">
        <v>1.0335546235437101E-15</v>
      </c>
    </row>
    <row r="24" spans="1:30">
      <c r="A24" s="58">
        <v>7</v>
      </c>
      <c r="B24" s="29" t="s">
        <v>63</v>
      </c>
      <c r="C24">
        <v>16</v>
      </c>
      <c r="D24">
        <v>53848561</v>
      </c>
      <c r="E24" s="28" t="s">
        <v>62</v>
      </c>
      <c r="F24" s="28"/>
      <c r="G24" t="s">
        <v>37</v>
      </c>
      <c r="H24" s="21">
        <v>0.401144</v>
      </c>
      <c r="I24" s="20">
        <v>0.90876000000000001</v>
      </c>
      <c r="J24" s="22">
        <v>-7.0567731450498203E-2</v>
      </c>
      <c r="K24" s="21">
        <v>9.7815018702088405E-3</v>
      </c>
      <c r="L24" s="24">
        <v>5.4000000000000002E-13</v>
      </c>
      <c r="M24" s="29" t="s">
        <v>37</v>
      </c>
      <c r="N24" s="112">
        <v>-8.4000000000000005E-2</v>
      </c>
      <c r="O24" s="112">
        <v>6.7000000000000002E-3</v>
      </c>
      <c r="P24" s="24">
        <v>1.3E-35</v>
      </c>
      <c r="Q24" s="22">
        <v>-7.9098568736288802E-2</v>
      </c>
      <c r="R24" s="21">
        <v>2.86811537624726E-2</v>
      </c>
      <c r="S24" s="8">
        <v>5.7999999999999996E-3</v>
      </c>
      <c r="T24" s="27">
        <v>-0.116861126534442</v>
      </c>
      <c r="U24" s="26">
        <v>1.6934714258325299E-2</v>
      </c>
      <c r="V24" s="25">
        <v>5.1999999999999997E-12</v>
      </c>
      <c r="W24" s="21">
        <v>-5.6905947004320501E-2</v>
      </c>
      <c r="X24" s="21">
        <v>1.47476312209842E-2</v>
      </c>
      <c r="Y24" s="8">
        <v>1.1E-4</v>
      </c>
      <c r="Z24" s="22">
        <v>-4.5029686451389703E-2</v>
      </c>
      <c r="AA24" s="21">
        <v>2.2415875458961398E-2</v>
      </c>
      <c r="AB24" s="8">
        <v>4.4999999999999998E-2</v>
      </c>
      <c r="AC24" s="23">
        <f t="shared" si="0"/>
        <v>1.1356294094966366E-2</v>
      </c>
      <c r="AD24" s="223">
        <v>1.7620518242807399E-8</v>
      </c>
    </row>
    <row r="25" spans="1:30" ht="15.75" thickBot="1">
      <c r="A25" s="57">
        <v>8</v>
      </c>
      <c r="B25" s="19" t="s">
        <v>388</v>
      </c>
      <c r="C25" s="4">
        <v>16</v>
      </c>
      <c r="D25" s="4">
        <v>75234872</v>
      </c>
      <c r="E25" s="18" t="s">
        <v>387</v>
      </c>
      <c r="F25" s="18" t="s">
        <v>386</v>
      </c>
      <c r="G25" s="4" t="s">
        <v>41</v>
      </c>
      <c r="H25" s="10">
        <v>0.92378300000000002</v>
      </c>
      <c r="I25" s="9">
        <v>0.96366600000000002</v>
      </c>
      <c r="J25" s="11">
        <v>9.92979100902113E-2</v>
      </c>
      <c r="K25" s="10">
        <v>1.7577699896915801E-2</v>
      </c>
      <c r="L25" s="13">
        <v>1.6000000000000001E-8</v>
      </c>
      <c r="M25" s="19" t="s">
        <v>37</v>
      </c>
      <c r="N25" s="4">
        <v>-0.13</v>
      </c>
      <c r="O25" s="4">
        <v>1.2E-2</v>
      </c>
      <c r="P25" s="13">
        <v>1.3000000000000001E-27</v>
      </c>
      <c r="Q25" s="11">
        <v>5.4741411692766299E-2</v>
      </c>
      <c r="R25" s="10">
        <v>5.1311839188075699E-2</v>
      </c>
      <c r="S25" s="14">
        <v>0.28999999999999998</v>
      </c>
      <c r="T25" s="17">
        <v>0.17639190417161901</v>
      </c>
      <c r="U25" s="16">
        <v>3.0369023763028299E-2</v>
      </c>
      <c r="V25" s="15">
        <v>6.3000000000000002E-9</v>
      </c>
      <c r="W25" s="10">
        <v>9.7060193429187397E-2</v>
      </c>
      <c r="X25" s="10">
        <v>2.64368183039368E-2</v>
      </c>
      <c r="Y25" s="14">
        <v>2.4000000000000001E-4</v>
      </c>
      <c r="Z25" s="11">
        <v>1.8663861970122399E-2</v>
      </c>
      <c r="AA25" s="10">
        <v>4.01204881418393E-2</v>
      </c>
      <c r="AB25" s="14">
        <v>0.64</v>
      </c>
      <c r="AC25" s="12">
        <f t="shared" si="0"/>
        <v>-1.2025849907547967E-2</v>
      </c>
      <c r="AD25" s="225">
        <v>8.2253190594132501E-6</v>
      </c>
    </row>
    <row r="32" spans="1:30">
      <c r="P32" s="8"/>
    </row>
    <row r="33" spans="16:16">
      <c r="P33" s="8"/>
    </row>
  </sheetData>
  <mergeCells count="6">
    <mergeCell ref="J3:L3"/>
    <mergeCell ref="Q3:S3"/>
    <mergeCell ref="T3:V3"/>
    <mergeCell ref="W3:Y3"/>
    <mergeCell ref="Z3:AB3"/>
    <mergeCell ref="M3:P3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BBBEF-1438-4BAA-8E57-BE4D18AA403B}">
  <dimension ref="A1:AD65"/>
  <sheetViews>
    <sheetView topLeftCell="A28" zoomScale="80" zoomScaleNormal="80" workbookViewId="0">
      <selection activeCell="Q47" sqref="Q47:AB47"/>
    </sheetView>
  </sheetViews>
  <sheetFormatPr defaultRowHeight="15"/>
  <cols>
    <col min="2" max="2" width="21.140625" customWidth="1"/>
    <col min="4" max="6" width="16" customWidth="1"/>
    <col min="12" max="12" width="9.85546875" customWidth="1"/>
    <col min="16" max="16" width="11.140625" customWidth="1"/>
    <col min="30" max="30" width="17.140625" customWidth="1"/>
  </cols>
  <sheetData>
    <row r="1" spans="1:30" ht="15.75">
      <c r="A1" s="51" t="s">
        <v>421</v>
      </c>
    </row>
    <row r="2" spans="1:30" ht="15.75" thickBot="1">
      <c r="A2" s="201" t="s">
        <v>658</v>
      </c>
    </row>
    <row r="3" spans="1:30" ht="32.25" customHeight="1" thickBot="1">
      <c r="A3" s="51"/>
      <c r="J3" s="247" t="s">
        <v>379</v>
      </c>
      <c r="K3" s="248"/>
      <c r="L3" s="248"/>
      <c r="M3" s="250" t="s">
        <v>427</v>
      </c>
      <c r="N3" s="251"/>
      <c r="O3" s="251"/>
      <c r="P3" s="252"/>
      <c r="Q3" s="247" t="s">
        <v>378</v>
      </c>
      <c r="R3" s="248"/>
      <c r="S3" s="249"/>
      <c r="T3" s="248" t="s">
        <v>377</v>
      </c>
      <c r="U3" s="248"/>
      <c r="V3" s="248"/>
      <c r="W3" s="245" t="s">
        <v>376</v>
      </c>
      <c r="X3" s="246"/>
      <c r="Y3" s="253"/>
      <c r="Z3" s="248" t="s">
        <v>375</v>
      </c>
      <c r="AA3" s="248"/>
      <c r="AB3" s="249"/>
    </row>
    <row r="4" spans="1:30" ht="60.75" thickBot="1">
      <c r="A4" s="98" t="s">
        <v>374</v>
      </c>
      <c r="B4" s="47" t="s">
        <v>373</v>
      </c>
      <c r="C4" s="1" t="s">
        <v>653</v>
      </c>
      <c r="D4" s="1" t="s">
        <v>394</v>
      </c>
      <c r="E4" s="1" t="s">
        <v>372</v>
      </c>
      <c r="F4" s="1" t="s">
        <v>371</v>
      </c>
      <c r="G4" s="156" t="s">
        <v>650</v>
      </c>
      <c r="H4" s="156" t="s">
        <v>651</v>
      </c>
      <c r="I4" s="156" t="s">
        <v>652</v>
      </c>
      <c r="J4" s="220" t="s">
        <v>370</v>
      </c>
      <c r="K4" s="221" t="s">
        <v>366</v>
      </c>
      <c r="L4" s="221" t="s">
        <v>369</v>
      </c>
      <c r="M4" s="157" t="s">
        <v>650</v>
      </c>
      <c r="N4" s="122" t="s">
        <v>370</v>
      </c>
      <c r="O4" s="122" t="s">
        <v>366</v>
      </c>
      <c r="P4" s="124" t="s">
        <v>369</v>
      </c>
      <c r="Q4" s="97" t="s">
        <v>370</v>
      </c>
      <c r="R4" s="93" t="s">
        <v>366</v>
      </c>
      <c r="S4" s="92" t="s">
        <v>369</v>
      </c>
      <c r="T4" s="93" t="s">
        <v>370</v>
      </c>
      <c r="U4" s="93" t="s">
        <v>366</v>
      </c>
      <c r="V4" s="93" t="s">
        <v>369</v>
      </c>
      <c r="W4" s="96" t="s">
        <v>370</v>
      </c>
      <c r="X4" s="95" t="s">
        <v>366</v>
      </c>
      <c r="Y4" s="94" t="s">
        <v>369</v>
      </c>
      <c r="Z4" s="93" t="s">
        <v>370</v>
      </c>
      <c r="AA4" s="93" t="s">
        <v>366</v>
      </c>
      <c r="AB4" s="92" t="s">
        <v>369</v>
      </c>
      <c r="AC4" s="91" t="s">
        <v>384</v>
      </c>
      <c r="AD4" s="228" t="s">
        <v>682</v>
      </c>
    </row>
    <row r="5" spans="1:30">
      <c r="A5" s="63">
        <v>1</v>
      </c>
      <c r="B5" s="233" t="s">
        <v>349</v>
      </c>
      <c r="C5" s="235">
        <v>2</v>
      </c>
      <c r="D5" s="90">
        <v>27742603</v>
      </c>
      <c r="E5" s="61" t="s">
        <v>348</v>
      </c>
      <c r="F5" s="61"/>
      <c r="G5" s="60" t="s">
        <v>45</v>
      </c>
      <c r="H5" s="40">
        <v>0.38045400000000001</v>
      </c>
      <c r="I5" s="40">
        <v>1</v>
      </c>
      <c r="J5" s="85">
        <v>-7.7344189046320205E-2</v>
      </c>
      <c r="K5" s="84">
        <v>9.4577292313718208E-3</v>
      </c>
      <c r="L5" s="89">
        <v>2.8999999999999998E-16</v>
      </c>
      <c r="M5" s="29" t="s">
        <v>45</v>
      </c>
      <c r="N5" s="112">
        <v>-6.5000000000000002E-2</v>
      </c>
      <c r="O5" s="112">
        <v>6.4999999999999997E-3</v>
      </c>
      <c r="P5" s="24">
        <v>4.6000000000000002E-23</v>
      </c>
      <c r="Q5" s="85">
        <v>-3.2727828777305103E-2</v>
      </c>
      <c r="R5" s="84">
        <v>2.7722789202783E-2</v>
      </c>
      <c r="S5" s="83">
        <v>0.24</v>
      </c>
      <c r="T5" s="84">
        <v>-8.3582678378464406E-2</v>
      </c>
      <c r="U5" s="84">
        <v>1.6370031704544201E-2</v>
      </c>
      <c r="V5" s="89">
        <v>3.3000000000000002E-7</v>
      </c>
      <c r="W5" s="88">
        <v>-9.9037146140866603E-2</v>
      </c>
      <c r="X5" s="87">
        <v>1.42588431448522E-2</v>
      </c>
      <c r="Y5" s="86">
        <v>3.8E-12</v>
      </c>
      <c r="Z5" s="85">
        <v>-4.3001429904461597E-2</v>
      </c>
      <c r="AA5" s="84">
        <v>2.1675106256847699E-2</v>
      </c>
      <c r="AB5" s="83">
        <v>4.7E-2</v>
      </c>
      <c r="AC5" s="82">
        <f t="shared" ref="AC5:AC36" si="0">((T5-Q5)+(W5-T5)+(Z5-W5))/3</f>
        <v>-3.4245337090521625E-3</v>
      </c>
      <c r="AD5" s="224">
        <v>0.117770801222034</v>
      </c>
    </row>
    <row r="6" spans="1:30">
      <c r="A6" s="58">
        <v>2</v>
      </c>
      <c r="B6" s="231" t="s">
        <v>339</v>
      </c>
      <c r="C6" s="236">
        <v>2</v>
      </c>
      <c r="D6" s="81">
        <v>165552706</v>
      </c>
      <c r="E6" s="28" t="s">
        <v>336</v>
      </c>
      <c r="F6" s="28"/>
      <c r="G6" t="s">
        <v>37</v>
      </c>
      <c r="H6" s="21">
        <v>0.63039800000000001</v>
      </c>
      <c r="I6" s="21">
        <v>0.99093200000000004</v>
      </c>
      <c r="J6" s="76">
        <v>8.2425377493241303E-2</v>
      </c>
      <c r="K6" s="75">
        <v>9.5642067992470995E-3</v>
      </c>
      <c r="L6" s="80">
        <v>6.8E-18</v>
      </c>
      <c r="M6" s="128"/>
      <c r="N6" s="129"/>
      <c r="O6" s="129"/>
      <c r="P6" s="74"/>
      <c r="Q6" s="76">
        <v>0.10047027945824299</v>
      </c>
      <c r="R6" s="75">
        <v>2.8042737803853999E-2</v>
      </c>
      <c r="S6" s="74">
        <v>3.4000000000000002E-4</v>
      </c>
      <c r="T6" s="75">
        <v>0.100217241728057</v>
      </c>
      <c r="U6" s="75">
        <v>1.65571105176948E-2</v>
      </c>
      <c r="V6" s="80">
        <v>1.3999999999999999E-9</v>
      </c>
      <c r="W6" s="79">
        <v>8.8974728387350405E-2</v>
      </c>
      <c r="X6" s="78">
        <v>1.4415117642432401E-2</v>
      </c>
      <c r="Y6" s="77">
        <v>6.6999999999999996E-10</v>
      </c>
      <c r="Z6" s="76">
        <v>4.4982641154512497E-2</v>
      </c>
      <c r="AA6" s="75">
        <v>2.19201734088375E-2</v>
      </c>
      <c r="AB6" s="74">
        <v>0.04</v>
      </c>
      <c r="AC6" s="73">
        <f t="shared" si="0"/>
        <v>-1.8495879434576833E-2</v>
      </c>
      <c r="AD6" s="223">
        <v>1.20454574074258E-5</v>
      </c>
    </row>
    <row r="7" spans="1:30">
      <c r="A7" s="58">
        <v>3</v>
      </c>
      <c r="B7" s="231" t="s">
        <v>331</v>
      </c>
      <c r="C7" s="236">
        <v>2</v>
      </c>
      <c r="D7" s="81">
        <v>227083411</v>
      </c>
      <c r="E7" s="28" t="s">
        <v>326</v>
      </c>
      <c r="F7" s="28" t="s">
        <v>325</v>
      </c>
      <c r="G7" t="s">
        <v>37</v>
      </c>
      <c r="H7" s="21">
        <v>0.346051</v>
      </c>
      <c r="I7" s="21">
        <v>0.99473900000000004</v>
      </c>
      <c r="J7" s="76">
        <v>-8.2322219831458807E-2</v>
      </c>
      <c r="K7" s="75">
        <v>9.6844066456393298E-3</v>
      </c>
      <c r="L7" s="80">
        <v>1.9000000000000001E-17</v>
      </c>
      <c r="M7" s="29" t="s">
        <v>37</v>
      </c>
      <c r="N7" s="112">
        <v>-9.4E-2</v>
      </c>
      <c r="O7" s="112">
        <v>6.6E-3</v>
      </c>
      <c r="P7" s="24">
        <v>2.2999999999999999E-45</v>
      </c>
      <c r="Q7" s="76">
        <v>-5.5310949827543199E-2</v>
      </c>
      <c r="R7" s="75">
        <v>2.83570905960586E-2</v>
      </c>
      <c r="S7" s="74">
        <v>5.0999999999999997E-2</v>
      </c>
      <c r="T7" s="75">
        <v>-8.0974930223541006E-2</v>
      </c>
      <c r="U7" s="75">
        <v>1.6748030900917501E-2</v>
      </c>
      <c r="V7" s="80">
        <v>1.3E-6</v>
      </c>
      <c r="W7" s="79">
        <v>-9.1296280517335501E-2</v>
      </c>
      <c r="X7" s="78">
        <v>1.4592274635284E-2</v>
      </c>
      <c r="Y7" s="77">
        <v>3.9E-10</v>
      </c>
      <c r="Z7" s="76">
        <v>-8.3001283546510193E-2</v>
      </c>
      <c r="AA7" s="75">
        <v>2.21798720797644E-2</v>
      </c>
      <c r="AB7" s="74">
        <v>1.8000000000000001E-4</v>
      </c>
      <c r="AC7" s="73">
        <f t="shared" si="0"/>
        <v>-9.2301112396556643E-3</v>
      </c>
      <c r="AD7" s="223">
        <v>0.42876572855883199</v>
      </c>
    </row>
    <row r="8" spans="1:30">
      <c r="A8" s="58">
        <v>4</v>
      </c>
      <c r="B8" s="231" t="s">
        <v>420</v>
      </c>
      <c r="C8" s="236">
        <v>3</v>
      </c>
      <c r="D8" s="81">
        <v>123054770</v>
      </c>
      <c r="E8" s="28" t="s">
        <v>308</v>
      </c>
      <c r="F8" s="28"/>
      <c r="G8" t="s">
        <v>37</v>
      </c>
      <c r="H8" s="21">
        <v>0.74671600000000005</v>
      </c>
      <c r="I8" s="21">
        <v>0.99020300000000006</v>
      </c>
      <c r="J8" s="76">
        <v>9.5311328362297207E-2</v>
      </c>
      <c r="K8" s="75">
        <v>1.0600796956417699E-2</v>
      </c>
      <c r="L8" s="80">
        <v>2.5000000000000002E-19</v>
      </c>
      <c r="M8" s="29" t="s">
        <v>37</v>
      </c>
      <c r="N8" s="112">
        <v>8.5999999999999993E-2</v>
      </c>
      <c r="O8" s="112">
        <v>7.6E-3</v>
      </c>
      <c r="P8" s="24">
        <v>5.2999999999999999E-29</v>
      </c>
      <c r="Q8" s="76">
        <v>8.9081985501910502E-2</v>
      </c>
      <c r="R8" s="75">
        <v>3.1045712173783199E-2</v>
      </c>
      <c r="S8" s="74">
        <v>4.1000000000000003E-3</v>
      </c>
      <c r="T8" s="75">
        <v>8.1083680552792095E-2</v>
      </c>
      <c r="U8" s="75">
        <v>1.8336237657402801E-2</v>
      </c>
      <c r="V8" s="80">
        <v>9.7999999999999993E-6</v>
      </c>
      <c r="W8" s="79">
        <v>0.115179200246647</v>
      </c>
      <c r="X8" s="78">
        <v>1.5971341619253399E-2</v>
      </c>
      <c r="Y8" s="77">
        <v>5.4999999999999998E-13</v>
      </c>
      <c r="Z8" s="76">
        <v>8.0251939132675698E-2</v>
      </c>
      <c r="AA8" s="75">
        <v>2.4274941580422801E-2</v>
      </c>
      <c r="AB8" s="74">
        <v>9.3999999999999997E-4</v>
      </c>
      <c r="AC8" s="73">
        <f t="shared" si="0"/>
        <v>-2.9433487897449345E-3</v>
      </c>
      <c r="AD8" s="223">
        <v>0.51943488018198603</v>
      </c>
    </row>
    <row r="9" spans="1:30">
      <c r="A9" s="58">
        <v>4</v>
      </c>
      <c r="B9" s="231" t="s">
        <v>419</v>
      </c>
      <c r="C9" s="236">
        <v>3</v>
      </c>
      <c r="D9" s="81">
        <v>123054889</v>
      </c>
      <c r="E9" s="28" t="s">
        <v>308</v>
      </c>
      <c r="F9" s="28"/>
      <c r="G9" t="s">
        <v>41</v>
      </c>
      <c r="H9" s="21">
        <v>0.46801399999999999</v>
      </c>
      <c r="I9" s="21">
        <v>0.98684700000000003</v>
      </c>
      <c r="J9" s="76">
        <v>-5.8252034596109198E-2</v>
      </c>
      <c r="K9" s="75">
        <v>9.2624706385333894E-3</v>
      </c>
      <c r="L9" s="80">
        <v>3.1999999999999998E-10</v>
      </c>
      <c r="M9" s="29" t="s">
        <v>45</v>
      </c>
      <c r="N9" s="112">
        <v>4.5999999999999999E-2</v>
      </c>
      <c r="O9" s="112">
        <v>6.4000000000000003E-3</v>
      </c>
      <c r="P9" s="24">
        <v>7.3999999999999998E-13</v>
      </c>
      <c r="Q9" s="76">
        <v>-3.5643492070656001E-2</v>
      </c>
      <c r="R9" s="75">
        <v>2.71799957427355E-2</v>
      </c>
      <c r="S9" s="74">
        <v>0.19</v>
      </c>
      <c r="T9" s="75">
        <v>-4.3940217448393798E-2</v>
      </c>
      <c r="U9" s="75">
        <v>1.6046209944925002E-2</v>
      </c>
      <c r="V9" s="80">
        <v>6.1999999999999998E-3</v>
      </c>
      <c r="W9" s="79">
        <v>-8.7011161890588704E-2</v>
      </c>
      <c r="X9" s="78">
        <v>1.39705614450209E-2</v>
      </c>
      <c r="Y9" s="77">
        <v>4.7000000000000003E-10</v>
      </c>
      <c r="Z9" s="76">
        <v>-2.9988269179991301E-2</v>
      </c>
      <c r="AA9" s="75">
        <v>2.1248202558304001E-2</v>
      </c>
      <c r="AB9" s="74">
        <v>0.16</v>
      </c>
      <c r="AC9" s="73">
        <f t="shared" si="0"/>
        <v>1.8850742968882343E-3</v>
      </c>
      <c r="AD9" s="223">
        <v>0.10611743189514999</v>
      </c>
    </row>
    <row r="10" spans="1:30">
      <c r="A10" s="58">
        <v>5</v>
      </c>
      <c r="B10" s="231" t="s">
        <v>418</v>
      </c>
      <c r="C10" s="236">
        <v>3</v>
      </c>
      <c r="D10" s="81">
        <v>185469491</v>
      </c>
      <c r="E10" s="28" t="s">
        <v>303</v>
      </c>
      <c r="F10" s="28"/>
      <c r="G10" t="s">
        <v>37</v>
      </c>
      <c r="H10" s="21">
        <v>0.786632</v>
      </c>
      <c r="I10" s="21">
        <v>0.99666999999999994</v>
      </c>
      <c r="J10" s="76">
        <v>-8.4560702600473395E-2</v>
      </c>
      <c r="K10" s="75">
        <v>1.1225420447676999E-2</v>
      </c>
      <c r="L10" s="80">
        <v>5.0000000000000002E-14</v>
      </c>
      <c r="M10" s="29" t="s">
        <v>37</v>
      </c>
      <c r="N10" s="112">
        <v>-8.3000000000000004E-2</v>
      </c>
      <c r="O10" s="112">
        <v>7.6E-3</v>
      </c>
      <c r="P10" s="24">
        <v>1.0999999999999999E-27</v>
      </c>
      <c r="Q10" s="76">
        <v>-1.8210243295013299E-2</v>
      </c>
      <c r="R10" s="75">
        <v>3.3021444160180997E-2</v>
      </c>
      <c r="S10" s="74">
        <v>0.57999999999999996</v>
      </c>
      <c r="T10" s="75">
        <v>-7.2970058585502304E-2</v>
      </c>
      <c r="U10" s="75">
        <v>1.94754326648558E-2</v>
      </c>
      <c r="V10" s="80">
        <v>1.8000000000000001E-4</v>
      </c>
      <c r="W10" s="79">
        <v>-0.112977741587636</v>
      </c>
      <c r="X10" s="78">
        <v>1.6953966286857601E-2</v>
      </c>
      <c r="Y10" s="77">
        <v>2.7E-11</v>
      </c>
      <c r="Z10" s="76">
        <v>-7.3286213937247893E-2</v>
      </c>
      <c r="AA10" s="75">
        <v>2.5816430367551501E-2</v>
      </c>
      <c r="AB10" s="74">
        <v>4.4999999999999997E-3</v>
      </c>
      <c r="AC10" s="73">
        <f t="shared" si="0"/>
        <v>-1.8358656880744867E-2</v>
      </c>
      <c r="AD10" s="223">
        <v>0.90834989553656098</v>
      </c>
    </row>
    <row r="11" spans="1:30">
      <c r="A11" s="58">
        <v>5</v>
      </c>
      <c r="B11" s="231" t="s">
        <v>306</v>
      </c>
      <c r="C11" s="236">
        <v>3</v>
      </c>
      <c r="D11" s="81">
        <v>185487155</v>
      </c>
      <c r="E11" s="28" t="s">
        <v>303</v>
      </c>
      <c r="F11" s="28"/>
      <c r="G11" t="s">
        <v>37</v>
      </c>
      <c r="H11" s="21">
        <v>0.653667</v>
      </c>
      <c r="I11" s="21">
        <v>0.97931599999999996</v>
      </c>
      <c r="J11" s="76">
        <v>-8.32505425583389E-2</v>
      </c>
      <c r="K11" s="75">
        <v>9.7412780804466397E-3</v>
      </c>
      <c r="L11" s="80">
        <v>1.3E-17</v>
      </c>
      <c r="M11" s="29" t="s">
        <v>37</v>
      </c>
      <c r="N11" s="112">
        <v>-0.08</v>
      </c>
      <c r="O11" s="112">
        <v>6.7000000000000002E-3</v>
      </c>
      <c r="P11" s="24">
        <v>3.7E-32</v>
      </c>
      <c r="Q11" s="76">
        <v>-3.7668269675942299E-2</v>
      </c>
      <c r="R11" s="75">
        <v>2.8627335247786299E-2</v>
      </c>
      <c r="S11" s="74">
        <v>0.19</v>
      </c>
      <c r="T11" s="75">
        <v>-7.9224756093568605E-2</v>
      </c>
      <c r="U11" s="75">
        <v>1.688926509475E-2</v>
      </c>
      <c r="V11" s="80">
        <v>2.7E-6</v>
      </c>
      <c r="W11" s="79">
        <v>-0.113765424719713</v>
      </c>
      <c r="X11" s="78">
        <v>1.4699421724116901E-2</v>
      </c>
      <c r="Y11" s="77">
        <v>1E-14</v>
      </c>
      <c r="Z11" s="76">
        <v>-5.0553840164524397E-2</v>
      </c>
      <c r="AA11" s="75">
        <v>2.2391921202294499E-2</v>
      </c>
      <c r="AB11" s="74">
        <v>2.4E-2</v>
      </c>
      <c r="AC11" s="73">
        <f t="shared" si="0"/>
        <v>-4.2951901628607014E-3</v>
      </c>
      <c r="AD11" s="223">
        <v>1.3618539257137499E-2</v>
      </c>
    </row>
    <row r="12" spans="1:30">
      <c r="A12" s="58">
        <v>5</v>
      </c>
      <c r="B12" s="231" t="s">
        <v>417</v>
      </c>
      <c r="C12" s="236">
        <v>3</v>
      </c>
      <c r="D12" s="81">
        <v>185497552</v>
      </c>
      <c r="E12" s="28" t="s">
        <v>303</v>
      </c>
      <c r="F12" s="28"/>
      <c r="G12" t="s">
        <v>45</v>
      </c>
      <c r="H12" s="21">
        <v>0.68576400000000004</v>
      </c>
      <c r="I12" s="21">
        <v>0.99064300000000005</v>
      </c>
      <c r="J12" s="76">
        <v>-0.105825134156167</v>
      </c>
      <c r="K12" s="75">
        <v>9.9579861535195099E-3</v>
      </c>
      <c r="L12" s="80">
        <v>2.2000000000000001E-26</v>
      </c>
      <c r="M12" s="128"/>
      <c r="N12" s="129"/>
      <c r="O12" s="129"/>
      <c r="P12" s="74"/>
      <c r="Q12" s="76">
        <v>-8.1698315702604801E-2</v>
      </c>
      <c r="R12" s="75">
        <v>2.9274720958852599E-2</v>
      </c>
      <c r="S12" s="74">
        <v>5.3E-3</v>
      </c>
      <c r="T12" s="75">
        <v>-0.105527082479384</v>
      </c>
      <c r="U12" s="75">
        <v>1.72691003356432E-2</v>
      </c>
      <c r="V12" s="80">
        <v>9.900000000000001E-10</v>
      </c>
      <c r="W12" s="79">
        <v>-0.130058934285703</v>
      </c>
      <c r="X12" s="78">
        <v>1.5034822900458E-2</v>
      </c>
      <c r="Y12" s="77">
        <v>5.0999999999999998E-18</v>
      </c>
      <c r="Z12" s="76">
        <v>-7.5531871548736307E-2</v>
      </c>
      <c r="AA12" s="75">
        <v>2.2898197654010102E-2</v>
      </c>
      <c r="AB12" s="74">
        <v>9.7000000000000005E-4</v>
      </c>
      <c r="AC12" s="73">
        <f t="shared" si="0"/>
        <v>2.0554813846228315E-3</v>
      </c>
      <c r="AD12" s="223">
        <v>4.8947163747034802E-5</v>
      </c>
    </row>
    <row r="13" spans="1:30">
      <c r="A13" s="58">
        <v>5</v>
      </c>
      <c r="B13" s="231" t="s">
        <v>304</v>
      </c>
      <c r="C13" s="236">
        <v>3</v>
      </c>
      <c r="D13" s="81">
        <v>185544309</v>
      </c>
      <c r="E13" s="28" t="s">
        <v>302</v>
      </c>
      <c r="F13" s="28" t="s">
        <v>303</v>
      </c>
      <c r="G13" t="s">
        <v>53</v>
      </c>
      <c r="H13" s="21">
        <v>0.563859</v>
      </c>
      <c r="I13" s="21">
        <v>0.99101899999999998</v>
      </c>
      <c r="J13" s="76">
        <v>-6.3853149205913395E-2</v>
      </c>
      <c r="K13" s="75">
        <v>9.3126349007415996E-3</v>
      </c>
      <c r="L13" s="80">
        <v>7.1E-12</v>
      </c>
      <c r="M13" s="29" t="s">
        <v>37</v>
      </c>
      <c r="N13" s="112">
        <v>6.2E-2</v>
      </c>
      <c r="O13" s="112">
        <v>6.4000000000000003E-3</v>
      </c>
      <c r="P13" s="24">
        <v>6.3E-22</v>
      </c>
      <c r="Q13" s="76">
        <v>-4.374210874396E-2</v>
      </c>
      <c r="R13" s="75">
        <v>2.73146243207582E-2</v>
      </c>
      <c r="S13" s="74">
        <v>0.11</v>
      </c>
      <c r="T13" s="75">
        <v>-5.45147040090211E-2</v>
      </c>
      <c r="U13" s="75">
        <v>1.6122193941206901E-2</v>
      </c>
      <c r="V13" s="80">
        <v>7.2000000000000005E-4</v>
      </c>
      <c r="W13" s="79">
        <v>-8.0694780765925803E-2</v>
      </c>
      <c r="X13" s="78">
        <v>1.40404183637263E-2</v>
      </c>
      <c r="Y13" s="77">
        <v>9.1000000000000004E-9</v>
      </c>
      <c r="Z13" s="76">
        <v>-5.1802051160569802E-2</v>
      </c>
      <c r="AA13" s="75">
        <v>2.13561046153618E-2</v>
      </c>
      <c r="AB13" s="74">
        <v>1.4999999999999999E-2</v>
      </c>
      <c r="AC13" s="73">
        <f t="shared" si="0"/>
        <v>-2.6866474722032677E-3</v>
      </c>
      <c r="AD13" s="223">
        <v>4.3589102157635097E-2</v>
      </c>
    </row>
    <row r="14" spans="1:30">
      <c r="A14" s="58">
        <v>6</v>
      </c>
      <c r="B14" s="231" t="s">
        <v>416</v>
      </c>
      <c r="C14" s="236">
        <v>4</v>
      </c>
      <c r="D14" s="81">
        <v>6267001</v>
      </c>
      <c r="E14" s="28" t="s">
        <v>285</v>
      </c>
      <c r="F14" s="28" t="s">
        <v>295</v>
      </c>
      <c r="G14" t="s">
        <v>41</v>
      </c>
      <c r="H14" s="21">
        <v>0.432365</v>
      </c>
      <c r="I14" s="21">
        <v>0.98996499999999998</v>
      </c>
      <c r="J14" s="76">
        <v>-7.8427633182522397E-2</v>
      </c>
      <c r="K14" s="75">
        <v>9.3078234426360804E-3</v>
      </c>
      <c r="L14" s="80">
        <v>3.5999999999999999E-17</v>
      </c>
      <c r="M14" s="29" t="s">
        <v>45</v>
      </c>
      <c r="N14" s="112">
        <v>7.8E-2</v>
      </c>
      <c r="O14" s="112">
        <v>6.4999999999999997E-3</v>
      </c>
      <c r="P14" s="24">
        <v>1.1E-32</v>
      </c>
      <c r="Q14" s="76">
        <v>-8.9231755680395403E-2</v>
      </c>
      <c r="R14" s="75">
        <v>2.7307876433595699E-2</v>
      </c>
      <c r="S14" s="74">
        <v>1.1000000000000001E-3</v>
      </c>
      <c r="T14" s="75">
        <v>-5.3923215205250598E-2</v>
      </c>
      <c r="U14" s="75">
        <v>1.6121629004431599E-2</v>
      </c>
      <c r="V14" s="80">
        <v>8.1999999999999998E-4</v>
      </c>
      <c r="W14" s="79">
        <v>-8.8536807927905095E-2</v>
      </c>
      <c r="X14" s="78">
        <v>1.40364789919077E-2</v>
      </c>
      <c r="Y14" s="77">
        <v>2.8000000000000002E-10</v>
      </c>
      <c r="Z14" s="76">
        <v>-8.8710597189556095E-2</v>
      </c>
      <c r="AA14" s="75">
        <v>2.13479903806711E-2</v>
      </c>
      <c r="AB14" s="74">
        <v>3.3000000000000003E-5</v>
      </c>
      <c r="AC14" s="73">
        <f t="shared" si="0"/>
        <v>1.7371949694643582E-4</v>
      </c>
      <c r="AD14" s="223">
        <v>0.568131116146533</v>
      </c>
    </row>
    <row r="15" spans="1:30">
      <c r="A15" s="58">
        <v>6</v>
      </c>
      <c r="B15" s="231" t="s">
        <v>415</v>
      </c>
      <c r="C15" s="236">
        <v>4</v>
      </c>
      <c r="D15" s="81">
        <v>6287456</v>
      </c>
      <c r="E15" s="28" t="s">
        <v>285</v>
      </c>
      <c r="F15" s="28"/>
      <c r="G15" t="s">
        <v>41</v>
      </c>
      <c r="H15" s="21">
        <v>0.28192499999999998</v>
      </c>
      <c r="I15" s="21">
        <v>0.99630200000000002</v>
      </c>
      <c r="J15" s="76">
        <v>-8.4323209028384694E-2</v>
      </c>
      <c r="K15" s="75">
        <v>1.0219537016135901E-2</v>
      </c>
      <c r="L15" s="80">
        <v>1.6000000000000001E-16</v>
      </c>
      <c r="M15" s="29" t="s">
        <v>45</v>
      </c>
      <c r="N15" s="112">
        <v>8.8999999999999996E-2</v>
      </c>
      <c r="O15" s="112">
        <v>7.0000000000000001E-3</v>
      </c>
      <c r="P15" s="24">
        <v>6.8000000000000004E-37</v>
      </c>
      <c r="Q15" s="76">
        <v>-5.4040289758320502E-2</v>
      </c>
      <c r="R15" s="75">
        <v>2.9930664965832399E-2</v>
      </c>
      <c r="S15" s="74">
        <v>7.0999999999999994E-2</v>
      </c>
      <c r="T15" s="75">
        <v>-7.2126325511546893E-2</v>
      </c>
      <c r="U15" s="75">
        <v>1.7672606427422601E-2</v>
      </c>
      <c r="V15" s="80">
        <v>4.5000000000000003E-5</v>
      </c>
      <c r="W15" s="79">
        <v>-9.2743521581563501E-2</v>
      </c>
      <c r="X15" s="78">
        <v>1.54001135823935E-2</v>
      </c>
      <c r="Y15" s="77">
        <v>1.6999999999999999E-9</v>
      </c>
      <c r="Z15" s="76">
        <v>-9.6201157990513306E-2</v>
      </c>
      <c r="AA15" s="75">
        <v>2.3400114862620398E-2</v>
      </c>
      <c r="AB15" s="74">
        <v>3.8999999999999999E-5</v>
      </c>
      <c r="AC15" s="73">
        <f t="shared" si="0"/>
        <v>-1.4053622744064269E-2</v>
      </c>
      <c r="AD15" s="223">
        <v>0.40410300832397</v>
      </c>
    </row>
    <row r="16" spans="1:30">
      <c r="A16" s="58">
        <v>7</v>
      </c>
      <c r="B16" s="231" t="s">
        <v>414</v>
      </c>
      <c r="C16" s="236">
        <v>6</v>
      </c>
      <c r="D16" s="81">
        <v>20676414</v>
      </c>
      <c r="E16" s="28" t="s">
        <v>239</v>
      </c>
      <c r="F16" s="28"/>
      <c r="G16" t="s">
        <v>45</v>
      </c>
      <c r="H16" s="21">
        <v>0.73304000000000002</v>
      </c>
      <c r="I16" s="21">
        <v>0.99452499999999999</v>
      </c>
      <c r="J16" s="76">
        <v>-0.10913541733276801</v>
      </c>
      <c r="K16" s="75">
        <v>1.03987157159856E-2</v>
      </c>
      <c r="L16" s="80">
        <v>9.0999999999999995E-26</v>
      </c>
      <c r="M16" s="128"/>
      <c r="N16" s="129"/>
      <c r="O16" s="129"/>
      <c r="P16" s="74"/>
      <c r="Q16" s="76">
        <v>-9.80558525149757E-2</v>
      </c>
      <c r="R16" s="75">
        <v>3.0640016030964199E-2</v>
      </c>
      <c r="S16" s="74">
        <v>1.4E-3</v>
      </c>
      <c r="T16" s="75">
        <v>-8.5788474017740493E-2</v>
      </c>
      <c r="U16" s="75">
        <v>1.80655764483422E-2</v>
      </c>
      <c r="V16" s="80">
        <v>1.9999999999999999E-6</v>
      </c>
      <c r="W16" s="79">
        <v>-0.11130427349130199</v>
      </c>
      <c r="X16" s="78">
        <v>1.5727846369903299E-2</v>
      </c>
      <c r="Y16" s="77">
        <v>1.5000000000000001E-12</v>
      </c>
      <c r="Z16" s="76">
        <v>-0.15495382805852301</v>
      </c>
      <c r="AA16" s="75">
        <v>2.3929957123597401E-2</v>
      </c>
      <c r="AB16" s="74">
        <v>9.3999999999999999E-11</v>
      </c>
      <c r="AC16" s="73">
        <f t="shared" si="0"/>
        <v>-1.8965991847849101E-2</v>
      </c>
      <c r="AD16" s="223">
        <v>0.110506931093497</v>
      </c>
    </row>
    <row r="17" spans="1:30">
      <c r="A17" s="58">
        <v>7</v>
      </c>
      <c r="B17" s="231" t="s">
        <v>247</v>
      </c>
      <c r="C17" s="236">
        <v>6</v>
      </c>
      <c r="D17" s="81">
        <v>20682783</v>
      </c>
      <c r="E17" s="28" t="s">
        <v>239</v>
      </c>
      <c r="F17" s="28"/>
      <c r="G17" t="s">
        <v>246</v>
      </c>
      <c r="H17" s="21">
        <v>0.82696000000000003</v>
      </c>
      <c r="I17" s="21">
        <v>0.98436299999999999</v>
      </c>
      <c r="J17" s="76">
        <v>-0.12797420039914201</v>
      </c>
      <c r="K17" s="75">
        <v>1.2231496337542299E-2</v>
      </c>
      <c r="L17" s="80">
        <v>1.3E-25</v>
      </c>
      <c r="M17" s="128"/>
      <c r="N17" s="129"/>
      <c r="O17" s="129"/>
      <c r="P17" s="74"/>
      <c r="Q17" s="76">
        <v>-0.153948108134177</v>
      </c>
      <c r="R17" s="75">
        <v>3.6065646474846898E-2</v>
      </c>
      <c r="S17" s="74">
        <v>2.0000000000000002E-5</v>
      </c>
      <c r="T17" s="75">
        <v>-9.2589747855938598E-2</v>
      </c>
      <c r="U17" s="75">
        <v>2.1274021876474002E-2</v>
      </c>
      <c r="V17" s="80">
        <v>1.2999999999999999E-5</v>
      </c>
      <c r="W17" s="79">
        <v>-0.13117916924265999</v>
      </c>
      <c r="X17" s="78">
        <v>1.8509826923559299E-2</v>
      </c>
      <c r="Y17" s="77">
        <v>1.4000000000000001E-12</v>
      </c>
      <c r="Z17" s="76">
        <v>-0.177506652808302</v>
      </c>
      <c r="AA17" s="75">
        <v>2.8169817392806499E-2</v>
      </c>
      <c r="AB17" s="74">
        <v>2.8999999999999998E-10</v>
      </c>
      <c r="AC17" s="73">
        <f t="shared" si="0"/>
        <v>-7.8528482247083309E-3</v>
      </c>
      <c r="AD17" s="223">
        <v>0.13957802805050101</v>
      </c>
    </row>
    <row r="18" spans="1:30">
      <c r="A18" s="58">
        <v>7</v>
      </c>
      <c r="B18" s="231" t="s">
        <v>244</v>
      </c>
      <c r="C18" s="236">
        <v>6</v>
      </c>
      <c r="D18" s="81">
        <v>20701127</v>
      </c>
      <c r="E18" s="28" t="s">
        <v>239</v>
      </c>
      <c r="F18" s="28"/>
      <c r="G18" t="s">
        <v>53</v>
      </c>
      <c r="H18" s="21">
        <v>0.75768400000000002</v>
      </c>
      <c r="I18" s="21">
        <v>0.88654200000000005</v>
      </c>
      <c r="J18" s="76">
        <v>-0.115356632663213</v>
      </c>
      <c r="K18" s="75">
        <v>1.13544637540672E-2</v>
      </c>
      <c r="L18" s="80">
        <v>3E-24</v>
      </c>
      <c r="M18" s="29"/>
      <c r="N18" s="112"/>
      <c r="O18" s="112"/>
      <c r="P18" s="53"/>
      <c r="Q18" s="76">
        <v>-8.4745233630397099E-2</v>
      </c>
      <c r="R18" s="75">
        <v>3.3451251655909897E-2</v>
      </c>
      <c r="S18" s="74">
        <v>1.0999999999999999E-2</v>
      </c>
      <c r="T18" s="75">
        <v>-9.9950591570101194E-2</v>
      </c>
      <c r="U18" s="75">
        <v>1.9718609699796601E-2</v>
      </c>
      <c r="V18" s="80">
        <v>3.9999999999999998E-7</v>
      </c>
      <c r="W18" s="79">
        <v>-0.117021143419301</v>
      </c>
      <c r="X18" s="78">
        <v>1.7167935370732398E-2</v>
      </c>
      <c r="Y18" s="77">
        <v>9.2999999999999996E-12</v>
      </c>
      <c r="Z18" s="76">
        <v>-0.15846193973758799</v>
      </c>
      <c r="AA18" s="75">
        <v>2.6126627201181502E-2</v>
      </c>
      <c r="AB18" s="74">
        <v>1.3000000000000001E-9</v>
      </c>
      <c r="AC18" s="73">
        <f t="shared" si="0"/>
        <v>-2.4572235369063628E-2</v>
      </c>
      <c r="AD18" s="223">
        <v>7.5660436262976902E-2</v>
      </c>
    </row>
    <row r="19" spans="1:30">
      <c r="A19" s="58">
        <v>8</v>
      </c>
      <c r="B19" s="231" t="s">
        <v>233</v>
      </c>
      <c r="C19" s="236">
        <v>7</v>
      </c>
      <c r="D19" s="81">
        <v>28187806</v>
      </c>
      <c r="E19" s="28" t="s">
        <v>230</v>
      </c>
      <c r="F19" s="28"/>
      <c r="G19" t="s">
        <v>41</v>
      </c>
      <c r="H19" s="21">
        <v>0.41675200000000001</v>
      </c>
      <c r="I19" s="21">
        <v>0.99972300000000003</v>
      </c>
      <c r="J19" s="76">
        <v>7.3941333415768404E-2</v>
      </c>
      <c r="K19" s="75">
        <v>9.3056294177399496E-3</v>
      </c>
      <c r="L19" s="80">
        <v>1.9000000000000001E-15</v>
      </c>
      <c r="M19" s="29" t="s">
        <v>45</v>
      </c>
      <c r="N19" s="112">
        <v>-7.9000000000000001E-2</v>
      </c>
      <c r="O19" s="112">
        <v>6.4000000000000003E-3</v>
      </c>
      <c r="P19" s="24">
        <v>3.6999999999999999E-34</v>
      </c>
      <c r="Q19" s="76">
        <v>3.9853762203525801E-2</v>
      </c>
      <c r="R19" s="75">
        <v>2.7311579542404402E-2</v>
      </c>
      <c r="S19" s="74">
        <v>0.14000000000000001</v>
      </c>
      <c r="T19" s="75">
        <v>7.3665213287545897E-2</v>
      </c>
      <c r="U19" s="75">
        <v>1.61239734920492E-2</v>
      </c>
      <c r="V19" s="80">
        <v>4.8999999999999997E-6</v>
      </c>
      <c r="W19" s="79">
        <v>8.5128868841540695E-2</v>
      </c>
      <c r="X19" s="78">
        <v>1.4032979452865E-2</v>
      </c>
      <c r="Y19" s="77">
        <v>1.3000000000000001E-9</v>
      </c>
      <c r="Z19" s="76">
        <v>6.6995955619002401E-2</v>
      </c>
      <c r="AA19" s="75">
        <v>2.1351702211433898E-2</v>
      </c>
      <c r="AB19" s="74">
        <v>1.6999999999999999E-3</v>
      </c>
      <c r="AC19" s="73">
        <f t="shared" si="0"/>
        <v>9.0473978051588671E-3</v>
      </c>
      <c r="AD19" s="223">
        <v>0.68037220382784502</v>
      </c>
    </row>
    <row r="20" spans="1:30">
      <c r="A20" s="58">
        <v>8</v>
      </c>
      <c r="B20" s="231" t="s">
        <v>232</v>
      </c>
      <c r="C20" s="236">
        <v>7</v>
      </c>
      <c r="D20" s="81">
        <v>28198677</v>
      </c>
      <c r="E20" s="28" t="s">
        <v>230</v>
      </c>
      <c r="F20" s="28"/>
      <c r="G20" t="s">
        <v>41</v>
      </c>
      <c r="H20" s="21">
        <v>0.499614</v>
      </c>
      <c r="I20" s="21">
        <v>0.99913799999999997</v>
      </c>
      <c r="J20" s="76">
        <v>8.1071336953184303E-2</v>
      </c>
      <c r="K20" s="75">
        <v>9.18077207990157E-3</v>
      </c>
      <c r="L20" s="80">
        <v>1.0000000000000001E-18</v>
      </c>
      <c r="M20" s="29" t="s">
        <v>45</v>
      </c>
      <c r="N20" s="112">
        <v>-9.1999999999999998E-2</v>
      </c>
      <c r="O20" s="112">
        <v>6.3E-3</v>
      </c>
      <c r="P20" s="24">
        <v>4.1999999999999998E-48</v>
      </c>
      <c r="Q20" s="76">
        <v>5.0234481398666798E-2</v>
      </c>
      <c r="R20" s="75">
        <v>2.6920202086979001E-2</v>
      </c>
      <c r="S20" s="74">
        <v>6.2E-2</v>
      </c>
      <c r="T20" s="75">
        <v>7.7083645715067803E-2</v>
      </c>
      <c r="U20" s="75">
        <v>1.5898168262949802E-2</v>
      </c>
      <c r="V20" s="80">
        <v>1.1999999999999999E-6</v>
      </c>
      <c r="W20" s="79">
        <v>9.3510360464697004E-2</v>
      </c>
      <c r="X20" s="78">
        <v>1.3836469817875501E-2</v>
      </c>
      <c r="Y20" s="77">
        <v>1.4E-11</v>
      </c>
      <c r="Z20" s="76">
        <v>7.7704587369653494E-2</v>
      </c>
      <c r="AA20" s="75">
        <v>2.10479363404046E-2</v>
      </c>
      <c r="AB20" s="74">
        <v>2.2000000000000001E-4</v>
      </c>
      <c r="AC20" s="73">
        <f t="shared" si="0"/>
        <v>9.1567019903288985E-3</v>
      </c>
      <c r="AD20" s="223">
        <v>0.56061778709015397</v>
      </c>
    </row>
    <row r="21" spans="1:30">
      <c r="A21" s="58">
        <v>9</v>
      </c>
      <c r="B21" s="231" t="s">
        <v>413</v>
      </c>
      <c r="C21" s="236">
        <v>8</v>
      </c>
      <c r="D21" s="81">
        <v>118191475</v>
      </c>
      <c r="E21" s="28" t="s">
        <v>216</v>
      </c>
      <c r="F21" s="28" t="s">
        <v>217</v>
      </c>
      <c r="G21" t="s">
        <v>41</v>
      </c>
      <c r="H21" s="21">
        <v>0.68739600000000001</v>
      </c>
      <c r="I21" s="21">
        <v>0.99595400000000001</v>
      </c>
      <c r="J21" s="76">
        <v>8.8189119387012196E-2</v>
      </c>
      <c r="K21" s="75">
        <v>9.9458612790935801E-3</v>
      </c>
      <c r="L21" s="80">
        <v>7.4999999999999996E-19</v>
      </c>
      <c r="M21" s="29" t="s">
        <v>45</v>
      </c>
      <c r="N21" s="112">
        <v>-0.11</v>
      </c>
      <c r="O21" s="112">
        <v>6.8999999999999999E-3</v>
      </c>
      <c r="P21" s="24">
        <v>1.2E-53</v>
      </c>
      <c r="Q21" s="76">
        <v>0.10015428083990199</v>
      </c>
      <c r="R21" s="75">
        <v>2.91260205673569E-2</v>
      </c>
      <c r="S21" s="74">
        <v>5.8E-4</v>
      </c>
      <c r="T21" s="75">
        <v>0.108971219530183</v>
      </c>
      <c r="U21" s="75">
        <v>1.7203708903898701E-2</v>
      </c>
      <c r="V21" s="80">
        <v>2.4E-10</v>
      </c>
      <c r="W21" s="79">
        <v>9.2472737576945796E-2</v>
      </c>
      <c r="X21" s="78">
        <v>1.4983056495055399E-2</v>
      </c>
      <c r="Y21" s="77">
        <v>6.6999999999999996E-10</v>
      </c>
      <c r="Z21" s="76">
        <v>5.3586751184306898E-2</v>
      </c>
      <c r="AA21" s="75">
        <v>2.2766772948513599E-2</v>
      </c>
      <c r="AB21" s="74">
        <v>1.7999999999999999E-2</v>
      </c>
      <c r="AC21" s="73">
        <f t="shared" si="0"/>
        <v>-1.5522509885198365E-2</v>
      </c>
      <c r="AD21" s="223">
        <v>5.56680713369326E-5</v>
      </c>
    </row>
    <row r="22" spans="1:30">
      <c r="A22" s="58">
        <v>10</v>
      </c>
      <c r="B22" s="231" t="s">
        <v>412</v>
      </c>
      <c r="C22" s="236">
        <v>9</v>
      </c>
      <c r="D22" s="81">
        <v>4294707</v>
      </c>
      <c r="E22" s="28" t="s">
        <v>411</v>
      </c>
      <c r="F22" s="28"/>
      <c r="G22" t="s">
        <v>45</v>
      </c>
      <c r="H22" s="21">
        <v>0.64814400000000005</v>
      </c>
      <c r="I22" s="21">
        <v>0.98363900000000004</v>
      </c>
      <c r="J22" s="76">
        <v>-5.0397425468001203E-2</v>
      </c>
      <c r="K22" s="75">
        <v>9.6994183949285703E-3</v>
      </c>
      <c r="L22" s="80">
        <v>1.9999999999999999E-7</v>
      </c>
      <c r="M22" s="29"/>
      <c r="N22" s="112"/>
      <c r="O22" s="112"/>
      <c r="P22" s="53"/>
      <c r="Q22" s="76">
        <v>-2.6029480981528099E-2</v>
      </c>
      <c r="R22" s="75">
        <v>2.8470076560377099E-2</v>
      </c>
      <c r="S22" s="74">
        <v>0.36</v>
      </c>
      <c r="T22" s="75">
        <v>-3.5483396390091002E-2</v>
      </c>
      <c r="U22" s="75">
        <v>1.6805174255742201E-2</v>
      </c>
      <c r="V22" s="80">
        <v>3.5000000000000003E-2</v>
      </c>
      <c r="W22" s="79">
        <v>-8.50554358911359E-2</v>
      </c>
      <c r="X22" s="78">
        <v>1.46289337409939E-2</v>
      </c>
      <c r="Y22" s="77">
        <v>6.1E-9</v>
      </c>
      <c r="Z22" s="76">
        <v>-1.1601974461444601E-2</v>
      </c>
      <c r="AA22" s="75">
        <v>2.22612733916089E-2</v>
      </c>
      <c r="AB22" s="74">
        <v>0.6</v>
      </c>
      <c r="AC22" s="73">
        <f t="shared" si="0"/>
        <v>4.809168840027832E-3</v>
      </c>
      <c r="AD22" s="223">
        <v>0.174840918058279</v>
      </c>
    </row>
    <row r="23" spans="1:30">
      <c r="A23" s="58">
        <v>11</v>
      </c>
      <c r="B23" s="231" t="s">
        <v>212</v>
      </c>
      <c r="C23" s="236">
        <v>9</v>
      </c>
      <c r="D23" s="81">
        <v>22132076</v>
      </c>
      <c r="E23" s="28" t="s">
        <v>207</v>
      </c>
      <c r="F23" s="28" t="s">
        <v>208</v>
      </c>
      <c r="G23" t="s">
        <v>37</v>
      </c>
      <c r="H23" s="21">
        <v>0.82219799999999998</v>
      </c>
      <c r="I23" s="21">
        <v>1</v>
      </c>
      <c r="J23" s="76">
        <v>0.12980832822896901</v>
      </c>
      <c r="K23" s="75">
        <v>1.2027490513868099E-2</v>
      </c>
      <c r="L23" s="80">
        <v>3.7000000000000003E-27</v>
      </c>
      <c r="M23" s="29" t="s">
        <v>37</v>
      </c>
      <c r="N23" s="112">
        <v>0.16</v>
      </c>
      <c r="O23" s="112">
        <v>8.5000000000000006E-3</v>
      </c>
      <c r="P23" s="24">
        <v>1.9E-75</v>
      </c>
      <c r="Q23" s="76">
        <v>0.104174211180005</v>
      </c>
      <c r="R23" s="75">
        <v>3.5143901546709898E-2</v>
      </c>
      <c r="S23" s="74">
        <v>3.0000000000000001E-3</v>
      </c>
      <c r="T23" s="75">
        <v>0.14828855934605101</v>
      </c>
      <c r="U23" s="75">
        <v>2.0762189158025E-2</v>
      </c>
      <c r="V23" s="80">
        <v>9.1999999999999992E-13</v>
      </c>
      <c r="W23" s="79">
        <v>0.10653495634782401</v>
      </c>
      <c r="X23" s="78">
        <v>1.8083265623629802E-2</v>
      </c>
      <c r="Y23" s="77">
        <v>3.8000000000000001E-9</v>
      </c>
      <c r="Z23" s="76">
        <v>0.16698663385338799</v>
      </c>
      <c r="AA23" s="75">
        <v>2.7488739608657199E-2</v>
      </c>
      <c r="AB23" s="74">
        <v>1.2E-9</v>
      </c>
      <c r="AC23" s="73">
        <f t="shared" si="0"/>
        <v>2.0937474224460999E-2</v>
      </c>
      <c r="AD23" s="223">
        <v>0.153001128091001</v>
      </c>
    </row>
    <row r="24" spans="1:30">
      <c r="A24" s="58">
        <v>12</v>
      </c>
      <c r="B24" s="231" t="s">
        <v>193</v>
      </c>
      <c r="C24" s="236">
        <v>10</v>
      </c>
      <c r="D24" s="81">
        <v>80935083</v>
      </c>
      <c r="E24" s="28" t="s">
        <v>185</v>
      </c>
      <c r="F24" s="28"/>
      <c r="G24" t="s">
        <v>53</v>
      </c>
      <c r="H24" s="21">
        <v>0.48054599999999997</v>
      </c>
      <c r="I24" s="21">
        <v>0.93628999999999996</v>
      </c>
      <c r="J24" s="76">
        <v>6.9488617626591004E-2</v>
      </c>
      <c r="K24" s="75">
        <v>9.4965769441158407E-3</v>
      </c>
      <c r="L24" s="80">
        <v>2.4999999999999999E-13</v>
      </c>
      <c r="M24" s="29" t="s">
        <v>41</v>
      </c>
      <c r="N24" s="112">
        <v>-6.2E-2</v>
      </c>
      <c r="O24" s="112">
        <v>6.7000000000000002E-3</v>
      </c>
      <c r="P24" s="24">
        <v>6.6E-20</v>
      </c>
      <c r="Q24" s="76">
        <v>4.3115542733529202E-2</v>
      </c>
      <c r="R24" s="75">
        <v>2.7849764689267701E-2</v>
      </c>
      <c r="S24" s="74">
        <v>0.12</v>
      </c>
      <c r="T24" s="75">
        <v>7.7798290735860295E-2</v>
      </c>
      <c r="U24" s="75">
        <v>1.6442061143398801E-2</v>
      </c>
      <c r="V24" s="80">
        <v>2.2000000000000001E-6</v>
      </c>
      <c r="W24" s="79">
        <v>8.5665082364809006E-2</v>
      </c>
      <c r="X24" s="78">
        <v>1.43219687097705E-2</v>
      </c>
      <c r="Y24" s="77">
        <v>2.1999999999999998E-9</v>
      </c>
      <c r="Z24" s="76">
        <v>3.2282871164561099E-2</v>
      </c>
      <c r="AA24" s="75">
        <v>2.17634996219895E-2</v>
      </c>
      <c r="AB24" s="74">
        <v>0.14000000000000001</v>
      </c>
      <c r="AC24" s="73">
        <f t="shared" si="0"/>
        <v>-3.6108905229893678E-3</v>
      </c>
      <c r="AD24" s="223">
        <v>0.271515235222278</v>
      </c>
    </row>
    <row r="25" spans="1:30">
      <c r="A25" s="58">
        <v>12</v>
      </c>
      <c r="B25" s="231" t="s">
        <v>410</v>
      </c>
      <c r="C25" s="236">
        <v>10</v>
      </c>
      <c r="D25" s="81">
        <v>80941936</v>
      </c>
      <c r="E25" s="28" t="s">
        <v>185</v>
      </c>
      <c r="F25" s="28"/>
      <c r="G25" t="s">
        <v>53</v>
      </c>
      <c r="H25" s="21">
        <v>0.58519900000000002</v>
      </c>
      <c r="I25" s="21">
        <v>0.99503299999999995</v>
      </c>
      <c r="J25" s="76">
        <v>7.3062953624023694E-2</v>
      </c>
      <c r="K25" s="75">
        <v>9.3331798268521896E-3</v>
      </c>
      <c r="L25" s="80">
        <v>5E-15</v>
      </c>
      <c r="M25" s="29" t="s">
        <v>41</v>
      </c>
      <c r="N25" s="112">
        <v>-6.8000000000000005E-2</v>
      </c>
      <c r="O25" s="112">
        <v>6.4999999999999997E-3</v>
      </c>
      <c r="P25" s="24">
        <v>5.8999999999999998E-25</v>
      </c>
      <c r="Q25" s="76">
        <v>7.3213094469673307E-2</v>
      </c>
      <c r="R25" s="75">
        <v>2.7363999104874099E-2</v>
      </c>
      <c r="S25" s="74">
        <v>7.4999999999999997E-3</v>
      </c>
      <c r="T25" s="75">
        <v>7.1798379713467794E-2</v>
      </c>
      <c r="U25" s="75">
        <v>1.6153124229656299E-2</v>
      </c>
      <c r="V25" s="80">
        <v>8.8000000000000004E-6</v>
      </c>
      <c r="W25" s="79">
        <v>8.8519214616870706E-2</v>
      </c>
      <c r="X25" s="78">
        <v>1.40729468659759E-2</v>
      </c>
      <c r="Y25" s="77">
        <v>3.1999999999999998E-10</v>
      </c>
      <c r="Z25" s="76">
        <v>3.9849826621915302E-2</v>
      </c>
      <c r="AA25" s="75">
        <v>2.13876983376684E-2</v>
      </c>
      <c r="AB25" s="74">
        <v>6.2E-2</v>
      </c>
      <c r="AC25" s="73">
        <f t="shared" si="0"/>
        <v>-1.1121089282586002E-2</v>
      </c>
      <c r="AD25" s="223">
        <v>4.7304461443384599E-2</v>
      </c>
    </row>
    <row r="26" spans="1:30">
      <c r="A26" s="58">
        <v>12</v>
      </c>
      <c r="B26" s="231" t="s">
        <v>409</v>
      </c>
      <c r="C26" s="236">
        <v>10</v>
      </c>
      <c r="D26" s="81">
        <v>80955067</v>
      </c>
      <c r="E26" s="28" t="s">
        <v>185</v>
      </c>
      <c r="F26" s="28"/>
      <c r="G26" t="s">
        <v>41</v>
      </c>
      <c r="H26" s="21">
        <v>0.54649599999999998</v>
      </c>
      <c r="I26" s="21">
        <v>1</v>
      </c>
      <c r="J26" s="76">
        <v>-6.7371383601835602E-2</v>
      </c>
      <c r="K26" s="75">
        <v>9.2235555653759002E-3</v>
      </c>
      <c r="L26" s="80">
        <v>2.8000000000000002E-13</v>
      </c>
      <c r="M26" s="29" t="s">
        <v>45</v>
      </c>
      <c r="N26" s="112">
        <v>6.2E-2</v>
      </c>
      <c r="O26" s="112">
        <v>6.4999999999999997E-3</v>
      </c>
      <c r="P26" s="24">
        <v>2.3E-21</v>
      </c>
      <c r="Q26" s="76">
        <v>-2.5431140889350199E-2</v>
      </c>
      <c r="R26" s="75">
        <v>2.7086348235528999E-2</v>
      </c>
      <c r="S26" s="74">
        <v>0.35</v>
      </c>
      <c r="T26" s="75">
        <v>-6.3381951634601197E-2</v>
      </c>
      <c r="U26" s="75">
        <v>1.5981863646215001E-2</v>
      </c>
      <c r="V26" s="80">
        <v>7.2999999999999999E-5</v>
      </c>
      <c r="W26" s="79">
        <v>-8.7101231993819597E-2</v>
      </c>
      <c r="X26" s="78">
        <v>1.3916385520933199E-2</v>
      </c>
      <c r="Y26" s="77">
        <v>3.9E-10</v>
      </c>
      <c r="Z26" s="76">
        <v>-4.4411191860334001E-2</v>
      </c>
      <c r="AA26" s="75">
        <v>2.1167923427852901E-2</v>
      </c>
      <c r="AB26" s="74">
        <v>3.5999999999999997E-2</v>
      </c>
      <c r="AC26" s="73">
        <f t="shared" si="0"/>
        <v>-6.3266836569946016E-3</v>
      </c>
      <c r="AD26" s="223">
        <v>0.43328464790875099</v>
      </c>
    </row>
    <row r="27" spans="1:30">
      <c r="A27" s="58">
        <v>12</v>
      </c>
      <c r="B27" s="231" t="s">
        <v>408</v>
      </c>
      <c r="C27" s="236">
        <v>10</v>
      </c>
      <c r="D27" s="81">
        <v>80957391</v>
      </c>
      <c r="E27" s="28" t="s">
        <v>185</v>
      </c>
      <c r="F27" s="28"/>
      <c r="G27" t="s">
        <v>37</v>
      </c>
      <c r="H27" s="21">
        <v>0.68268099999999998</v>
      </c>
      <c r="I27" s="21">
        <v>0.91848799999999997</v>
      </c>
      <c r="J27" s="76">
        <v>-7.6960427147823501E-2</v>
      </c>
      <c r="K27" s="75">
        <v>1.03078753869533E-2</v>
      </c>
      <c r="L27" s="80">
        <v>8.3E-14</v>
      </c>
      <c r="M27" s="29"/>
      <c r="N27" s="112"/>
      <c r="O27" s="112"/>
      <c r="P27" s="53"/>
      <c r="Q27" s="76">
        <v>-3.1208072922217601E-2</v>
      </c>
      <c r="R27" s="75">
        <v>3.02816373895896E-2</v>
      </c>
      <c r="S27" s="74">
        <v>0.3</v>
      </c>
      <c r="T27" s="75">
        <v>-6.44536366974022E-2</v>
      </c>
      <c r="U27" s="75">
        <v>1.7870560273498301E-2</v>
      </c>
      <c r="V27" s="80">
        <v>3.1E-4</v>
      </c>
      <c r="W27" s="79">
        <v>-0.10296867746214899</v>
      </c>
      <c r="X27" s="78">
        <v>1.55553363059445E-2</v>
      </c>
      <c r="Y27" s="77">
        <v>3.5999999999999998E-11</v>
      </c>
      <c r="Z27" s="76">
        <v>-5.2786117920937597E-2</v>
      </c>
      <c r="AA27" s="75">
        <v>2.3674962982358199E-2</v>
      </c>
      <c r="AB27" s="74">
        <v>2.5999999999999999E-2</v>
      </c>
      <c r="AC27" s="73">
        <f t="shared" si="0"/>
        <v>-7.19268166624E-3</v>
      </c>
      <c r="AD27" s="223">
        <v>0.770267436293255</v>
      </c>
    </row>
    <row r="28" spans="1:30">
      <c r="A28" s="58">
        <v>12</v>
      </c>
      <c r="B28" s="231" t="s">
        <v>407</v>
      </c>
      <c r="C28" s="236">
        <v>10</v>
      </c>
      <c r="D28" s="81">
        <v>80960591</v>
      </c>
      <c r="E28" s="28" t="s">
        <v>185</v>
      </c>
      <c r="F28" s="28"/>
      <c r="G28" t="s">
        <v>406</v>
      </c>
      <c r="H28" s="21">
        <v>0.48381200000000002</v>
      </c>
      <c r="I28" s="21">
        <v>0.97439200000000004</v>
      </c>
      <c r="J28" s="76">
        <v>-5.47430381997496E-2</v>
      </c>
      <c r="K28" s="75">
        <v>9.2918590246419408E-3</v>
      </c>
      <c r="L28" s="80">
        <v>3.8000000000000001E-9</v>
      </c>
      <c r="M28" s="29"/>
      <c r="N28" s="112"/>
      <c r="O28" s="112"/>
      <c r="P28" s="53"/>
      <c r="Q28" s="76">
        <v>-1.35034274165512E-2</v>
      </c>
      <c r="R28" s="75">
        <v>2.7247392323053701E-2</v>
      </c>
      <c r="S28" s="74">
        <v>0.62</v>
      </c>
      <c r="T28" s="75">
        <v>-4.7185214285889399E-2</v>
      </c>
      <c r="U28" s="75">
        <v>1.6084201943066E-2</v>
      </c>
      <c r="V28" s="80">
        <v>3.3E-3</v>
      </c>
      <c r="W28" s="79">
        <v>-8.1992096223077293E-2</v>
      </c>
      <c r="X28" s="78">
        <v>1.40076603835066E-2</v>
      </c>
      <c r="Y28" s="77">
        <v>4.8E-9</v>
      </c>
      <c r="Z28" s="76">
        <v>-1.8637361224908899E-2</v>
      </c>
      <c r="AA28" s="75">
        <v>2.1305779095949998E-2</v>
      </c>
      <c r="AB28" s="74">
        <v>0.38</v>
      </c>
      <c r="AC28" s="73">
        <f t="shared" si="0"/>
        <v>-1.7113112694525691E-3</v>
      </c>
      <c r="AD28" s="223">
        <v>0.93115143541878398</v>
      </c>
    </row>
    <row r="29" spans="1:30">
      <c r="A29" s="58">
        <v>12</v>
      </c>
      <c r="B29" s="231" t="s">
        <v>188</v>
      </c>
      <c r="C29" s="236">
        <v>10</v>
      </c>
      <c r="D29" s="81">
        <v>80988837</v>
      </c>
      <c r="E29" s="28" t="s">
        <v>185</v>
      </c>
      <c r="F29" s="28"/>
      <c r="G29" t="s">
        <v>37</v>
      </c>
      <c r="H29" s="21">
        <v>0.62579200000000001</v>
      </c>
      <c r="I29" s="21">
        <v>0.98837299999999995</v>
      </c>
      <c r="J29" s="76">
        <v>-6.3268557046091994E-2</v>
      </c>
      <c r="K29" s="75">
        <v>9.5369162088725593E-3</v>
      </c>
      <c r="L29" s="80">
        <v>3.3000000000000002E-11</v>
      </c>
      <c r="M29" s="29" t="s">
        <v>37</v>
      </c>
      <c r="N29" s="112">
        <v>-0.06</v>
      </c>
      <c r="O29" s="112">
        <v>6.7000000000000002E-3</v>
      </c>
      <c r="P29" s="24">
        <v>8.5E-19</v>
      </c>
      <c r="Q29" s="76">
        <v>-1.5580624584307199E-2</v>
      </c>
      <c r="R29" s="75">
        <v>2.80037317244024E-2</v>
      </c>
      <c r="S29" s="74">
        <v>0.57999999999999996</v>
      </c>
      <c r="T29" s="75">
        <v>-6.5821631098863895E-2</v>
      </c>
      <c r="U29" s="75">
        <v>1.6521632488203999E-2</v>
      </c>
      <c r="V29" s="80">
        <v>6.7999999999999999E-5</v>
      </c>
      <c r="W29" s="79">
        <v>-8.4602025668714498E-2</v>
      </c>
      <c r="X29" s="78">
        <v>1.43871978227473E-2</v>
      </c>
      <c r="Y29" s="77">
        <v>4.1000000000000003E-9</v>
      </c>
      <c r="Z29" s="76">
        <v>-3.0250643821933199E-2</v>
      </c>
      <c r="AA29" s="75">
        <v>2.1892377838939402E-2</v>
      </c>
      <c r="AB29" s="74">
        <v>0.17</v>
      </c>
      <c r="AC29" s="73">
        <f t="shared" si="0"/>
        <v>-4.8900064125419985E-3</v>
      </c>
      <c r="AD29" s="223">
        <v>6.9021287145610705E-2</v>
      </c>
    </row>
    <row r="30" spans="1:30">
      <c r="A30" s="58">
        <v>13</v>
      </c>
      <c r="B30" s="231" t="s">
        <v>405</v>
      </c>
      <c r="C30" s="236">
        <v>10</v>
      </c>
      <c r="D30" s="81">
        <v>94248310</v>
      </c>
      <c r="E30" s="28" t="s">
        <v>178</v>
      </c>
      <c r="F30" s="28"/>
      <c r="G30" t="s">
        <v>37</v>
      </c>
      <c r="H30" s="21">
        <v>0.45102100000000001</v>
      </c>
      <c r="I30" s="21">
        <v>0.99217999999999995</v>
      </c>
      <c r="J30" s="76">
        <v>7.0559840659205203E-2</v>
      </c>
      <c r="K30" s="75">
        <v>9.2775112565712595E-3</v>
      </c>
      <c r="L30" s="80">
        <v>2.8000000000000001E-14</v>
      </c>
      <c r="M30" s="29" t="s">
        <v>37</v>
      </c>
      <c r="N30" s="112">
        <v>8.5999999999999993E-2</v>
      </c>
      <c r="O30" s="112">
        <v>6.4000000000000003E-3</v>
      </c>
      <c r="P30" s="24">
        <v>3.2999999999999999E-40</v>
      </c>
      <c r="Q30" s="76">
        <v>4.0562701812123299E-2</v>
      </c>
      <c r="R30" s="75">
        <v>2.7226243457190699E-2</v>
      </c>
      <c r="S30" s="74">
        <v>0.14000000000000001</v>
      </c>
      <c r="T30" s="75">
        <v>6.3745488449526003E-2</v>
      </c>
      <c r="U30" s="75">
        <v>1.60624801240546E-2</v>
      </c>
      <c r="V30" s="80">
        <v>7.2000000000000002E-5</v>
      </c>
      <c r="W30" s="79">
        <v>8.1597202883009798E-2</v>
      </c>
      <c r="X30" s="78">
        <v>1.39981752940794E-2</v>
      </c>
      <c r="Y30" s="77">
        <v>5.5999999999999997E-9</v>
      </c>
      <c r="Z30" s="76">
        <v>6.7393035188975395E-2</v>
      </c>
      <c r="AA30" s="75">
        <v>2.1286097760742698E-2</v>
      </c>
      <c r="AB30" s="74">
        <v>1.6000000000000001E-3</v>
      </c>
      <c r="AC30" s="73">
        <f t="shared" si="0"/>
        <v>8.9434444589506987E-3</v>
      </c>
      <c r="AD30" s="223">
        <v>0.55162075915517805</v>
      </c>
    </row>
    <row r="31" spans="1:30">
      <c r="A31" s="58">
        <v>14</v>
      </c>
      <c r="B31" s="231" t="s">
        <v>175</v>
      </c>
      <c r="C31" s="236">
        <v>10</v>
      </c>
      <c r="D31" s="81">
        <v>94366347</v>
      </c>
      <c r="E31" s="28" t="s">
        <v>173</v>
      </c>
      <c r="F31" s="28"/>
      <c r="G31" t="s">
        <v>37</v>
      </c>
      <c r="H31" s="21">
        <v>0.57757800000000004</v>
      </c>
      <c r="I31" s="21">
        <v>0.99309899999999995</v>
      </c>
      <c r="J31" s="76">
        <v>7.4897081453850003E-2</v>
      </c>
      <c r="K31" s="75">
        <v>9.3443809013218602E-3</v>
      </c>
      <c r="L31" s="80">
        <v>1.0999999999999999E-15</v>
      </c>
      <c r="M31" s="29"/>
      <c r="N31" s="112"/>
      <c r="O31" s="112"/>
      <c r="P31" s="24"/>
      <c r="Q31" s="76">
        <v>7.5856373537318098E-2</v>
      </c>
      <c r="R31" s="75">
        <v>2.7388521914318301E-2</v>
      </c>
      <c r="S31" s="74">
        <v>5.5999999999999999E-3</v>
      </c>
      <c r="T31" s="75">
        <v>5.7818171802763399E-2</v>
      </c>
      <c r="U31" s="75">
        <v>1.6169083693559301E-2</v>
      </c>
      <c r="V31" s="80">
        <v>3.5E-4</v>
      </c>
      <c r="W31" s="79">
        <v>8.6893171967672697E-2</v>
      </c>
      <c r="X31" s="78">
        <v>1.4088264520474399E-2</v>
      </c>
      <c r="Y31" s="77">
        <v>6.9E-10</v>
      </c>
      <c r="Z31" s="76">
        <v>6.9206221355775796E-2</v>
      </c>
      <c r="AA31" s="75">
        <v>2.1417910913644599E-2</v>
      </c>
      <c r="AB31" s="74">
        <v>1.1999999999999999E-3</v>
      </c>
      <c r="AC31" s="73">
        <f t="shared" si="0"/>
        <v>-2.2167173938474338E-3</v>
      </c>
      <c r="AD31" s="223">
        <v>0.43584753301296297</v>
      </c>
    </row>
    <row r="32" spans="1:30">
      <c r="A32" s="58">
        <v>15</v>
      </c>
      <c r="B32" s="231" t="s">
        <v>404</v>
      </c>
      <c r="C32" s="236">
        <v>10</v>
      </c>
      <c r="D32" s="81">
        <v>94440536</v>
      </c>
      <c r="E32" s="28" t="s">
        <v>171</v>
      </c>
      <c r="F32" s="28" t="s">
        <v>166</v>
      </c>
      <c r="G32" t="s">
        <v>41</v>
      </c>
      <c r="H32" s="21">
        <v>0.61528300000000002</v>
      </c>
      <c r="I32" s="21">
        <v>0.94804500000000003</v>
      </c>
      <c r="J32" s="76">
        <v>8.4525675185465193E-2</v>
      </c>
      <c r="K32" s="75">
        <v>9.6788253542369196E-3</v>
      </c>
      <c r="L32" s="80">
        <v>2.5000000000000002E-18</v>
      </c>
      <c r="M32" s="29"/>
      <c r="N32" s="112"/>
      <c r="O32" s="112"/>
      <c r="P32" s="53"/>
      <c r="Q32" s="76">
        <v>7.2537894296888297E-2</v>
      </c>
      <c r="R32" s="75">
        <v>2.8365072852824001E-2</v>
      </c>
      <c r="S32" s="74">
        <v>1.0999999999999999E-2</v>
      </c>
      <c r="T32" s="75">
        <v>7.8029067408582606E-2</v>
      </c>
      <c r="U32" s="75">
        <v>1.67410539317422E-2</v>
      </c>
      <c r="V32" s="80">
        <v>3.1E-6</v>
      </c>
      <c r="W32" s="79">
        <v>9.0452375282605399E-2</v>
      </c>
      <c r="X32" s="78">
        <v>1.45928292070449E-2</v>
      </c>
      <c r="Y32" s="77">
        <v>5.7E-10</v>
      </c>
      <c r="Z32" s="76">
        <v>8.5814074369894702E-2</v>
      </c>
      <c r="AA32" s="75">
        <v>2.2179958401410099E-2</v>
      </c>
      <c r="AB32" s="74">
        <v>1.1E-4</v>
      </c>
      <c r="AC32" s="73">
        <f t="shared" si="0"/>
        <v>4.4253933576688014E-3</v>
      </c>
      <c r="AD32" s="223">
        <v>0.20668021812478099</v>
      </c>
    </row>
    <row r="33" spans="1:30">
      <c r="A33" s="58">
        <v>15</v>
      </c>
      <c r="B33" s="231" t="s">
        <v>168</v>
      </c>
      <c r="C33" s="236">
        <v>10</v>
      </c>
      <c r="D33" s="81">
        <v>94462579</v>
      </c>
      <c r="E33" s="28" t="s">
        <v>162</v>
      </c>
      <c r="F33" s="28" t="s">
        <v>166</v>
      </c>
      <c r="G33" t="s">
        <v>53</v>
      </c>
      <c r="H33" s="21">
        <v>0.51612599999999997</v>
      </c>
      <c r="I33" s="21">
        <v>0.97018499999999996</v>
      </c>
      <c r="J33" s="76">
        <v>6.6959522788002698E-2</v>
      </c>
      <c r="K33" s="75">
        <v>9.3207277732750907E-3</v>
      </c>
      <c r="L33" s="80">
        <v>6.8000000000000003E-13</v>
      </c>
      <c r="M33" s="29"/>
      <c r="N33" s="112"/>
      <c r="O33" s="112"/>
      <c r="P33" s="53"/>
      <c r="Q33" s="76">
        <v>6.0255340708909699E-2</v>
      </c>
      <c r="R33" s="75">
        <v>2.7344331482534599E-2</v>
      </c>
      <c r="S33" s="74">
        <v>2.8000000000000001E-2</v>
      </c>
      <c r="T33" s="75">
        <v>5.4741526124316098E-2</v>
      </c>
      <c r="U33" s="75">
        <v>1.61375602214959E-2</v>
      </c>
      <c r="V33" s="80">
        <v>6.8999999999999997E-4</v>
      </c>
      <c r="W33" s="79">
        <v>8.3017480285760906E-2</v>
      </c>
      <c r="X33" s="78">
        <v>1.40597518827E-2</v>
      </c>
      <c r="Y33" s="77">
        <v>3.4999999999999999E-9</v>
      </c>
      <c r="Z33" s="76">
        <v>5.4167264251278303E-2</v>
      </c>
      <c r="AA33" s="75">
        <v>2.1376692327848501E-2</v>
      </c>
      <c r="AB33" s="74">
        <v>1.0999999999999999E-2</v>
      </c>
      <c r="AC33" s="73">
        <f t="shared" si="0"/>
        <v>-2.0293588192104653E-3</v>
      </c>
      <c r="AD33" s="223">
        <v>0.40691062945327899</v>
      </c>
    </row>
    <row r="34" spans="1:30">
      <c r="A34" s="58">
        <v>15</v>
      </c>
      <c r="B34" s="231" t="s">
        <v>403</v>
      </c>
      <c r="C34" s="236">
        <v>10</v>
      </c>
      <c r="D34" s="81">
        <v>94466910</v>
      </c>
      <c r="E34" s="28" t="s">
        <v>166</v>
      </c>
      <c r="F34" s="28" t="s">
        <v>162</v>
      </c>
      <c r="G34" t="s">
        <v>53</v>
      </c>
      <c r="H34" s="21">
        <v>0.64111600000000002</v>
      </c>
      <c r="I34" s="21">
        <v>0.990205</v>
      </c>
      <c r="J34" s="76">
        <v>8.5982680928980398E-2</v>
      </c>
      <c r="K34" s="75">
        <v>9.6207606778194402E-3</v>
      </c>
      <c r="L34" s="80">
        <v>3.9999999999999999E-19</v>
      </c>
      <c r="M34" s="29" t="s">
        <v>37</v>
      </c>
      <c r="N34" s="112">
        <v>-0.11</v>
      </c>
      <c r="O34" s="112">
        <v>6.6E-3</v>
      </c>
      <c r="P34" s="24">
        <v>3.1999999999999999E-59</v>
      </c>
      <c r="Q34" s="76">
        <v>9.28320003555132E-2</v>
      </c>
      <c r="R34" s="75">
        <v>2.8189463203985101E-2</v>
      </c>
      <c r="S34" s="74">
        <v>9.8999999999999999E-4</v>
      </c>
      <c r="T34" s="75">
        <v>6.6576104162317101E-2</v>
      </c>
      <c r="U34" s="75">
        <v>1.66342526343661E-2</v>
      </c>
      <c r="V34" s="80">
        <v>6.3E-5</v>
      </c>
      <c r="W34" s="79">
        <v>0.102496526538843</v>
      </c>
      <c r="X34" s="78">
        <v>1.45054172236334E-2</v>
      </c>
      <c r="Y34" s="77">
        <v>1.6E-12</v>
      </c>
      <c r="Z34" s="76">
        <v>7.1560644240778501E-2</v>
      </c>
      <c r="AA34" s="75">
        <v>2.2039383601475102E-2</v>
      </c>
      <c r="AB34" s="74">
        <v>1.1999999999999999E-3</v>
      </c>
      <c r="AC34" s="73">
        <f t="shared" si="0"/>
        <v>-7.0904520382449E-3</v>
      </c>
      <c r="AD34" s="223">
        <v>9.1858847761077597E-2</v>
      </c>
    </row>
    <row r="35" spans="1:30">
      <c r="A35" s="58">
        <v>15</v>
      </c>
      <c r="B35" s="231" t="s">
        <v>402</v>
      </c>
      <c r="C35" s="236">
        <v>10</v>
      </c>
      <c r="D35" s="81">
        <v>94468643</v>
      </c>
      <c r="E35" s="28" t="s">
        <v>166</v>
      </c>
      <c r="F35" s="28" t="s">
        <v>162</v>
      </c>
      <c r="G35" t="s">
        <v>45</v>
      </c>
      <c r="H35" s="21">
        <v>0.50762200000000002</v>
      </c>
      <c r="I35" s="21">
        <v>0.99482999999999999</v>
      </c>
      <c r="J35" s="76">
        <v>-6.2122948871166497E-2</v>
      </c>
      <c r="K35" s="75">
        <v>9.2204762321883692E-3</v>
      </c>
      <c r="L35" s="80">
        <v>1.6E-11</v>
      </c>
      <c r="M35" s="29" t="s">
        <v>45</v>
      </c>
      <c r="N35" s="112">
        <v>-0.08</v>
      </c>
      <c r="O35" s="112">
        <v>6.3E-3</v>
      </c>
      <c r="P35" s="24">
        <v>1.4000000000000001E-36</v>
      </c>
      <c r="Q35" s="76">
        <v>-5.1479713454069799E-2</v>
      </c>
      <c r="R35" s="75">
        <v>2.7047259864770599E-2</v>
      </c>
      <c r="S35" s="74">
        <v>5.7000000000000002E-2</v>
      </c>
      <c r="T35" s="75">
        <v>-4.8435984306470101E-2</v>
      </c>
      <c r="U35" s="75">
        <v>1.5964407099857299E-2</v>
      </c>
      <c r="V35" s="80">
        <v>2.3999999999999998E-3</v>
      </c>
      <c r="W35" s="79">
        <v>-7.9912452119816305E-2</v>
      </c>
      <c r="X35" s="78">
        <v>1.39082390529976E-2</v>
      </c>
      <c r="Y35" s="77">
        <v>9.1999999999999997E-9</v>
      </c>
      <c r="Z35" s="76">
        <v>-4.35345955487959E-2</v>
      </c>
      <c r="AA35" s="75">
        <v>2.1144746065996901E-2</v>
      </c>
      <c r="AB35" s="74">
        <v>0.04</v>
      </c>
      <c r="AC35" s="73">
        <f t="shared" si="0"/>
        <v>2.6483726350912998E-3</v>
      </c>
      <c r="AD35" s="223">
        <v>0.52009388569376203</v>
      </c>
    </row>
    <row r="36" spans="1:30">
      <c r="A36" s="58">
        <v>16</v>
      </c>
      <c r="B36" s="231" t="s">
        <v>154</v>
      </c>
      <c r="C36" s="236">
        <v>10</v>
      </c>
      <c r="D36" s="81">
        <v>114732906</v>
      </c>
      <c r="E36" s="28" t="s">
        <v>117</v>
      </c>
      <c r="F36" s="28"/>
      <c r="G36" t="s">
        <v>37</v>
      </c>
      <c r="H36" s="21">
        <v>0.55102099999999998</v>
      </c>
      <c r="I36" s="21">
        <v>0.99734800000000001</v>
      </c>
      <c r="J36" s="76">
        <v>-8.6632805148199002E-2</v>
      </c>
      <c r="K36" s="75">
        <v>9.2404149145776607E-3</v>
      </c>
      <c r="L36" s="80">
        <v>6.9000000000000004E-21</v>
      </c>
      <c r="M36" s="29" t="s">
        <v>37</v>
      </c>
      <c r="N36" s="112">
        <v>-0.11</v>
      </c>
      <c r="O36" s="112">
        <v>6.4000000000000003E-3</v>
      </c>
      <c r="P36" s="24">
        <v>2.3000000000000001E-69</v>
      </c>
      <c r="Q36" s="76">
        <v>-4.7399052129504203E-2</v>
      </c>
      <c r="R36" s="75">
        <v>2.7101736709911801E-2</v>
      </c>
      <c r="S36" s="74">
        <v>0.08</v>
      </c>
      <c r="T36" s="75">
        <v>-8.9808564110988906E-2</v>
      </c>
      <c r="U36" s="75">
        <v>1.6007540022653699E-2</v>
      </c>
      <c r="V36" s="80">
        <v>2E-8</v>
      </c>
      <c r="W36" s="79">
        <v>-8.7109646186053505E-2</v>
      </c>
      <c r="X36" s="78">
        <v>1.3937535740502899E-2</v>
      </c>
      <c r="Y36" s="77">
        <v>4.0999999999999998E-10</v>
      </c>
      <c r="Z36" s="76">
        <v>-0.100656649730547</v>
      </c>
      <c r="AA36" s="75">
        <v>2.1192740900976201E-2</v>
      </c>
      <c r="AB36" s="74">
        <v>1.9999999999999999E-6</v>
      </c>
      <c r="AC36" s="73">
        <f t="shared" si="0"/>
        <v>-1.7752532533680931E-2</v>
      </c>
      <c r="AD36" s="223">
        <v>6.8964539156195104E-2</v>
      </c>
    </row>
    <row r="37" spans="1:30">
      <c r="A37" s="58">
        <v>16</v>
      </c>
      <c r="B37" s="231" t="s">
        <v>153</v>
      </c>
      <c r="C37" s="236">
        <v>10</v>
      </c>
      <c r="D37" s="81">
        <v>114736614</v>
      </c>
      <c r="E37" s="28" t="s">
        <v>117</v>
      </c>
      <c r="F37" s="28"/>
      <c r="G37" t="s">
        <v>45</v>
      </c>
      <c r="H37" s="21">
        <v>0.71794500000000006</v>
      </c>
      <c r="I37" s="21">
        <v>1</v>
      </c>
      <c r="J37" s="76">
        <v>-0.15287349609523601</v>
      </c>
      <c r="K37" s="75">
        <v>1.0203659204387599E-2</v>
      </c>
      <c r="L37" s="80">
        <v>9.6000000000000001E-51</v>
      </c>
      <c r="M37" s="29" t="s">
        <v>45</v>
      </c>
      <c r="N37" s="112">
        <v>-0.17</v>
      </c>
      <c r="O37" s="112">
        <v>7.1000000000000004E-3</v>
      </c>
      <c r="P37" s="24">
        <v>1.3E-129</v>
      </c>
      <c r="Q37" s="76">
        <v>-0.127893857469284</v>
      </c>
      <c r="R37" s="75">
        <v>3.0026616629630999E-2</v>
      </c>
      <c r="S37" s="74">
        <v>2.0999999999999999E-5</v>
      </c>
      <c r="T37" s="75">
        <v>-0.14681576917276601</v>
      </c>
      <c r="U37" s="75">
        <v>1.7706446140264901E-2</v>
      </c>
      <c r="V37" s="80">
        <v>1.1E-16</v>
      </c>
      <c r="W37" s="79">
        <v>-0.161127765414393</v>
      </c>
      <c r="X37" s="78">
        <v>1.5424457370379299E-2</v>
      </c>
      <c r="Y37" s="77">
        <v>1.4999999999999999E-25</v>
      </c>
      <c r="Z37" s="76">
        <v>-0.16049697253369999</v>
      </c>
      <c r="AA37" s="75">
        <v>2.3482854159972401E-2</v>
      </c>
      <c r="AB37" s="74">
        <v>8.3999999999999998E-12</v>
      </c>
      <c r="AC37" s="73">
        <f t="shared" ref="AC37:AC61" si="1">((T37-Q37)+(W37-T37)+(Z37-W37))/3</f>
        <v>-1.0867705021471996E-2</v>
      </c>
      <c r="AD37" s="223">
        <v>0.248132551336085</v>
      </c>
    </row>
    <row r="38" spans="1:30">
      <c r="A38" s="58">
        <v>16</v>
      </c>
      <c r="B38" s="231" t="s">
        <v>152</v>
      </c>
      <c r="C38" s="236">
        <v>10</v>
      </c>
      <c r="D38" s="81">
        <v>114740617</v>
      </c>
      <c r="E38" s="28" t="s">
        <v>117</v>
      </c>
      <c r="F38" s="28"/>
      <c r="G38" t="s">
        <v>41</v>
      </c>
      <c r="H38" s="21">
        <v>0.39410699999999999</v>
      </c>
      <c r="I38" s="21">
        <v>0.99619000000000002</v>
      </c>
      <c r="J38" s="76">
        <v>-0.111692226170045</v>
      </c>
      <c r="K38" s="75">
        <v>9.4233080600849006E-3</v>
      </c>
      <c r="L38" s="80">
        <v>2.0999999999999999E-32</v>
      </c>
      <c r="M38" s="29" t="s">
        <v>45</v>
      </c>
      <c r="N38" s="112">
        <v>0.12</v>
      </c>
      <c r="O38" s="112">
        <v>6.4999999999999997E-3</v>
      </c>
      <c r="P38" s="24">
        <v>1.1E-73</v>
      </c>
      <c r="Q38" s="76">
        <v>-3.6873747108210501E-2</v>
      </c>
      <c r="R38" s="75">
        <v>2.7586679381236798E-2</v>
      </c>
      <c r="S38" s="74">
        <v>0.18</v>
      </c>
      <c r="T38" s="75">
        <v>-0.113244683767167</v>
      </c>
      <c r="U38" s="75">
        <v>1.6297522069430598E-2</v>
      </c>
      <c r="V38" s="80">
        <v>3.7E-12</v>
      </c>
      <c r="W38" s="79">
        <v>-0.114250579394653</v>
      </c>
      <c r="X38" s="78">
        <v>1.4199599582259999E-2</v>
      </c>
      <c r="Y38" s="77">
        <v>8.5000000000000001E-16</v>
      </c>
      <c r="Z38" s="76">
        <v>-0.13791350359971599</v>
      </c>
      <c r="AA38" s="75">
        <v>2.1578598657015099E-2</v>
      </c>
      <c r="AB38" s="74">
        <v>1.7000000000000001E-10</v>
      </c>
      <c r="AC38" s="73">
        <f t="shared" si="1"/>
        <v>-3.367991883050183E-2</v>
      </c>
      <c r="AD38" s="223">
        <v>5.69540022312396E-2</v>
      </c>
    </row>
    <row r="39" spans="1:30">
      <c r="A39" s="58">
        <v>16</v>
      </c>
      <c r="B39" s="231" t="s">
        <v>151</v>
      </c>
      <c r="C39" s="236">
        <v>10</v>
      </c>
      <c r="D39" s="81">
        <v>114745788</v>
      </c>
      <c r="E39" s="28" t="s">
        <v>117</v>
      </c>
      <c r="F39" s="28"/>
      <c r="G39" t="s">
        <v>53</v>
      </c>
      <c r="H39" s="21">
        <v>0.82027399999999995</v>
      </c>
      <c r="I39" s="21">
        <v>0.92179100000000003</v>
      </c>
      <c r="J39" s="76">
        <v>0.117573752558239</v>
      </c>
      <c r="K39" s="75">
        <v>1.24347323279197E-2</v>
      </c>
      <c r="L39" s="80">
        <v>3.2000000000000002E-21</v>
      </c>
      <c r="M39" s="29" t="s">
        <v>37</v>
      </c>
      <c r="N39" s="112">
        <v>-0.15</v>
      </c>
      <c r="O39" s="112">
        <v>8.8000000000000005E-3</v>
      </c>
      <c r="P39" s="24">
        <v>2.0000000000000001E-62</v>
      </c>
      <c r="Q39" s="76">
        <v>0.111217524134138</v>
      </c>
      <c r="R39" s="75">
        <v>3.6350950435730001E-2</v>
      </c>
      <c r="S39" s="74">
        <v>2.2000000000000001E-3</v>
      </c>
      <c r="T39" s="75">
        <v>8.0119615945691405E-2</v>
      </c>
      <c r="U39" s="75">
        <v>2.1468416620865099E-2</v>
      </c>
      <c r="V39" s="80">
        <v>1.9000000000000001E-4</v>
      </c>
      <c r="W39" s="79">
        <v>0.127239414960786</v>
      </c>
      <c r="X39" s="78">
        <v>1.87104862851733E-2</v>
      </c>
      <c r="Y39" s="77">
        <v>9.9999999999999994E-12</v>
      </c>
      <c r="Z39" s="76">
        <v>0.144636233362649</v>
      </c>
      <c r="AA39" s="75">
        <v>2.8430163476075701E-2</v>
      </c>
      <c r="AB39" s="74">
        <v>3.5999999999999999E-7</v>
      </c>
      <c r="AC39" s="73">
        <f t="shared" si="1"/>
        <v>1.1139569742836997E-2</v>
      </c>
      <c r="AD39" s="223">
        <v>8.4155103850370602E-2</v>
      </c>
    </row>
    <row r="40" spans="1:30">
      <c r="A40" s="58">
        <v>16</v>
      </c>
      <c r="B40" s="231" t="s">
        <v>150</v>
      </c>
      <c r="C40" s="236">
        <v>10</v>
      </c>
      <c r="D40" s="81">
        <v>114748029</v>
      </c>
      <c r="E40" s="28" t="s">
        <v>117</v>
      </c>
      <c r="F40" s="28"/>
      <c r="G40" t="s">
        <v>37</v>
      </c>
      <c r="H40" s="21">
        <v>0.62446100000000004</v>
      </c>
      <c r="I40" s="21">
        <v>0.98160599999999998</v>
      </c>
      <c r="J40" s="76">
        <v>-0.13171943938848299</v>
      </c>
      <c r="K40" s="75">
        <v>9.5675170824236992E-3</v>
      </c>
      <c r="L40" s="80">
        <v>4.0000000000000003E-43</v>
      </c>
      <c r="M40" s="29" t="s">
        <v>37</v>
      </c>
      <c r="N40" s="112">
        <v>-0.13</v>
      </c>
      <c r="O40" s="112">
        <v>6.6E-3</v>
      </c>
      <c r="P40" s="24">
        <v>9.4000000000000001E-91</v>
      </c>
      <c r="Q40" s="76">
        <v>-0.13252192056708101</v>
      </c>
      <c r="R40" s="75">
        <v>2.8118281223551301E-2</v>
      </c>
      <c r="S40" s="74">
        <v>2.3999999999999999E-6</v>
      </c>
      <c r="T40" s="75">
        <v>-0.14115510268395901</v>
      </c>
      <c r="U40" s="75">
        <v>1.6586741451560801E-2</v>
      </c>
      <c r="V40" s="80">
        <v>1.6999999999999999E-17</v>
      </c>
      <c r="W40" s="79">
        <v>-0.13884029127161099</v>
      </c>
      <c r="X40" s="78">
        <v>1.44478182531596E-2</v>
      </c>
      <c r="Y40" s="77">
        <v>7.3000000000000003E-22</v>
      </c>
      <c r="Z40" s="76">
        <v>-0.10958403432328701</v>
      </c>
      <c r="AA40" s="75">
        <v>2.1985432572946099E-2</v>
      </c>
      <c r="AB40" s="74">
        <v>6.1999999999999999E-7</v>
      </c>
      <c r="AC40" s="73">
        <f t="shared" si="1"/>
        <v>7.6459620812646678E-3</v>
      </c>
      <c r="AD40" s="223">
        <v>2.1972817867673602E-3</v>
      </c>
    </row>
    <row r="41" spans="1:30">
      <c r="A41" s="58">
        <v>16</v>
      </c>
      <c r="B41" s="29" t="s">
        <v>401</v>
      </c>
      <c r="C41" s="81">
        <v>10</v>
      </c>
      <c r="D41" s="81">
        <v>114750264</v>
      </c>
      <c r="E41" s="28" t="s">
        <v>117</v>
      </c>
      <c r="F41" s="28"/>
      <c r="G41" t="s">
        <v>53</v>
      </c>
      <c r="H41" s="21">
        <v>0.85648999999999997</v>
      </c>
      <c r="I41" s="21">
        <v>0.98514699999999999</v>
      </c>
      <c r="J41" s="76">
        <v>0.132879963083536</v>
      </c>
      <c r="K41" s="75">
        <v>1.3201005145805699E-2</v>
      </c>
      <c r="L41" s="80">
        <v>7.8E-24</v>
      </c>
      <c r="M41" s="29" t="s">
        <v>37</v>
      </c>
      <c r="N41" s="112">
        <v>-0.15</v>
      </c>
      <c r="O41" s="112">
        <v>9.1999999999999998E-3</v>
      </c>
      <c r="P41" s="24">
        <v>7.5000000000000003E-62</v>
      </c>
      <c r="Q41" s="76">
        <v>0.111002743823234</v>
      </c>
      <c r="R41" s="75">
        <v>3.8518503458418098E-2</v>
      </c>
      <c r="S41" s="74">
        <v>4.0000000000000001E-3</v>
      </c>
      <c r="T41" s="75">
        <v>0.110623942066411</v>
      </c>
      <c r="U41" s="75">
        <v>2.27611614438528E-2</v>
      </c>
      <c r="V41" s="80">
        <v>1.1999999999999999E-6</v>
      </c>
      <c r="W41" s="79">
        <v>0.144654115641941</v>
      </c>
      <c r="X41" s="78">
        <v>1.98502268695811E-2</v>
      </c>
      <c r="Y41" s="77">
        <v>3.2E-13</v>
      </c>
      <c r="Z41" s="76">
        <v>0.143762226700481</v>
      </c>
      <c r="AA41" s="75">
        <v>3.0139202577403899E-2</v>
      </c>
      <c r="AB41" s="74">
        <v>1.7999999999999999E-6</v>
      </c>
      <c r="AC41" s="73">
        <f t="shared" si="1"/>
        <v>1.0919827625749001E-2</v>
      </c>
      <c r="AD41" s="223">
        <v>0.45232201655774501</v>
      </c>
    </row>
    <row r="42" spans="1:30">
      <c r="A42" s="58">
        <v>16</v>
      </c>
      <c r="B42" s="29" t="s">
        <v>143</v>
      </c>
      <c r="C42" s="81">
        <v>10</v>
      </c>
      <c r="D42" s="81">
        <v>114758349</v>
      </c>
      <c r="E42" s="28" t="s">
        <v>117</v>
      </c>
      <c r="F42" s="28"/>
      <c r="G42" t="s">
        <v>41</v>
      </c>
      <c r="H42" s="21">
        <v>0.70738299999999998</v>
      </c>
      <c r="I42" s="21">
        <v>1</v>
      </c>
      <c r="J42" s="76">
        <v>-0.28629234248659102</v>
      </c>
      <c r="K42" s="75">
        <v>1.0085201105829601E-2</v>
      </c>
      <c r="L42" s="80">
        <v>2.9E-177</v>
      </c>
      <c r="M42" s="29" t="s">
        <v>45</v>
      </c>
      <c r="N42" s="112">
        <v>0.31</v>
      </c>
      <c r="O42" s="112">
        <v>6.8999999999999999E-3</v>
      </c>
      <c r="P42" s="53">
        <v>0</v>
      </c>
      <c r="Q42" s="76">
        <v>-0.25697435558348702</v>
      </c>
      <c r="R42" s="75">
        <v>2.9788630170192301E-2</v>
      </c>
      <c r="S42" s="74">
        <v>6.3000000000000004E-18</v>
      </c>
      <c r="T42" s="75">
        <v>-0.28085775291854498</v>
      </c>
      <c r="U42" s="75">
        <v>1.7553969704603298E-2</v>
      </c>
      <c r="V42" s="80">
        <v>1.2999999999999999E-57</v>
      </c>
      <c r="W42" s="79">
        <v>-0.30510243503344697</v>
      </c>
      <c r="X42" s="78">
        <v>1.52791213227031E-2</v>
      </c>
      <c r="Y42" s="77">
        <v>9.9999999999999993E-89</v>
      </c>
      <c r="Z42" s="76">
        <v>-0.28735483136726597</v>
      </c>
      <c r="AA42" s="75">
        <v>2.3288759939736701E-2</v>
      </c>
      <c r="AB42" s="74">
        <v>5.7000000000000002E-35</v>
      </c>
      <c r="AC42" s="73">
        <f t="shared" si="1"/>
        <v>-1.012682526125965E-2</v>
      </c>
      <c r="AD42" s="223">
        <v>2.13520404957755E-5</v>
      </c>
    </row>
    <row r="43" spans="1:30">
      <c r="A43" s="58">
        <v>16</v>
      </c>
      <c r="B43" s="38" t="s">
        <v>141</v>
      </c>
      <c r="C43" s="132">
        <v>10</v>
      </c>
      <c r="D43" s="132">
        <v>114770644</v>
      </c>
      <c r="E43" s="37" t="s">
        <v>117</v>
      </c>
      <c r="F43" s="37"/>
      <c r="G43" s="36" t="s">
        <v>53</v>
      </c>
      <c r="H43" s="31">
        <v>0.98614199999999996</v>
      </c>
      <c r="I43" s="31">
        <v>0.89836800000000006</v>
      </c>
      <c r="J43" s="133">
        <v>-0.31376384368589899</v>
      </c>
      <c r="K43" s="134">
        <v>4.1307137669232101E-2</v>
      </c>
      <c r="L43" s="135">
        <v>3.1E-14</v>
      </c>
      <c r="M43" s="38" t="s">
        <v>37</v>
      </c>
      <c r="N43" s="114">
        <v>0.3</v>
      </c>
      <c r="O43" s="114">
        <v>2.8000000000000001E-2</v>
      </c>
      <c r="P43" s="34">
        <v>3.0000000000000001E-26</v>
      </c>
      <c r="Q43" s="133">
        <v>-7.92085922135604E-2</v>
      </c>
      <c r="R43" s="134">
        <v>0.12328142971979</v>
      </c>
      <c r="S43" s="136">
        <v>0.52</v>
      </c>
      <c r="T43" s="134">
        <v>-0.25469524838462398</v>
      </c>
      <c r="U43" s="134">
        <v>7.2420940039881504E-2</v>
      </c>
      <c r="V43" s="135">
        <v>4.4000000000000002E-4</v>
      </c>
      <c r="W43" s="79">
        <v>-0.389737735007814</v>
      </c>
      <c r="X43" s="78">
        <v>6.2833554201449704E-2</v>
      </c>
      <c r="Y43" s="77">
        <v>5.4999999999999996E-10</v>
      </c>
      <c r="Z43" s="133">
        <v>-0.35963108205045302</v>
      </c>
      <c r="AA43" s="134">
        <v>9.6122173684747E-2</v>
      </c>
      <c r="AB43" s="136">
        <v>1.8000000000000001E-4</v>
      </c>
      <c r="AC43" s="138">
        <f t="shared" si="1"/>
        <v>-9.3474163278964198E-2</v>
      </c>
      <c r="AD43" s="226">
        <v>6.7355470235410204E-3</v>
      </c>
    </row>
    <row r="44" spans="1:30">
      <c r="A44" s="58">
        <v>16</v>
      </c>
      <c r="B44" s="29" t="s">
        <v>400</v>
      </c>
      <c r="C44" s="81">
        <v>10</v>
      </c>
      <c r="D44" s="81">
        <v>114772873</v>
      </c>
      <c r="E44" s="28" t="s">
        <v>117</v>
      </c>
      <c r="F44" s="28"/>
      <c r="G44" t="s">
        <v>58</v>
      </c>
      <c r="H44" s="21">
        <v>0.55444300000000002</v>
      </c>
      <c r="I44" s="21">
        <v>0.97487100000000004</v>
      </c>
      <c r="J44" s="76">
        <v>-0.161344549235824</v>
      </c>
      <c r="K44" s="75">
        <v>9.3386841349249097E-3</v>
      </c>
      <c r="L44" s="80">
        <v>7.0000000000000001E-67</v>
      </c>
      <c r="M44" s="29"/>
      <c r="N44" s="112"/>
      <c r="O44" s="112"/>
      <c r="P44" s="53"/>
      <c r="Q44" s="76">
        <v>-0.15451509523844101</v>
      </c>
      <c r="R44" s="75">
        <v>2.74263759154738E-2</v>
      </c>
      <c r="S44" s="74">
        <v>1.7999999999999999E-8</v>
      </c>
      <c r="T44" s="75">
        <v>-0.16169140187236899</v>
      </c>
      <c r="U44" s="75">
        <v>1.6183602568685299E-2</v>
      </c>
      <c r="V44" s="80">
        <v>1.7E-23</v>
      </c>
      <c r="W44" s="79">
        <v>-0.17082129733111001</v>
      </c>
      <c r="X44" s="78">
        <v>1.40973097771258E-2</v>
      </c>
      <c r="Y44" s="77">
        <v>8.5000000000000001E-34</v>
      </c>
      <c r="Z44" s="76">
        <v>-0.149835386079926</v>
      </c>
      <c r="AA44" s="75">
        <v>2.1438800751890998E-2</v>
      </c>
      <c r="AB44" s="74">
        <v>2.8000000000000002E-12</v>
      </c>
      <c r="AC44" s="73">
        <f t="shared" si="1"/>
        <v>1.5599030528383369E-3</v>
      </c>
      <c r="AD44" s="223">
        <v>7.1253512264202298E-4</v>
      </c>
    </row>
    <row r="45" spans="1:30">
      <c r="A45" s="58">
        <v>16</v>
      </c>
      <c r="B45" s="29" t="s">
        <v>140</v>
      </c>
      <c r="C45" s="81">
        <v>10</v>
      </c>
      <c r="D45" s="81">
        <v>114775205</v>
      </c>
      <c r="E45" s="28" t="s">
        <v>117</v>
      </c>
      <c r="F45" s="28"/>
      <c r="G45" t="s">
        <v>136</v>
      </c>
      <c r="H45" s="21">
        <v>0.55825800000000003</v>
      </c>
      <c r="I45" s="21">
        <v>0.842059</v>
      </c>
      <c r="J45" s="76">
        <v>-0.11296245110990299</v>
      </c>
      <c r="K45" s="75">
        <v>1.00640306901653E-2</v>
      </c>
      <c r="L45" s="80">
        <v>3.1000000000000003E-29</v>
      </c>
      <c r="M45" s="29"/>
      <c r="N45" s="112"/>
      <c r="O45" s="112"/>
      <c r="P45" s="53"/>
      <c r="Q45" s="76">
        <v>-0.12334232528686601</v>
      </c>
      <c r="R45" s="75">
        <v>2.95500676716056E-2</v>
      </c>
      <c r="S45" s="74">
        <v>3.0000000000000001E-5</v>
      </c>
      <c r="T45" s="75">
        <v>-0.11630861836817</v>
      </c>
      <c r="U45" s="75">
        <v>1.7438722602436001E-2</v>
      </c>
      <c r="V45" s="80">
        <v>2.6000000000000001E-11</v>
      </c>
      <c r="W45" s="79">
        <v>-0.112109358702771</v>
      </c>
      <c r="X45" s="78">
        <v>1.5188114184428E-2</v>
      </c>
      <c r="Y45" s="77">
        <v>1.6E-13</v>
      </c>
      <c r="Z45" s="76">
        <v>-0.111048481041676</v>
      </c>
      <c r="AA45" s="75">
        <v>2.3094579397855398E-2</v>
      </c>
      <c r="AB45" s="74">
        <v>1.5E-6</v>
      </c>
      <c r="AC45" s="73">
        <f t="shared" si="1"/>
        <v>4.0979480817300018E-3</v>
      </c>
      <c r="AD45" s="223">
        <v>1.14511127532935E-2</v>
      </c>
    </row>
    <row r="46" spans="1:30">
      <c r="A46" s="58">
        <v>16</v>
      </c>
      <c r="B46" s="29" t="s">
        <v>137</v>
      </c>
      <c r="C46" s="81">
        <v>10</v>
      </c>
      <c r="D46" s="81">
        <v>114791239</v>
      </c>
      <c r="E46" s="28" t="s">
        <v>117</v>
      </c>
      <c r="F46" s="28"/>
      <c r="G46" t="s">
        <v>136</v>
      </c>
      <c r="H46" s="21">
        <v>0.60956200000000005</v>
      </c>
      <c r="I46" s="21">
        <v>0.91527000000000003</v>
      </c>
      <c r="J46" s="76">
        <v>-0.16460575553974899</v>
      </c>
      <c r="K46" s="75">
        <v>9.7990155777129499E-3</v>
      </c>
      <c r="L46" s="80">
        <v>2.5000000000000001E-63</v>
      </c>
      <c r="M46" s="29"/>
      <c r="N46" s="112"/>
      <c r="O46" s="112"/>
      <c r="P46" s="53"/>
      <c r="Q46" s="76">
        <v>-0.103716671513864</v>
      </c>
      <c r="R46" s="75">
        <v>2.8822612518964699E-2</v>
      </c>
      <c r="S46" s="74">
        <v>3.2000000000000003E-4</v>
      </c>
      <c r="T46" s="75">
        <v>-0.15227079867535301</v>
      </c>
      <c r="U46" s="75">
        <v>1.70051336273702E-2</v>
      </c>
      <c r="V46" s="80">
        <v>3.4000000000000002E-19</v>
      </c>
      <c r="W46" s="79">
        <v>-0.18856893230042801</v>
      </c>
      <c r="X46" s="78">
        <v>1.48015585439377E-2</v>
      </c>
      <c r="Y46" s="77">
        <v>3.5000000000000001E-37</v>
      </c>
      <c r="Z46" s="76">
        <v>-0.16227217717641601</v>
      </c>
      <c r="AA46" s="75">
        <v>2.2534567721725001E-2</v>
      </c>
      <c r="AB46" s="74">
        <v>6.1000000000000003E-13</v>
      </c>
      <c r="AC46" s="229">
        <f t="shared" si="1"/>
        <v>-1.9518501887517335E-2</v>
      </c>
      <c r="AD46" s="223">
        <v>0.49284836686161498</v>
      </c>
    </row>
    <row r="47" spans="1:30">
      <c r="A47" s="58">
        <v>16</v>
      </c>
      <c r="B47" s="38" t="s">
        <v>399</v>
      </c>
      <c r="C47" s="132">
        <v>10</v>
      </c>
      <c r="D47" s="132">
        <v>114792997</v>
      </c>
      <c r="E47" s="37" t="s">
        <v>117</v>
      </c>
      <c r="F47" s="37"/>
      <c r="G47" s="36" t="s">
        <v>45</v>
      </c>
      <c r="H47" s="31">
        <v>0.97651100000000002</v>
      </c>
      <c r="I47" s="31">
        <v>0.94467599999999996</v>
      </c>
      <c r="J47" s="133">
        <v>-0.22349511587651599</v>
      </c>
      <c r="K47" s="134">
        <v>3.11601574413276E-2</v>
      </c>
      <c r="L47" s="135">
        <v>7.3000000000000002E-13</v>
      </c>
      <c r="M47" s="38"/>
      <c r="N47" s="114"/>
      <c r="O47" s="114"/>
      <c r="P47" s="137"/>
      <c r="Q47" s="133">
        <v>-0.32884511425566199</v>
      </c>
      <c r="R47" s="134">
        <v>9.2255138294425804E-2</v>
      </c>
      <c r="S47" s="136">
        <v>3.6000000000000002E-4</v>
      </c>
      <c r="T47" s="134">
        <v>-0.15120109089126499</v>
      </c>
      <c r="U47" s="134">
        <v>5.4457080457937498E-2</v>
      </c>
      <c r="V47" s="135">
        <v>5.4999999999999997E-3</v>
      </c>
      <c r="W47" s="79">
        <v>-0.30857137701350801</v>
      </c>
      <c r="X47" s="78">
        <v>4.7195969166419001E-2</v>
      </c>
      <c r="Y47" s="77">
        <v>6.2000000000000006E-11</v>
      </c>
      <c r="Z47" s="133">
        <v>-0.110104122238306</v>
      </c>
      <c r="AA47" s="134">
        <v>7.2233089860363101E-2</v>
      </c>
      <c r="AB47" s="136">
        <v>0.13</v>
      </c>
      <c r="AC47" s="138">
        <f t="shared" si="1"/>
        <v>7.291366400578532E-2</v>
      </c>
      <c r="AD47" s="223">
        <v>6.9708565117757998E-2</v>
      </c>
    </row>
    <row r="48" spans="1:30">
      <c r="A48" s="58">
        <v>16</v>
      </c>
      <c r="B48" s="29" t="s">
        <v>134</v>
      </c>
      <c r="C48" s="81">
        <v>10</v>
      </c>
      <c r="D48" s="81">
        <v>114796424</v>
      </c>
      <c r="E48" s="28" t="s">
        <v>117</v>
      </c>
      <c r="F48" s="28"/>
      <c r="G48" t="s">
        <v>41</v>
      </c>
      <c r="H48" s="21">
        <v>0.79029899999999997</v>
      </c>
      <c r="I48" s="21">
        <v>0.97945800000000005</v>
      </c>
      <c r="J48" s="76">
        <v>-0.267098473812029</v>
      </c>
      <c r="K48" s="75">
        <v>1.1359948816307501E-2</v>
      </c>
      <c r="L48" s="80">
        <v>3E-122</v>
      </c>
      <c r="M48" s="29"/>
      <c r="N48" s="112"/>
      <c r="O48" s="112"/>
      <c r="P48" s="53"/>
      <c r="Q48" s="76">
        <v>-0.21700958240700699</v>
      </c>
      <c r="R48" s="75">
        <v>3.3623075904633301E-2</v>
      </c>
      <c r="S48" s="74">
        <v>1.0999999999999999E-10</v>
      </c>
      <c r="T48" s="75">
        <v>-0.25489947302890598</v>
      </c>
      <c r="U48" s="75">
        <v>1.9806485615199199E-2</v>
      </c>
      <c r="V48" s="80">
        <v>6.6000000000000005E-38</v>
      </c>
      <c r="W48" s="79">
        <v>-0.29815498949124303</v>
      </c>
      <c r="X48" s="78">
        <v>1.72189177264041E-2</v>
      </c>
      <c r="Y48" s="77">
        <v>3.6E-67</v>
      </c>
      <c r="Z48" s="76">
        <v>-0.259117726251679</v>
      </c>
      <c r="AA48" s="75">
        <v>2.6279718639735199E-2</v>
      </c>
      <c r="AB48" s="74">
        <v>6.3000000000000002E-23</v>
      </c>
      <c r="AC48" s="73">
        <f t="shared" si="1"/>
        <v>-1.4036047948224004E-2</v>
      </c>
      <c r="AD48" s="223">
        <v>0.123668186826382</v>
      </c>
    </row>
    <row r="49" spans="1:30">
      <c r="A49" s="58">
        <v>16</v>
      </c>
      <c r="B49" s="29" t="s">
        <v>131</v>
      </c>
      <c r="C49" s="81">
        <v>10</v>
      </c>
      <c r="D49" s="81">
        <v>114818754</v>
      </c>
      <c r="E49" s="28" t="s">
        <v>117</v>
      </c>
      <c r="F49" s="28"/>
      <c r="G49" t="s">
        <v>53</v>
      </c>
      <c r="H49" s="21">
        <v>0.74639299999999997</v>
      </c>
      <c r="I49" s="21">
        <v>0.97299999999999998</v>
      </c>
      <c r="J49" s="76">
        <v>-0.204786242178991</v>
      </c>
      <c r="K49" s="75">
        <v>1.06696970364888E-2</v>
      </c>
      <c r="L49" s="80">
        <v>4.2000000000000001E-82</v>
      </c>
      <c r="M49" s="29" t="s">
        <v>37</v>
      </c>
      <c r="N49" s="112">
        <v>0.22</v>
      </c>
      <c r="O49" s="112">
        <v>7.4000000000000003E-3</v>
      </c>
      <c r="P49" s="24">
        <v>2.9999999999999998E-199</v>
      </c>
      <c r="Q49" s="76">
        <v>-0.14630324572689801</v>
      </c>
      <c r="R49" s="75">
        <v>3.14842425480392E-2</v>
      </c>
      <c r="S49" s="74">
        <v>3.4000000000000001E-6</v>
      </c>
      <c r="T49" s="75">
        <v>-0.17828415990058699</v>
      </c>
      <c r="U49" s="75">
        <v>1.8559274696303099E-2</v>
      </c>
      <c r="V49" s="80">
        <v>7.4999999999999998E-22</v>
      </c>
      <c r="W49" s="79">
        <v>-0.22525366305031</v>
      </c>
      <c r="X49" s="78">
        <v>1.6149837233596701E-2</v>
      </c>
      <c r="Y49" s="77">
        <v>3.1999999999999999E-44</v>
      </c>
      <c r="Z49" s="76">
        <v>-0.23112922747555201</v>
      </c>
      <c r="AA49" s="75">
        <v>2.4600935275206001E-2</v>
      </c>
      <c r="AB49" s="74">
        <v>5.8E-21</v>
      </c>
      <c r="AC49" s="73">
        <f t="shared" si="1"/>
        <v>-2.827532724955133E-2</v>
      </c>
      <c r="AD49" s="223">
        <v>0.63806067195751703</v>
      </c>
    </row>
    <row r="50" spans="1:30">
      <c r="A50" s="58">
        <v>16</v>
      </c>
      <c r="B50" s="29" t="s">
        <v>130</v>
      </c>
      <c r="C50" s="81">
        <v>10</v>
      </c>
      <c r="D50" s="81">
        <v>114818772</v>
      </c>
      <c r="E50" s="28" t="s">
        <v>117</v>
      </c>
      <c r="F50" s="28"/>
      <c r="G50" t="s">
        <v>53</v>
      </c>
      <c r="H50" s="21">
        <v>0.59358699999999998</v>
      </c>
      <c r="I50" s="21">
        <v>0.98061500000000001</v>
      </c>
      <c r="J50" s="76">
        <v>-0.100016741931177</v>
      </c>
      <c r="K50" s="75">
        <v>9.4338740220846293E-3</v>
      </c>
      <c r="L50" s="80">
        <v>2.8999999999999998E-26</v>
      </c>
      <c r="M50" s="29" t="s">
        <v>37</v>
      </c>
      <c r="N50" s="112">
        <v>0.11</v>
      </c>
      <c r="O50" s="112">
        <v>6.4999999999999997E-3</v>
      </c>
      <c r="P50" s="24">
        <v>3.4000000000000001E-67</v>
      </c>
      <c r="Q50" s="76">
        <v>-8.7357159710128293E-2</v>
      </c>
      <c r="R50" s="75">
        <v>2.7707976767548201E-2</v>
      </c>
      <c r="S50" s="74">
        <v>1.6000000000000001E-3</v>
      </c>
      <c r="T50" s="75">
        <v>-8.4091686413036798E-2</v>
      </c>
      <c r="U50" s="75">
        <v>1.6350061189536299E-2</v>
      </c>
      <c r="V50" s="80">
        <v>2.7000000000000001E-7</v>
      </c>
      <c r="W50" s="79">
        <v>-0.112595660767561</v>
      </c>
      <c r="X50" s="78">
        <v>1.42386108371626E-2</v>
      </c>
      <c r="Y50" s="77">
        <v>2.6E-15</v>
      </c>
      <c r="Z50" s="76">
        <v>-9.9418797331979003E-2</v>
      </c>
      <c r="AA50" s="75">
        <v>2.1655727047400101E-2</v>
      </c>
      <c r="AB50" s="74">
        <v>4.4000000000000002E-6</v>
      </c>
      <c r="AC50" s="73">
        <f t="shared" si="1"/>
        <v>-4.0205458739502363E-3</v>
      </c>
      <c r="AD50" s="223">
        <v>0.86496966786100504</v>
      </c>
    </row>
    <row r="51" spans="1:30">
      <c r="A51" s="58">
        <v>16</v>
      </c>
      <c r="B51" s="29" t="s">
        <v>128</v>
      </c>
      <c r="C51" s="81">
        <v>10</v>
      </c>
      <c r="D51" s="81">
        <v>114821527</v>
      </c>
      <c r="E51" s="28" t="s">
        <v>117</v>
      </c>
      <c r="F51" s="28"/>
      <c r="G51" t="s">
        <v>37</v>
      </c>
      <c r="H51" s="21">
        <v>0.84902999999999995</v>
      </c>
      <c r="I51" s="21">
        <v>0.97522699999999996</v>
      </c>
      <c r="J51" s="76">
        <v>-0.19787891292269899</v>
      </c>
      <c r="K51" s="75">
        <v>1.2960624698853699E-2</v>
      </c>
      <c r="L51" s="80">
        <v>1.2000000000000001E-52</v>
      </c>
      <c r="M51" s="29" t="s">
        <v>37</v>
      </c>
      <c r="N51" s="112">
        <v>-0.22</v>
      </c>
      <c r="O51" s="112">
        <v>9.1000000000000004E-3</v>
      </c>
      <c r="P51" s="24">
        <v>7.4E-128</v>
      </c>
      <c r="Q51" s="76">
        <v>-0.14945088821428701</v>
      </c>
      <c r="R51" s="75">
        <v>3.8338450079008803E-2</v>
      </c>
      <c r="S51" s="74">
        <v>9.7E-5</v>
      </c>
      <c r="T51" s="75">
        <v>-0.19235475769534399</v>
      </c>
      <c r="U51" s="75">
        <v>2.2579308295874002E-2</v>
      </c>
      <c r="V51" s="80">
        <v>1.6000000000000001E-17</v>
      </c>
      <c r="W51" s="79">
        <v>-0.22825791214109001</v>
      </c>
      <c r="X51" s="78">
        <v>1.9635664967617102E-2</v>
      </c>
      <c r="Y51" s="77">
        <v>3.1E-31</v>
      </c>
      <c r="Z51" s="76">
        <v>-0.17056423445719901</v>
      </c>
      <c r="AA51" s="75">
        <v>2.9970659564279498E-2</v>
      </c>
      <c r="AB51" s="74">
        <v>1.3000000000000001E-8</v>
      </c>
      <c r="AC51" s="73">
        <f t="shared" si="1"/>
        <v>-7.037782080970667E-3</v>
      </c>
      <c r="AD51" s="223">
        <v>0.13080664987056301</v>
      </c>
    </row>
    <row r="52" spans="1:30">
      <c r="A52" s="58">
        <v>16</v>
      </c>
      <c r="B52" s="29" t="s">
        <v>126</v>
      </c>
      <c r="C52" s="81">
        <v>10</v>
      </c>
      <c r="D52" s="81">
        <v>114824224</v>
      </c>
      <c r="E52" s="28" t="s">
        <v>117</v>
      </c>
      <c r="F52" s="28"/>
      <c r="G52" t="s">
        <v>45</v>
      </c>
      <c r="H52" s="21">
        <v>0.45890900000000001</v>
      </c>
      <c r="I52" s="21">
        <v>0.91921799999999998</v>
      </c>
      <c r="J52" s="76">
        <v>-6.7398520225550804E-2</v>
      </c>
      <c r="K52" s="75">
        <v>9.5872729294049896E-3</v>
      </c>
      <c r="L52" s="80">
        <v>2.0999999999999999E-12</v>
      </c>
      <c r="M52" s="29" t="s">
        <v>45</v>
      </c>
      <c r="N52" s="112">
        <v>-4.3999999999999997E-2</v>
      </c>
      <c r="O52" s="112">
        <v>6.6E-3</v>
      </c>
      <c r="P52" s="24">
        <v>4.8000000000000002E-11</v>
      </c>
      <c r="Q52" s="76">
        <v>9.5934382624129101E-3</v>
      </c>
      <c r="R52" s="75">
        <v>2.8115647901731801E-2</v>
      </c>
      <c r="S52" s="74">
        <v>0.73</v>
      </c>
      <c r="T52" s="75">
        <v>-5.6682366415962401E-2</v>
      </c>
      <c r="U52" s="75">
        <v>1.6601119092493E-2</v>
      </c>
      <c r="V52" s="80">
        <v>6.4000000000000005E-4</v>
      </c>
      <c r="W52" s="79">
        <v>-8.5969331906720597E-2</v>
      </c>
      <c r="X52" s="78">
        <v>1.44555631346476E-2</v>
      </c>
      <c r="Y52" s="77">
        <v>2.7000000000000002E-9</v>
      </c>
      <c r="Z52" s="76">
        <v>-7.7626034672115402E-2</v>
      </c>
      <c r="AA52" s="75">
        <v>2.1975980352747899E-2</v>
      </c>
      <c r="AB52" s="74">
        <v>4.0999999999999999E-4</v>
      </c>
      <c r="AC52" s="73">
        <f t="shared" si="1"/>
        <v>-2.9073157644842768E-2</v>
      </c>
      <c r="AD52" s="223">
        <v>1.0727911991236101E-4</v>
      </c>
    </row>
    <row r="53" spans="1:30">
      <c r="A53" s="58">
        <v>16</v>
      </c>
      <c r="B53" s="38" t="s">
        <v>125</v>
      </c>
      <c r="C53" s="132">
        <v>10</v>
      </c>
      <c r="D53" s="132">
        <v>114824473</v>
      </c>
      <c r="E53" s="37" t="s">
        <v>117</v>
      </c>
      <c r="F53" s="37"/>
      <c r="G53" s="36" t="s">
        <v>53</v>
      </c>
      <c r="H53" s="31">
        <v>0.72843800000000003</v>
      </c>
      <c r="I53" s="31">
        <v>0.90946400000000005</v>
      </c>
      <c r="J53" s="133">
        <v>9.5806042484707296E-2</v>
      </c>
      <c r="K53" s="134">
        <v>1.0814425696303E-2</v>
      </c>
      <c r="L53" s="135">
        <v>8.1000000000000002E-19</v>
      </c>
      <c r="M53" s="38" t="s">
        <v>37</v>
      </c>
      <c r="N53" s="114">
        <v>-9.0999999999999998E-2</v>
      </c>
      <c r="O53" s="114">
        <v>7.4000000000000003E-3</v>
      </c>
      <c r="P53" s="34">
        <v>1.5E-34</v>
      </c>
      <c r="Q53" s="133">
        <v>1.7338531481447001E-2</v>
      </c>
      <c r="R53" s="134">
        <v>3.1643229352892398E-2</v>
      </c>
      <c r="S53" s="136">
        <v>0.57999999999999996</v>
      </c>
      <c r="T53" s="134">
        <v>6.6198443928008999E-2</v>
      </c>
      <c r="U53" s="134">
        <v>1.8694633547672201E-2</v>
      </c>
      <c r="V53" s="135">
        <v>4.0000000000000002E-4</v>
      </c>
      <c r="W53" s="79">
        <v>0.10778236034649701</v>
      </c>
      <c r="X53" s="78">
        <v>1.6281308987251102E-2</v>
      </c>
      <c r="Y53" s="77">
        <v>3.5999999999999998E-11</v>
      </c>
      <c r="Z53" s="133">
        <v>0.14591681497581199</v>
      </c>
      <c r="AA53" s="134">
        <v>2.4756745845597599E-2</v>
      </c>
      <c r="AB53" s="136">
        <v>3.8000000000000001E-9</v>
      </c>
      <c r="AC53" s="138">
        <f t="shared" si="1"/>
        <v>4.2859427831455001E-2</v>
      </c>
      <c r="AD53" s="226">
        <v>8.0025336806232894E-6</v>
      </c>
    </row>
    <row r="54" spans="1:30">
      <c r="A54" s="58">
        <v>16</v>
      </c>
      <c r="B54" s="38" t="s">
        <v>124</v>
      </c>
      <c r="C54" s="132">
        <v>10</v>
      </c>
      <c r="D54" s="132">
        <v>114833403</v>
      </c>
      <c r="E54" s="37" t="s">
        <v>117</v>
      </c>
      <c r="F54" s="37"/>
      <c r="G54" s="36" t="s">
        <v>37</v>
      </c>
      <c r="H54" s="31">
        <v>0.98420399999999997</v>
      </c>
      <c r="I54" s="31">
        <v>0.81165100000000001</v>
      </c>
      <c r="J54" s="133">
        <v>-0.26320504191303801</v>
      </c>
      <c r="K54" s="134">
        <v>4.0773835652815699E-2</v>
      </c>
      <c r="L54" s="135">
        <v>1.0999999999999999E-10</v>
      </c>
      <c r="M54" s="38"/>
      <c r="N54" s="114"/>
      <c r="O54" s="114"/>
      <c r="P54" s="34"/>
      <c r="Q54" s="133">
        <v>-4.1125903516272003E-2</v>
      </c>
      <c r="R54" s="134">
        <v>0.121275167658547</v>
      </c>
      <c r="S54" s="136">
        <v>0.73</v>
      </c>
      <c r="T54" s="134">
        <v>-0.17067248425817799</v>
      </c>
      <c r="U54" s="134">
        <v>7.1367332953891E-2</v>
      </c>
      <c r="V54" s="135">
        <v>1.7000000000000001E-2</v>
      </c>
      <c r="W54" s="79">
        <v>-0.36155592797355501</v>
      </c>
      <c r="X54" s="78">
        <v>6.18576991339609E-2</v>
      </c>
      <c r="Y54" s="77">
        <v>5.1000000000000002E-9</v>
      </c>
      <c r="Z54" s="133">
        <v>-0.28676223326990502</v>
      </c>
      <c r="AA54" s="134">
        <v>9.4635714946717797E-2</v>
      </c>
      <c r="AB54" s="136">
        <v>2.5000000000000001E-3</v>
      </c>
      <c r="AC54" s="138">
        <f t="shared" si="1"/>
        <v>-8.1878776584544344E-2</v>
      </c>
      <c r="AD54" s="226">
        <v>2.32396916090137E-2</v>
      </c>
    </row>
    <row r="55" spans="1:30">
      <c r="A55" s="58">
        <v>16</v>
      </c>
      <c r="B55" s="231" t="s">
        <v>121</v>
      </c>
      <c r="C55" s="236">
        <v>10</v>
      </c>
      <c r="D55" s="81">
        <v>114847905</v>
      </c>
      <c r="E55" s="28" t="s">
        <v>117</v>
      </c>
      <c r="F55" s="28"/>
      <c r="G55" t="s">
        <v>45</v>
      </c>
      <c r="H55" s="21">
        <v>0.79155799999999998</v>
      </c>
      <c r="I55" s="21">
        <v>0.98517999999999994</v>
      </c>
      <c r="J55" s="76">
        <v>0.10015531192461601</v>
      </c>
      <c r="K55" s="75">
        <v>1.13862193775637E-2</v>
      </c>
      <c r="L55" s="80">
        <v>1.4000000000000001E-18</v>
      </c>
      <c r="M55" s="29" t="s">
        <v>37</v>
      </c>
      <c r="N55" s="112">
        <v>-0.1</v>
      </c>
      <c r="O55" s="112">
        <v>8.0999999999999996E-3</v>
      </c>
      <c r="P55" s="24">
        <v>1.1E-37</v>
      </c>
      <c r="Q55" s="76">
        <v>0.11843118009347101</v>
      </c>
      <c r="R55" s="75">
        <v>3.3308558529814999E-2</v>
      </c>
      <c r="S55" s="74">
        <v>3.8000000000000002E-4</v>
      </c>
      <c r="T55" s="75">
        <v>9.70496412287815E-2</v>
      </c>
      <c r="U55" s="75">
        <v>1.9673132289382601E-2</v>
      </c>
      <c r="V55" s="80">
        <v>8.0999999999999997E-7</v>
      </c>
      <c r="W55" s="79">
        <v>0.10720847418981801</v>
      </c>
      <c r="X55" s="78">
        <v>1.71439357997017E-2</v>
      </c>
      <c r="Y55" s="77">
        <v>4.0000000000000001E-10</v>
      </c>
      <c r="Z55" s="76">
        <v>8.8710597189556095E-2</v>
      </c>
      <c r="AA55" s="75">
        <v>2.60441468687665E-2</v>
      </c>
      <c r="AB55" s="74">
        <v>6.6E-4</v>
      </c>
      <c r="AC55" s="73">
        <f t="shared" si="1"/>
        <v>-9.9068609679716368E-3</v>
      </c>
      <c r="AD55" s="223">
        <v>0.45509494114717303</v>
      </c>
    </row>
    <row r="56" spans="1:30">
      <c r="A56" s="58">
        <v>17</v>
      </c>
      <c r="B56" s="29" t="s">
        <v>398</v>
      </c>
      <c r="C56" s="81">
        <v>11</v>
      </c>
      <c r="D56" s="81">
        <v>2847069</v>
      </c>
      <c r="E56" s="28" t="s">
        <v>110</v>
      </c>
      <c r="F56" s="28"/>
      <c r="G56" t="s">
        <v>45</v>
      </c>
      <c r="H56" s="21">
        <v>0.52152299999999996</v>
      </c>
      <c r="I56" s="21">
        <v>0.99391799999999997</v>
      </c>
      <c r="J56" s="76">
        <v>-7.2299086535190502E-2</v>
      </c>
      <c r="K56" s="75">
        <v>9.2197352676401199E-3</v>
      </c>
      <c r="L56" s="80">
        <v>4.3999999999999997E-15</v>
      </c>
      <c r="M56" s="29" t="s">
        <v>45</v>
      </c>
      <c r="N56" s="112">
        <v>-8.1000000000000003E-2</v>
      </c>
      <c r="O56" s="112">
        <v>6.4999999999999997E-3</v>
      </c>
      <c r="P56" s="24">
        <v>2.2999999999999999E-35</v>
      </c>
      <c r="Q56" s="76">
        <v>-6.2259134030946697E-2</v>
      </c>
      <c r="R56" s="75">
        <v>2.7054007751933101E-2</v>
      </c>
      <c r="S56" s="74">
        <v>2.1000000000000001E-2</v>
      </c>
      <c r="T56" s="75">
        <v>-7.9988833082202504E-2</v>
      </c>
      <c r="U56" s="75">
        <v>1.5963192485790301E-2</v>
      </c>
      <c r="V56" s="80">
        <v>5.4000000000000002E-7</v>
      </c>
      <c r="W56" s="79">
        <v>-8.2270720725003799E-2</v>
      </c>
      <c r="X56" s="78">
        <v>1.39072064021326E-2</v>
      </c>
      <c r="Y56" s="77">
        <v>3.3000000000000002E-9</v>
      </c>
      <c r="Z56" s="76">
        <v>-4.5620558115838601E-2</v>
      </c>
      <c r="AA56" s="75">
        <v>2.1145005030933799E-2</v>
      </c>
      <c r="AB56" s="74">
        <v>3.1E-2</v>
      </c>
      <c r="AC56" s="73">
        <f t="shared" si="1"/>
        <v>5.546191971702699E-3</v>
      </c>
      <c r="AD56" s="223">
        <v>5.3055142368936603E-2</v>
      </c>
    </row>
    <row r="57" spans="1:30">
      <c r="A57" s="58">
        <v>17</v>
      </c>
      <c r="B57" s="29" t="s">
        <v>111</v>
      </c>
      <c r="C57" s="81">
        <v>11</v>
      </c>
      <c r="D57" s="81">
        <v>2858636</v>
      </c>
      <c r="E57" s="28" t="s">
        <v>110</v>
      </c>
      <c r="F57" s="28"/>
      <c r="G57" t="s">
        <v>41</v>
      </c>
      <c r="H57" s="21">
        <v>0.95842400000000005</v>
      </c>
      <c r="I57" s="21">
        <v>0.98271399999999998</v>
      </c>
      <c r="J57" s="76">
        <v>0.194929489104012</v>
      </c>
      <c r="K57" s="75">
        <v>2.3418906266185702E-2</v>
      </c>
      <c r="L57" s="80">
        <v>8.6000000000000005E-17</v>
      </c>
      <c r="M57" s="29" t="s">
        <v>45</v>
      </c>
      <c r="N57" s="112">
        <v>-0.19</v>
      </c>
      <c r="O57" s="112">
        <v>1.7000000000000001E-2</v>
      </c>
      <c r="P57" s="24">
        <v>4.4000000000000002E-31</v>
      </c>
      <c r="Q57" s="76">
        <v>0.115397099609549</v>
      </c>
      <c r="R57" s="75">
        <v>6.8088403334976899E-2</v>
      </c>
      <c r="S57" s="74">
        <v>0.09</v>
      </c>
      <c r="T57" s="75">
        <v>0.19203443854373201</v>
      </c>
      <c r="U57" s="75">
        <v>4.0284511575233203E-2</v>
      </c>
      <c r="V57" s="80">
        <v>1.9E-6</v>
      </c>
      <c r="W57" s="79">
        <v>0.223446524036442</v>
      </c>
      <c r="X57" s="78">
        <v>3.5155068848090103E-2</v>
      </c>
      <c r="Y57" s="77">
        <v>2.1E-10</v>
      </c>
      <c r="Z57" s="76">
        <v>0.162641633819782</v>
      </c>
      <c r="AA57" s="75">
        <v>5.3271245569469702E-2</v>
      </c>
      <c r="AB57" s="74">
        <v>2.3E-3</v>
      </c>
      <c r="AC57" s="73">
        <f t="shared" si="1"/>
        <v>1.5748178070077667E-2</v>
      </c>
      <c r="AD57" s="223">
        <v>0.31193678519229101</v>
      </c>
    </row>
    <row r="58" spans="1:30">
      <c r="A58" s="58">
        <v>18</v>
      </c>
      <c r="B58" s="29" t="s">
        <v>397</v>
      </c>
      <c r="C58" s="81">
        <v>11</v>
      </c>
      <c r="D58" s="81">
        <v>72424634</v>
      </c>
      <c r="E58" s="28" t="s">
        <v>101</v>
      </c>
      <c r="F58" s="28"/>
      <c r="G58" t="s">
        <v>45</v>
      </c>
      <c r="H58" s="21">
        <v>0.83819999999999995</v>
      </c>
      <c r="I58" s="21">
        <v>0.98141100000000003</v>
      </c>
      <c r="J58" s="76">
        <v>9.95346338290031E-2</v>
      </c>
      <c r="K58" s="75">
        <v>1.2551650759884E-2</v>
      </c>
      <c r="L58" s="80">
        <v>2.1999999999999999E-15</v>
      </c>
      <c r="M58" s="29" t="s">
        <v>45</v>
      </c>
      <c r="N58" s="112">
        <v>0.1</v>
      </c>
      <c r="O58" s="112">
        <v>8.6999999999999994E-3</v>
      </c>
      <c r="P58" s="24">
        <v>1.1999999999999999E-30</v>
      </c>
      <c r="Q58" s="76">
        <v>0.11590072240753101</v>
      </c>
      <c r="R58" s="75">
        <v>3.66735323586206E-2</v>
      </c>
      <c r="S58" s="74">
        <v>1.6000000000000001E-3</v>
      </c>
      <c r="T58" s="75">
        <v>8.2334733041760394E-2</v>
      </c>
      <c r="U58" s="75">
        <v>2.1669618853398801E-2</v>
      </c>
      <c r="V58" s="80">
        <v>1.3999999999999999E-4</v>
      </c>
      <c r="W58" s="79">
        <v>0.116899520095193</v>
      </c>
      <c r="X58" s="78">
        <v>1.8883321442922901E-2</v>
      </c>
      <c r="Y58" s="77">
        <v>6E-10</v>
      </c>
      <c r="Z58" s="76">
        <v>8.47898680443014E-2</v>
      </c>
      <c r="AA58" s="75">
        <v>2.86788992980055E-2</v>
      </c>
      <c r="AB58" s="74">
        <v>3.0999999999999999E-3</v>
      </c>
      <c r="AC58" s="73">
        <f t="shared" si="1"/>
        <v>-1.0370284787743203E-2</v>
      </c>
      <c r="AD58" s="223">
        <v>0.55113222450204002</v>
      </c>
    </row>
    <row r="59" spans="1:30">
      <c r="A59" s="58">
        <v>19</v>
      </c>
      <c r="B59" s="29" t="s">
        <v>95</v>
      </c>
      <c r="C59" s="81">
        <v>11</v>
      </c>
      <c r="D59" s="81">
        <v>92708710</v>
      </c>
      <c r="E59" s="28" t="s">
        <v>94</v>
      </c>
      <c r="F59" s="28"/>
      <c r="G59" t="s">
        <v>41</v>
      </c>
      <c r="H59" s="21">
        <v>0.72477000000000003</v>
      </c>
      <c r="I59" s="21">
        <v>1</v>
      </c>
      <c r="J59" s="76">
        <v>-6.8191833437989804E-2</v>
      </c>
      <c r="K59" s="75">
        <v>1.02844917005605E-2</v>
      </c>
      <c r="L59" s="80">
        <v>3.3000000000000002E-11</v>
      </c>
      <c r="M59" s="29" t="s">
        <v>41</v>
      </c>
      <c r="N59" s="112">
        <v>-9.9000000000000005E-2</v>
      </c>
      <c r="O59" s="112">
        <v>7.1000000000000004E-3</v>
      </c>
      <c r="P59" s="24">
        <v>1.5E-43</v>
      </c>
      <c r="Q59" s="76">
        <v>-5.6335065141413898E-2</v>
      </c>
      <c r="R59" s="75">
        <v>3.0226008466152299E-2</v>
      </c>
      <c r="S59" s="74">
        <v>6.2E-2</v>
      </c>
      <c r="T59" s="75">
        <v>-6.1970174633051399E-2</v>
      </c>
      <c r="U59" s="75">
        <v>1.7833161458971399E-2</v>
      </c>
      <c r="V59" s="80">
        <v>5.1000000000000004E-4</v>
      </c>
      <c r="W59" s="79">
        <v>-9.5278488223662597E-2</v>
      </c>
      <c r="X59" s="78">
        <v>1.5519403880472999E-2</v>
      </c>
      <c r="Y59" s="77">
        <v>8.3000000000000003E-10</v>
      </c>
      <c r="Z59" s="76">
        <v>-3.0329757610168099E-2</v>
      </c>
      <c r="AA59" s="75">
        <v>2.3623385799084601E-2</v>
      </c>
      <c r="AB59" s="74">
        <v>0.2</v>
      </c>
      <c r="AC59" s="73">
        <f t="shared" si="1"/>
        <v>8.6684358437486009E-3</v>
      </c>
      <c r="AD59" s="223">
        <v>3.0530045478798602E-3</v>
      </c>
    </row>
    <row r="60" spans="1:30">
      <c r="A60" s="58">
        <v>20</v>
      </c>
      <c r="B60" s="29" t="s">
        <v>89</v>
      </c>
      <c r="C60" s="81">
        <v>12</v>
      </c>
      <c r="D60" s="81">
        <v>4384844</v>
      </c>
      <c r="E60" s="28" t="s">
        <v>88</v>
      </c>
      <c r="F60" s="28"/>
      <c r="G60" t="s">
        <v>45</v>
      </c>
      <c r="H60" s="21">
        <v>0.97953400000000002</v>
      </c>
      <c r="I60" s="21">
        <v>0.81210899999999997</v>
      </c>
      <c r="J60" s="76">
        <v>0.450156171186468</v>
      </c>
      <c r="K60" s="75">
        <v>3.58125487418842E-2</v>
      </c>
      <c r="L60" s="80">
        <v>3.0999999999999999E-36</v>
      </c>
      <c r="M60" s="29" t="s">
        <v>45</v>
      </c>
      <c r="N60" s="112">
        <v>0.48</v>
      </c>
      <c r="O60" s="112">
        <v>2.7E-2</v>
      </c>
      <c r="P60" s="24">
        <v>5.2999999999999998E-70</v>
      </c>
      <c r="Q60" s="76">
        <v>0.409821406031879</v>
      </c>
      <c r="R60" s="75">
        <v>0.102870716879345</v>
      </c>
      <c r="S60" s="74">
        <v>6.7999999999999999E-5</v>
      </c>
      <c r="T60" s="75">
        <v>0.52496467379154599</v>
      </c>
      <c r="U60" s="75">
        <v>6.1145649409457298E-2</v>
      </c>
      <c r="V60" s="80">
        <v>8.9999999999999999E-18</v>
      </c>
      <c r="W60" s="79">
        <v>0.46605445856913702</v>
      </c>
      <c r="X60" s="78">
        <v>5.33159553950774E-2</v>
      </c>
      <c r="Y60" s="77">
        <v>2.3000000000000001E-18</v>
      </c>
      <c r="Z60" s="76">
        <v>0.30857700794940801</v>
      </c>
      <c r="AA60" s="75">
        <v>8.0483281143007707E-2</v>
      </c>
      <c r="AB60" s="74">
        <v>1.2999999999999999E-4</v>
      </c>
      <c r="AC60" s="73">
        <f t="shared" si="1"/>
        <v>-3.3748132694156996E-2</v>
      </c>
      <c r="AD60" s="223">
        <v>7.9853991778397603E-5</v>
      </c>
    </row>
    <row r="61" spans="1:30" ht="15.75" thickBot="1">
      <c r="A61" s="57">
        <v>21</v>
      </c>
      <c r="B61" s="19" t="s">
        <v>396</v>
      </c>
      <c r="C61" s="72">
        <v>16</v>
      </c>
      <c r="D61" s="72">
        <v>53822169</v>
      </c>
      <c r="E61" s="18" t="s">
        <v>62</v>
      </c>
      <c r="F61" s="18"/>
      <c r="G61" s="4" t="s">
        <v>176</v>
      </c>
      <c r="H61" s="10">
        <v>0.65391600000000005</v>
      </c>
      <c r="I61" s="10">
        <v>0.9899</v>
      </c>
      <c r="J61" s="67">
        <v>-9.4397536238895796E-2</v>
      </c>
      <c r="K61" s="66">
        <v>9.7059619779520899E-3</v>
      </c>
      <c r="L61" s="71">
        <v>2.2999999999999998E-22</v>
      </c>
      <c r="M61" s="19"/>
      <c r="N61" s="4"/>
      <c r="O61" s="4"/>
      <c r="P61" s="13"/>
      <c r="Q61" s="67">
        <v>-9.6525234207382696E-2</v>
      </c>
      <c r="R61" s="66">
        <v>2.8523319035915502E-2</v>
      </c>
      <c r="S61" s="65">
        <v>7.1000000000000002E-4</v>
      </c>
      <c r="T61" s="66">
        <v>-0.128795980850064</v>
      </c>
      <c r="U61" s="66">
        <v>1.6824269118748299E-2</v>
      </c>
      <c r="V61" s="71">
        <v>1.9000000000000001E-14</v>
      </c>
      <c r="W61" s="70">
        <v>-9.3384721276113802E-2</v>
      </c>
      <c r="X61" s="69">
        <v>1.46569682996641E-2</v>
      </c>
      <c r="Y61" s="68">
        <v>1.8999999999999999E-10</v>
      </c>
      <c r="Z61" s="67">
        <v>-6.3190465870685497E-2</v>
      </c>
      <c r="AA61" s="66">
        <v>2.2294766190119601E-2</v>
      </c>
      <c r="AB61" s="65">
        <v>4.5999999999999999E-3</v>
      </c>
      <c r="AC61" s="64">
        <f t="shared" si="1"/>
        <v>1.1111589445565733E-2</v>
      </c>
      <c r="AD61" s="225">
        <v>0.271210777894346</v>
      </c>
    </row>
    <row r="64" spans="1:30">
      <c r="P64" s="8"/>
    </row>
    <row r="65" spans="16:16">
      <c r="P65" s="8"/>
    </row>
  </sheetData>
  <mergeCells count="6">
    <mergeCell ref="J3:L3"/>
    <mergeCell ref="Q3:S3"/>
    <mergeCell ref="T3:V3"/>
    <mergeCell ref="W3:Y3"/>
    <mergeCell ref="Z3:AB3"/>
    <mergeCell ref="M3:P3"/>
  </mergeCell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F19DC-EF17-4EBE-A45A-3AA011CA1D94}">
  <dimension ref="A1:AD25"/>
  <sheetViews>
    <sheetView zoomScale="80" zoomScaleNormal="80" workbookViewId="0">
      <selection activeCell="H5" sqref="H5"/>
    </sheetView>
  </sheetViews>
  <sheetFormatPr defaultRowHeight="15"/>
  <cols>
    <col min="2" max="2" width="24.28515625" customWidth="1"/>
    <col min="4" max="4" width="13.140625" customWidth="1"/>
    <col min="5" max="6" width="18.5703125" customWidth="1"/>
    <col min="12" max="12" width="11.140625" customWidth="1"/>
    <col min="16" max="16" width="11.85546875" customWidth="1"/>
    <col min="30" max="30" width="16.42578125" customWidth="1"/>
  </cols>
  <sheetData>
    <row r="1" spans="1:30" ht="15.75">
      <c r="A1" s="51" t="s">
        <v>425</v>
      </c>
    </row>
    <row r="2" spans="1:30" ht="15.75" thickBot="1">
      <c r="A2" s="201" t="s">
        <v>658</v>
      </c>
    </row>
    <row r="3" spans="1:30" ht="32.25" customHeight="1" thickBot="1">
      <c r="A3" s="51"/>
      <c r="J3" s="247" t="s">
        <v>379</v>
      </c>
      <c r="K3" s="248"/>
      <c r="L3" s="248"/>
      <c r="M3" s="250" t="s">
        <v>427</v>
      </c>
      <c r="N3" s="251"/>
      <c r="O3" s="251"/>
      <c r="P3" s="252"/>
      <c r="Q3" s="247" t="s">
        <v>378</v>
      </c>
      <c r="R3" s="248"/>
      <c r="S3" s="249"/>
      <c r="T3" s="248" t="s">
        <v>377</v>
      </c>
      <c r="U3" s="248"/>
      <c r="V3" s="248"/>
      <c r="W3" s="247" t="s">
        <v>376</v>
      </c>
      <c r="X3" s="248"/>
      <c r="Y3" s="249"/>
      <c r="Z3" s="246" t="s">
        <v>375</v>
      </c>
      <c r="AA3" s="246"/>
      <c r="AB3" s="253"/>
    </row>
    <row r="4" spans="1:30" ht="60.75" thickBot="1">
      <c r="A4" s="98" t="s">
        <v>374</v>
      </c>
      <c r="B4" s="47" t="s">
        <v>373</v>
      </c>
      <c r="C4" s="1" t="s">
        <v>653</v>
      </c>
      <c r="D4" s="1" t="s">
        <v>394</v>
      </c>
      <c r="E4" s="1" t="s">
        <v>372</v>
      </c>
      <c r="F4" s="1" t="s">
        <v>371</v>
      </c>
      <c r="G4" s="156" t="s">
        <v>650</v>
      </c>
      <c r="H4" s="156" t="s">
        <v>651</v>
      </c>
      <c r="I4" s="156" t="s">
        <v>652</v>
      </c>
      <c r="J4" s="50" t="s">
        <v>370</v>
      </c>
      <c r="K4" s="49" t="s">
        <v>366</v>
      </c>
      <c r="L4" s="49" t="s">
        <v>369</v>
      </c>
      <c r="M4" s="157" t="s">
        <v>650</v>
      </c>
      <c r="N4" s="122" t="s">
        <v>370</v>
      </c>
      <c r="O4" s="122" t="s">
        <v>366</v>
      </c>
      <c r="P4" s="124" t="s">
        <v>369</v>
      </c>
      <c r="Q4" s="97" t="s">
        <v>370</v>
      </c>
      <c r="R4" s="93" t="s">
        <v>366</v>
      </c>
      <c r="S4" s="92" t="s">
        <v>369</v>
      </c>
      <c r="T4" s="93" t="s">
        <v>370</v>
      </c>
      <c r="U4" s="93" t="s">
        <v>366</v>
      </c>
      <c r="V4" s="93" t="s">
        <v>369</v>
      </c>
      <c r="W4" s="97" t="s">
        <v>370</v>
      </c>
      <c r="X4" s="93" t="s">
        <v>366</v>
      </c>
      <c r="Y4" s="92" t="s">
        <v>369</v>
      </c>
      <c r="Z4" s="95" t="s">
        <v>370</v>
      </c>
      <c r="AA4" s="95" t="s">
        <v>366</v>
      </c>
      <c r="AB4" s="95" t="s">
        <v>369</v>
      </c>
      <c r="AC4" s="111" t="s">
        <v>384</v>
      </c>
      <c r="AD4" s="228" t="s">
        <v>682</v>
      </c>
    </row>
    <row r="5" spans="1:30">
      <c r="A5" s="62">
        <v>1</v>
      </c>
      <c r="B5" s="233" t="s">
        <v>424</v>
      </c>
      <c r="C5" s="234">
        <v>1</v>
      </c>
      <c r="D5" s="60">
        <v>214098201</v>
      </c>
      <c r="E5" s="61" t="s">
        <v>352</v>
      </c>
      <c r="F5" s="61"/>
      <c r="G5" s="60" t="s">
        <v>45</v>
      </c>
      <c r="H5" s="40">
        <v>0.59953900000000004</v>
      </c>
      <c r="I5" s="39">
        <v>0.99225699999999994</v>
      </c>
      <c r="J5" s="22">
        <v>3.9486866838749697E-2</v>
      </c>
      <c r="K5" s="21">
        <v>9.4086523586954691E-3</v>
      </c>
      <c r="L5" s="8">
        <v>2.6999999999999999E-5</v>
      </c>
      <c r="M5" s="130"/>
      <c r="N5" s="59"/>
      <c r="O5" s="59"/>
      <c r="P5" s="43"/>
      <c r="Q5" s="22">
        <v>1.9000404423481401E-2</v>
      </c>
      <c r="R5" s="21">
        <v>2.7595237677150199E-2</v>
      </c>
      <c r="S5" s="24">
        <v>0.49</v>
      </c>
      <c r="T5" s="21">
        <v>1.24014638452059E-3</v>
      </c>
      <c r="U5" s="21">
        <v>1.6288737302574199E-2</v>
      </c>
      <c r="V5" s="8">
        <v>0.94</v>
      </c>
      <c r="W5" s="22">
        <v>2.5719317184356501E-2</v>
      </c>
      <c r="X5" s="21">
        <v>1.4186041258865001E-2</v>
      </c>
      <c r="Y5" s="24">
        <v>7.0000000000000007E-2</v>
      </c>
      <c r="Z5" s="26">
        <v>0.124659246518956</v>
      </c>
      <c r="AA5" s="26">
        <v>2.15741530922644E-2</v>
      </c>
      <c r="AB5" s="110">
        <v>7.6000000000000002E-9</v>
      </c>
      <c r="AC5" s="23">
        <f t="shared" ref="AC5:AC18" si="0">((T5-Q5)+(W5-T5)+(Z5-W5))/3</f>
        <v>3.5219614031824865E-2</v>
      </c>
      <c r="AD5" s="224">
        <v>1.78874500875897E-6</v>
      </c>
    </row>
    <row r="6" spans="1:30">
      <c r="A6" s="29">
        <v>2</v>
      </c>
      <c r="B6" s="231" t="s">
        <v>423</v>
      </c>
      <c r="C6" s="232">
        <v>6</v>
      </c>
      <c r="D6">
        <v>20667688</v>
      </c>
      <c r="E6" s="28" t="s">
        <v>239</v>
      </c>
      <c r="F6" s="28"/>
      <c r="G6" t="s">
        <v>41</v>
      </c>
      <c r="H6" s="21">
        <v>0.87539100000000003</v>
      </c>
      <c r="I6" s="20">
        <v>0.984649</v>
      </c>
      <c r="J6" s="22">
        <v>-0.121260291758692</v>
      </c>
      <c r="K6" s="21">
        <v>1.3989699358463401E-2</v>
      </c>
      <c r="L6" s="8">
        <v>4.3999999999999997E-18</v>
      </c>
      <c r="M6" s="29" t="s">
        <v>45</v>
      </c>
      <c r="N6" s="112">
        <v>0.14000000000000001</v>
      </c>
      <c r="O6" s="112">
        <v>9.5999999999999992E-3</v>
      </c>
      <c r="P6" s="24">
        <v>6.8999999999999999E-47</v>
      </c>
      <c r="Q6" s="22">
        <v>-0.14354237238174999</v>
      </c>
      <c r="R6" s="21">
        <v>4.1260202929067298E-2</v>
      </c>
      <c r="S6" s="24">
        <v>5.0000000000000001E-4</v>
      </c>
      <c r="T6" s="21">
        <v>-8.4681762874869004E-2</v>
      </c>
      <c r="U6" s="21">
        <v>2.4339933756190001E-2</v>
      </c>
      <c r="V6" s="8">
        <v>5.0000000000000001E-4</v>
      </c>
      <c r="W6" s="22">
        <v>-0.115156443681287</v>
      </c>
      <c r="X6" s="21">
        <v>2.1179860474176401E-2</v>
      </c>
      <c r="Y6" s="24">
        <v>5.4E-8</v>
      </c>
      <c r="Z6" s="26">
        <v>-0.190886507883478</v>
      </c>
      <c r="AA6" s="26">
        <v>3.2215712924248303E-2</v>
      </c>
      <c r="AB6" s="110">
        <v>3.1E-9</v>
      </c>
      <c r="AC6" s="23">
        <f t="shared" si="0"/>
        <v>-1.5781378500575999E-2</v>
      </c>
      <c r="AD6" s="223">
        <v>4.8602085534806799E-2</v>
      </c>
    </row>
    <row r="7" spans="1:30">
      <c r="A7" s="29">
        <v>2</v>
      </c>
      <c r="B7" s="231" t="s">
        <v>422</v>
      </c>
      <c r="C7" s="232">
        <v>6</v>
      </c>
      <c r="D7">
        <v>20682622</v>
      </c>
      <c r="E7" s="28" t="s">
        <v>239</v>
      </c>
      <c r="F7" s="28"/>
      <c r="G7" t="s">
        <v>45</v>
      </c>
      <c r="H7" s="21">
        <v>0.82269400000000004</v>
      </c>
      <c r="I7" s="20">
        <v>0.99922299999999997</v>
      </c>
      <c r="J7" s="22">
        <v>-0.124543630769903</v>
      </c>
      <c r="K7" s="21">
        <v>1.2021812993303601E-2</v>
      </c>
      <c r="L7" s="8">
        <v>3.7999999999999998E-25</v>
      </c>
      <c r="M7" s="29" t="s">
        <v>45</v>
      </c>
      <c r="N7" s="112">
        <v>-0.14000000000000001</v>
      </c>
      <c r="O7" s="112">
        <v>8.3000000000000001E-3</v>
      </c>
      <c r="P7" s="24">
        <v>5.5000000000000003E-68</v>
      </c>
      <c r="Q7" s="22">
        <v>-0.150097697886205</v>
      </c>
      <c r="R7" s="21">
        <v>3.5444923147203197E-2</v>
      </c>
      <c r="S7" s="24">
        <v>2.3E-5</v>
      </c>
      <c r="T7" s="21">
        <v>-8.7127091706884999E-2</v>
      </c>
      <c r="U7" s="21">
        <v>2.0909072719610799E-2</v>
      </c>
      <c r="V7" s="8">
        <v>3.1000000000000001E-5</v>
      </c>
      <c r="W7" s="22">
        <v>-0.12730194770761499</v>
      </c>
      <c r="X7" s="21">
        <v>1.8191082023208498E-2</v>
      </c>
      <c r="Y7" s="24">
        <v>2.5999999999999998E-12</v>
      </c>
      <c r="Z7" s="26">
        <v>-0.1765847376328</v>
      </c>
      <c r="AA7" s="26">
        <v>2.7682704346424399E-2</v>
      </c>
      <c r="AB7" s="110">
        <v>1.8E-10</v>
      </c>
      <c r="AC7" s="23">
        <f t="shared" si="0"/>
        <v>-8.8290132488649999E-3</v>
      </c>
      <c r="AD7" s="223">
        <v>5.8439146443954502E-2</v>
      </c>
    </row>
    <row r="8" spans="1:30">
      <c r="A8" s="29">
        <v>2</v>
      </c>
      <c r="B8" s="231" t="s">
        <v>245</v>
      </c>
      <c r="C8" s="232">
        <v>6</v>
      </c>
      <c r="D8">
        <v>20686996</v>
      </c>
      <c r="E8" s="28" t="s">
        <v>239</v>
      </c>
      <c r="F8" s="28"/>
      <c r="G8" t="s">
        <v>41</v>
      </c>
      <c r="H8" s="21">
        <v>0.73575199999999996</v>
      </c>
      <c r="I8" s="20">
        <v>1</v>
      </c>
      <c r="J8" s="22">
        <v>-0.10992834562855899</v>
      </c>
      <c r="K8" s="21">
        <v>1.0408627319683001E-2</v>
      </c>
      <c r="L8" s="8">
        <v>4.4999999999999999E-26</v>
      </c>
      <c r="M8" s="29" t="s">
        <v>37</v>
      </c>
      <c r="N8" s="112">
        <v>0.14000000000000001</v>
      </c>
      <c r="O8" s="112">
        <v>7.1000000000000004E-3</v>
      </c>
      <c r="P8" s="24">
        <v>1.4000000000000001E-85</v>
      </c>
      <c r="Q8" s="22">
        <v>-9.77102290261644E-2</v>
      </c>
      <c r="R8" s="21">
        <v>3.0675812749448202E-2</v>
      </c>
      <c r="S8" s="24">
        <v>1.4E-3</v>
      </c>
      <c r="T8" s="21">
        <v>-8.8974152493826494E-2</v>
      </c>
      <c r="U8" s="21">
        <v>1.8083626178314001E-2</v>
      </c>
      <c r="V8" s="8">
        <v>8.6000000000000002E-7</v>
      </c>
      <c r="W8" s="22">
        <v>-0.11001632838459301</v>
      </c>
      <c r="X8" s="21">
        <v>1.5744349660580199E-2</v>
      </c>
      <c r="Y8" s="24">
        <v>2.8000000000000002E-12</v>
      </c>
      <c r="Z8" s="26">
        <v>-0.156951742547006</v>
      </c>
      <c r="AA8" s="26">
        <v>2.3956932637861899E-2</v>
      </c>
      <c r="AB8" s="110">
        <v>5.6E-11</v>
      </c>
      <c r="AC8" s="23">
        <f t="shared" si="0"/>
        <v>-1.9747171173613867E-2</v>
      </c>
      <c r="AD8" s="223">
        <v>0.14665492292781401</v>
      </c>
    </row>
    <row r="9" spans="1:30">
      <c r="A9" s="29">
        <v>2</v>
      </c>
      <c r="B9" s="231" t="s">
        <v>244</v>
      </c>
      <c r="C9" s="232">
        <v>6</v>
      </c>
      <c r="D9">
        <v>20701127</v>
      </c>
      <c r="E9" s="28" t="s">
        <v>239</v>
      </c>
      <c r="F9" s="28"/>
      <c r="G9" t="s">
        <v>53</v>
      </c>
      <c r="H9" s="21">
        <v>0.75768400000000002</v>
      </c>
      <c r="I9" s="20">
        <v>0.88654200000000005</v>
      </c>
      <c r="J9" s="22">
        <v>-0.115356632663213</v>
      </c>
      <c r="K9" s="21">
        <v>1.13544637540672E-2</v>
      </c>
      <c r="L9" s="8">
        <v>3E-24</v>
      </c>
      <c r="M9" s="131"/>
      <c r="N9" s="120"/>
      <c r="O9" s="120"/>
      <c r="P9" s="24"/>
      <c r="Q9" s="22">
        <v>-8.4745233630397099E-2</v>
      </c>
      <c r="R9" s="21">
        <v>3.3451251655909897E-2</v>
      </c>
      <c r="S9" s="24">
        <v>1.0999999999999999E-2</v>
      </c>
      <c r="T9" s="21">
        <v>-9.9950591570101194E-2</v>
      </c>
      <c r="U9" s="21">
        <v>1.9718609699796601E-2</v>
      </c>
      <c r="V9" s="8">
        <v>3.9999999999999998E-7</v>
      </c>
      <c r="W9" s="22">
        <v>-0.117021143419301</v>
      </c>
      <c r="X9" s="21">
        <v>1.7167935370732398E-2</v>
      </c>
      <c r="Y9" s="24">
        <v>9.2999999999999996E-12</v>
      </c>
      <c r="Z9" s="26">
        <v>-0.15846193973758799</v>
      </c>
      <c r="AA9" s="26">
        <v>2.6126627201181502E-2</v>
      </c>
      <c r="AB9" s="110">
        <v>1.3000000000000001E-9</v>
      </c>
      <c r="AC9" s="23">
        <f t="shared" si="0"/>
        <v>-2.4572235369063628E-2</v>
      </c>
      <c r="AD9" s="223">
        <v>7.5660436262976902E-2</v>
      </c>
    </row>
    <row r="10" spans="1:30">
      <c r="A10" s="29">
        <v>3</v>
      </c>
      <c r="B10" s="29" t="s">
        <v>212</v>
      </c>
      <c r="C10">
        <v>9</v>
      </c>
      <c r="D10">
        <v>22132076</v>
      </c>
      <c r="E10" s="28" t="s">
        <v>208</v>
      </c>
      <c r="F10" s="28" t="s">
        <v>207</v>
      </c>
      <c r="G10" t="s">
        <v>37</v>
      </c>
      <c r="H10" s="21">
        <v>0.82219799999999998</v>
      </c>
      <c r="I10" s="20">
        <v>1</v>
      </c>
      <c r="J10" s="22">
        <v>0.12980832822896901</v>
      </c>
      <c r="K10" s="21">
        <v>1.2027490513868099E-2</v>
      </c>
      <c r="L10" s="8">
        <v>3.7000000000000003E-27</v>
      </c>
      <c r="M10" s="29" t="s">
        <v>37</v>
      </c>
      <c r="N10" s="112">
        <v>0.16</v>
      </c>
      <c r="O10" s="112">
        <v>8.5000000000000006E-3</v>
      </c>
      <c r="P10" s="24">
        <v>1.9E-75</v>
      </c>
      <c r="Q10" s="22">
        <v>0.104174211180005</v>
      </c>
      <c r="R10" s="21">
        <v>3.5143901546709898E-2</v>
      </c>
      <c r="S10" s="24">
        <v>3.0000000000000001E-3</v>
      </c>
      <c r="T10" s="21">
        <v>0.14828855934605101</v>
      </c>
      <c r="U10" s="21">
        <v>2.0762189158025E-2</v>
      </c>
      <c r="V10" s="8">
        <v>9.1999999999999992E-13</v>
      </c>
      <c r="W10" s="22">
        <v>0.10653495634782401</v>
      </c>
      <c r="X10" s="21">
        <v>1.8083265623629802E-2</v>
      </c>
      <c r="Y10" s="24">
        <v>3.8000000000000001E-9</v>
      </c>
      <c r="Z10" s="26">
        <v>0.16698663385338799</v>
      </c>
      <c r="AA10" s="26">
        <v>2.7488739608657199E-2</v>
      </c>
      <c r="AB10" s="110">
        <v>1.2E-9</v>
      </c>
      <c r="AC10" s="23">
        <f t="shared" si="0"/>
        <v>2.0937474224460999E-2</v>
      </c>
      <c r="AD10" s="223">
        <v>0.153001128091001</v>
      </c>
    </row>
    <row r="11" spans="1:30">
      <c r="A11" s="29">
        <v>4</v>
      </c>
      <c r="B11" s="29" t="s">
        <v>153</v>
      </c>
      <c r="C11">
        <v>10</v>
      </c>
      <c r="D11">
        <v>114736614</v>
      </c>
      <c r="E11" s="28" t="s">
        <v>117</v>
      </c>
      <c r="F11" s="28"/>
      <c r="G11" t="s">
        <v>45</v>
      </c>
      <c r="H11" s="21">
        <v>0.71794500000000006</v>
      </c>
      <c r="I11" s="20">
        <v>1</v>
      </c>
      <c r="J11" s="22">
        <v>-0.15287349609523601</v>
      </c>
      <c r="K11" s="21">
        <v>1.0203659204387599E-2</v>
      </c>
      <c r="L11" s="8">
        <v>9.6000000000000001E-51</v>
      </c>
      <c r="M11" s="29" t="s">
        <v>45</v>
      </c>
      <c r="N11" s="112">
        <v>-0.17</v>
      </c>
      <c r="O11" s="112">
        <v>7.1000000000000004E-3</v>
      </c>
      <c r="P11" s="24">
        <v>1.3E-129</v>
      </c>
      <c r="Q11" s="22">
        <v>-0.127893857469284</v>
      </c>
      <c r="R11" s="21">
        <v>3.0026616629630999E-2</v>
      </c>
      <c r="S11" s="24">
        <v>2.0999999999999999E-5</v>
      </c>
      <c r="T11" s="21">
        <v>-0.14681576917276601</v>
      </c>
      <c r="U11" s="21">
        <v>1.7706446140264901E-2</v>
      </c>
      <c r="V11" s="8">
        <v>1.1E-16</v>
      </c>
      <c r="W11" s="22">
        <v>-0.161127765414393</v>
      </c>
      <c r="X11" s="21">
        <v>1.5424457370379299E-2</v>
      </c>
      <c r="Y11" s="24">
        <v>1.4999999999999999E-25</v>
      </c>
      <c r="Z11" s="26">
        <v>-0.16049697253369999</v>
      </c>
      <c r="AA11" s="26">
        <v>2.3482854159972401E-2</v>
      </c>
      <c r="AB11" s="110">
        <v>8.3999999999999998E-12</v>
      </c>
      <c r="AC11" s="23">
        <f t="shared" si="0"/>
        <v>-1.0867705021471996E-2</v>
      </c>
      <c r="AD11" s="223">
        <v>0.248132551336085</v>
      </c>
    </row>
    <row r="12" spans="1:30">
      <c r="A12" s="29">
        <v>4</v>
      </c>
      <c r="B12" s="29" t="s">
        <v>152</v>
      </c>
      <c r="C12">
        <v>10</v>
      </c>
      <c r="D12">
        <v>114740617</v>
      </c>
      <c r="E12" s="28" t="s">
        <v>117</v>
      </c>
      <c r="F12" s="28"/>
      <c r="G12" t="s">
        <v>41</v>
      </c>
      <c r="H12" s="21">
        <v>0.39410699999999999</v>
      </c>
      <c r="I12" s="20">
        <v>0.99619000000000002</v>
      </c>
      <c r="J12" s="22">
        <v>-0.111692226170045</v>
      </c>
      <c r="K12" s="21">
        <v>9.4233080600849006E-3</v>
      </c>
      <c r="L12" s="8">
        <v>2.0999999999999999E-32</v>
      </c>
      <c r="M12" s="29" t="s">
        <v>45</v>
      </c>
      <c r="N12" s="112">
        <v>0.12</v>
      </c>
      <c r="O12" s="112">
        <v>6.4999999999999997E-3</v>
      </c>
      <c r="P12" s="24">
        <v>1.1E-73</v>
      </c>
      <c r="Q12" s="22">
        <v>-3.6873747108210501E-2</v>
      </c>
      <c r="R12" s="21">
        <v>2.7586679381236798E-2</v>
      </c>
      <c r="S12" s="24">
        <v>0.18</v>
      </c>
      <c r="T12" s="21">
        <v>-0.113244683767167</v>
      </c>
      <c r="U12" s="21">
        <v>1.6297522069430598E-2</v>
      </c>
      <c r="V12" s="8">
        <v>3.7E-12</v>
      </c>
      <c r="W12" s="22">
        <v>-0.114250579394653</v>
      </c>
      <c r="X12" s="21">
        <v>1.4199599582259999E-2</v>
      </c>
      <c r="Y12" s="24">
        <v>8.5000000000000001E-16</v>
      </c>
      <c r="Z12" s="26">
        <v>-0.13791350359971599</v>
      </c>
      <c r="AA12" s="26">
        <v>2.1578598657015099E-2</v>
      </c>
      <c r="AB12" s="110">
        <v>1.7000000000000001E-10</v>
      </c>
      <c r="AC12" s="23">
        <f t="shared" si="0"/>
        <v>-3.367991883050183E-2</v>
      </c>
      <c r="AD12" s="223">
        <v>5.69540022312396E-2</v>
      </c>
    </row>
    <row r="13" spans="1:30">
      <c r="A13" s="29">
        <v>4</v>
      </c>
      <c r="B13" s="29" t="s">
        <v>143</v>
      </c>
      <c r="C13">
        <v>10</v>
      </c>
      <c r="D13">
        <v>114758349</v>
      </c>
      <c r="E13" s="28" t="s">
        <v>117</v>
      </c>
      <c r="F13" s="28"/>
      <c r="G13" t="s">
        <v>41</v>
      </c>
      <c r="H13" s="21">
        <v>0.70738299999999998</v>
      </c>
      <c r="I13" s="20">
        <v>1</v>
      </c>
      <c r="J13" s="22">
        <v>-0.28629234248659102</v>
      </c>
      <c r="K13" s="21">
        <v>1.0085201105829601E-2</v>
      </c>
      <c r="L13" s="8">
        <v>2.9E-177</v>
      </c>
      <c r="M13" s="29" t="s">
        <v>45</v>
      </c>
      <c r="N13" s="112">
        <v>0.31</v>
      </c>
      <c r="O13" s="112">
        <v>6.8999999999999999E-3</v>
      </c>
      <c r="P13" s="53">
        <v>0</v>
      </c>
      <c r="Q13" s="22">
        <v>-0.25697435558348702</v>
      </c>
      <c r="R13" s="21">
        <v>2.9788630170192301E-2</v>
      </c>
      <c r="S13" s="24">
        <v>6.3000000000000004E-18</v>
      </c>
      <c r="T13" s="21">
        <v>-0.28085775291854498</v>
      </c>
      <c r="U13" s="21">
        <v>1.7553969704603298E-2</v>
      </c>
      <c r="V13" s="8">
        <v>1.2999999999999999E-57</v>
      </c>
      <c r="W13" s="22">
        <v>-0.30510243503344697</v>
      </c>
      <c r="X13" s="21">
        <v>1.52791213227031E-2</v>
      </c>
      <c r="Y13" s="24">
        <v>9.9999999999999993E-89</v>
      </c>
      <c r="Z13" s="26">
        <v>-0.28735483136726597</v>
      </c>
      <c r="AA13" s="26">
        <v>2.3288759939736701E-2</v>
      </c>
      <c r="AB13" s="110">
        <v>5.7000000000000002E-35</v>
      </c>
      <c r="AC13" s="23">
        <f t="shared" si="0"/>
        <v>-1.012682526125965E-2</v>
      </c>
      <c r="AD13" s="223">
        <v>2.13520404957755E-5</v>
      </c>
    </row>
    <row r="14" spans="1:30">
      <c r="A14" s="29">
        <v>4</v>
      </c>
      <c r="B14" s="29" t="s">
        <v>400</v>
      </c>
      <c r="C14">
        <v>10</v>
      </c>
      <c r="D14">
        <v>114772873</v>
      </c>
      <c r="E14" s="28" t="s">
        <v>117</v>
      </c>
      <c r="F14" s="28"/>
      <c r="G14" t="s">
        <v>58</v>
      </c>
      <c r="H14" s="21">
        <v>0.55444300000000002</v>
      </c>
      <c r="I14" s="20">
        <v>0.97487100000000004</v>
      </c>
      <c r="J14" s="22">
        <v>-0.161344549235824</v>
      </c>
      <c r="K14" s="21">
        <v>9.3386841349249097E-3</v>
      </c>
      <c r="L14" s="8">
        <v>7.0000000000000001E-67</v>
      </c>
      <c r="M14" s="29"/>
      <c r="N14" s="112"/>
      <c r="O14" s="112"/>
      <c r="P14" s="53"/>
      <c r="Q14" s="22">
        <v>-0.15451509523844101</v>
      </c>
      <c r="R14" s="21">
        <v>2.74263759154738E-2</v>
      </c>
      <c r="S14" s="24">
        <v>1.7999999999999999E-8</v>
      </c>
      <c r="T14" s="21">
        <v>-0.16169140187236899</v>
      </c>
      <c r="U14" s="21">
        <v>1.6183602568685299E-2</v>
      </c>
      <c r="V14" s="8">
        <v>1.7E-23</v>
      </c>
      <c r="W14" s="22">
        <v>-0.17082129733111001</v>
      </c>
      <c r="X14" s="21">
        <v>1.40973097771258E-2</v>
      </c>
      <c r="Y14" s="24">
        <v>8.5000000000000001E-34</v>
      </c>
      <c r="Z14" s="26">
        <v>-0.149835386079926</v>
      </c>
      <c r="AA14" s="26">
        <v>2.1438800751890998E-2</v>
      </c>
      <c r="AB14" s="110">
        <v>2.8000000000000002E-12</v>
      </c>
      <c r="AC14" s="23">
        <f t="shared" si="0"/>
        <v>1.5599030528383369E-3</v>
      </c>
      <c r="AD14" s="223">
        <v>7.1253512264202298E-4</v>
      </c>
    </row>
    <row r="15" spans="1:30">
      <c r="A15" s="29">
        <v>4</v>
      </c>
      <c r="B15" s="29" t="s">
        <v>137</v>
      </c>
      <c r="C15">
        <v>10</v>
      </c>
      <c r="D15">
        <v>114791239</v>
      </c>
      <c r="E15" s="28" t="s">
        <v>117</v>
      </c>
      <c r="F15" s="28"/>
      <c r="G15" t="s">
        <v>136</v>
      </c>
      <c r="H15" s="21">
        <v>0.60956200000000005</v>
      </c>
      <c r="I15" s="20">
        <v>0.91527000000000003</v>
      </c>
      <c r="J15" s="22">
        <v>-0.16460575553974899</v>
      </c>
      <c r="K15" s="21">
        <v>9.7990155777129499E-3</v>
      </c>
      <c r="L15" s="8">
        <v>2.5000000000000001E-63</v>
      </c>
      <c r="M15" s="29"/>
      <c r="N15" s="112"/>
      <c r="O15" s="112"/>
      <c r="P15" s="53"/>
      <c r="Q15" s="22">
        <v>-0.103716671513864</v>
      </c>
      <c r="R15" s="21">
        <v>2.8822612518964699E-2</v>
      </c>
      <c r="S15" s="24">
        <v>3.2000000000000003E-4</v>
      </c>
      <c r="T15" s="21">
        <v>-0.15227079867535301</v>
      </c>
      <c r="U15" s="21">
        <v>1.70051336273702E-2</v>
      </c>
      <c r="V15" s="8">
        <v>3.4000000000000002E-19</v>
      </c>
      <c r="W15" s="22">
        <v>-0.18856893230042801</v>
      </c>
      <c r="X15" s="21">
        <v>1.48015585439377E-2</v>
      </c>
      <c r="Y15" s="24">
        <v>3.5000000000000001E-37</v>
      </c>
      <c r="Z15" s="26">
        <v>-0.16227217717641601</v>
      </c>
      <c r="AA15" s="26">
        <v>2.2534567721725001E-2</v>
      </c>
      <c r="AB15" s="110">
        <v>6.1000000000000003E-13</v>
      </c>
      <c r="AC15" s="23">
        <f t="shared" si="0"/>
        <v>-1.9518501887517335E-2</v>
      </c>
      <c r="AD15" s="223">
        <v>0.49284836686161498</v>
      </c>
    </row>
    <row r="16" spans="1:30">
      <c r="A16" s="29">
        <v>4</v>
      </c>
      <c r="B16" s="29" t="s">
        <v>134</v>
      </c>
      <c r="C16">
        <v>10</v>
      </c>
      <c r="D16">
        <v>114796424</v>
      </c>
      <c r="E16" s="28" t="s">
        <v>117</v>
      </c>
      <c r="F16" s="28"/>
      <c r="G16" t="s">
        <v>41</v>
      </c>
      <c r="H16" s="21">
        <v>0.79029899999999997</v>
      </c>
      <c r="I16" s="20">
        <v>0.97945800000000005</v>
      </c>
      <c r="J16" s="22">
        <v>-0.267098473812029</v>
      </c>
      <c r="K16" s="21">
        <v>1.1359948816307501E-2</v>
      </c>
      <c r="L16" s="8">
        <v>3E-122</v>
      </c>
      <c r="M16" s="29"/>
      <c r="N16" s="112"/>
      <c r="O16" s="112"/>
      <c r="P16" s="24"/>
      <c r="Q16" s="22">
        <v>-0.21700958240700699</v>
      </c>
      <c r="R16" s="21">
        <v>3.3623075904633301E-2</v>
      </c>
      <c r="S16" s="24">
        <v>1.0999999999999999E-10</v>
      </c>
      <c r="T16" s="21">
        <v>-0.25489947302890598</v>
      </c>
      <c r="U16" s="21">
        <v>1.9806485615199199E-2</v>
      </c>
      <c r="V16" s="8">
        <v>6.6000000000000005E-38</v>
      </c>
      <c r="W16" s="22">
        <v>-0.29815498949124303</v>
      </c>
      <c r="X16" s="21">
        <v>1.72189177264041E-2</v>
      </c>
      <c r="Y16" s="24">
        <v>3.6E-67</v>
      </c>
      <c r="Z16" s="26">
        <v>-0.259117726251679</v>
      </c>
      <c r="AA16" s="26">
        <v>2.6279718639735199E-2</v>
      </c>
      <c r="AB16" s="110">
        <v>6.3000000000000002E-23</v>
      </c>
      <c r="AC16" s="23">
        <f t="shared" si="0"/>
        <v>-1.4036047948224004E-2</v>
      </c>
      <c r="AD16" s="223">
        <v>0.123668186826382</v>
      </c>
    </row>
    <row r="17" spans="1:30">
      <c r="A17" s="29">
        <v>4</v>
      </c>
      <c r="B17" s="29" t="s">
        <v>131</v>
      </c>
      <c r="C17">
        <v>10</v>
      </c>
      <c r="D17">
        <v>114818754</v>
      </c>
      <c r="E17" s="28" t="s">
        <v>117</v>
      </c>
      <c r="F17" s="28"/>
      <c r="G17" t="s">
        <v>53</v>
      </c>
      <c r="H17" s="21">
        <v>0.74639299999999997</v>
      </c>
      <c r="I17" s="20">
        <v>0.97299999999999998</v>
      </c>
      <c r="J17" s="22">
        <v>-0.204786242178991</v>
      </c>
      <c r="K17" s="21">
        <v>1.06696970364888E-2</v>
      </c>
      <c r="L17" s="8">
        <v>4.2000000000000001E-82</v>
      </c>
      <c r="M17" s="29" t="s">
        <v>37</v>
      </c>
      <c r="N17" s="112">
        <v>0.22</v>
      </c>
      <c r="O17" s="112">
        <v>7.4000000000000003E-3</v>
      </c>
      <c r="P17" s="24">
        <v>2.9999999999999998E-199</v>
      </c>
      <c r="Q17" s="22">
        <v>-0.14630324572689801</v>
      </c>
      <c r="R17" s="21">
        <v>3.14842425480392E-2</v>
      </c>
      <c r="S17" s="24">
        <v>3.4000000000000001E-6</v>
      </c>
      <c r="T17" s="21">
        <v>-0.17828415990058699</v>
      </c>
      <c r="U17" s="21">
        <v>1.8559274696303099E-2</v>
      </c>
      <c r="V17" s="8">
        <v>7.4999999999999998E-22</v>
      </c>
      <c r="W17" s="22">
        <v>-0.22525366305031</v>
      </c>
      <c r="X17" s="21">
        <v>1.6149837233596701E-2</v>
      </c>
      <c r="Y17" s="24">
        <v>3.1999999999999999E-44</v>
      </c>
      <c r="Z17" s="26">
        <v>-0.23112922747555201</v>
      </c>
      <c r="AA17" s="26">
        <v>2.4600935275206001E-2</v>
      </c>
      <c r="AB17" s="110">
        <v>5.8E-21</v>
      </c>
      <c r="AC17" s="23">
        <f t="shared" si="0"/>
        <v>-2.827532724955133E-2</v>
      </c>
      <c r="AD17" s="223">
        <v>0.86496966786100504</v>
      </c>
    </row>
    <row r="18" spans="1:30" ht="15.75" thickBot="1">
      <c r="A18" s="19">
        <v>4</v>
      </c>
      <c r="B18" s="109" t="s">
        <v>125</v>
      </c>
      <c r="C18" s="107">
        <v>10</v>
      </c>
      <c r="D18" s="107">
        <v>114824473</v>
      </c>
      <c r="E18" s="108" t="s">
        <v>117</v>
      </c>
      <c r="F18" s="108"/>
      <c r="G18" s="107" t="s">
        <v>53</v>
      </c>
      <c r="H18" s="103">
        <v>0.72843800000000003</v>
      </c>
      <c r="I18" s="106">
        <v>0.90946400000000005</v>
      </c>
      <c r="J18" s="104">
        <v>9.5806042484707296E-2</v>
      </c>
      <c r="K18" s="103">
        <v>1.0814425696303E-2</v>
      </c>
      <c r="L18" s="105">
        <v>8.1000000000000002E-19</v>
      </c>
      <c r="M18" s="109" t="s">
        <v>37</v>
      </c>
      <c r="N18" s="107">
        <v>-9.0999999999999998E-2</v>
      </c>
      <c r="O18" s="107">
        <v>7.4000000000000003E-3</v>
      </c>
      <c r="P18" s="102">
        <v>1.5E-34</v>
      </c>
      <c r="Q18" s="104">
        <v>1.7338531481447001E-2</v>
      </c>
      <c r="R18" s="103">
        <v>3.1643229352892398E-2</v>
      </c>
      <c r="S18" s="102">
        <v>0.57999999999999996</v>
      </c>
      <c r="T18" s="103">
        <v>6.6198443928008999E-2</v>
      </c>
      <c r="U18" s="103">
        <v>1.8694633547672201E-2</v>
      </c>
      <c r="V18" s="105">
        <v>4.0000000000000002E-4</v>
      </c>
      <c r="W18" s="104">
        <v>0.10778236034649701</v>
      </c>
      <c r="X18" s="103">
        <v>1.6281308987251102E-2</v>
      </c>
      <c r="Y18" s="102">
        <v>3.5999999999999998E-11</v>
      </c>
      <c r="Z18" s="16">
        <v>0.14591681497581199</v>
      </c>
      <c r="AA18" s="16">
        <v>2.4756745845597599E-2</v>
      </c>
      <c r="AB18" s="101">
        <v>3.8000000000000001E-9</v>
      </c>
      <c r="AC18" s="100">
        <f t="shared" si="0"/>
        <v>4.2859427831455001E-2</v>
      </c>
      <c r="AD18" s="230">
        <v>8.0025336806232894E-6</v>
      </c>
    </row>
    <row r="25" spans="1:30">
      <c r="P25" s="8"/>
    </row>
  </sheetData>
  <mergeCells count="6">
    <mergeCell ref="J3:L3"/>
    <mergeCell ref="Q3:S3"/>
    <mergeCell ref="T3:V3"/>
    <mergeCell ref="W3:Y3"/>
    <mergeCell ref="Z3:AB3"/>
    <mergeCell ref="M3:P3"/>
  </mergeCells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FD393-331E-4EB6-9BAF-7B2ECF8CED7F}">
  <dimension ref="A1:AC23"/>
  <sheetViews>
    <sheetView tabSelected="1" topLeftCell="D1" workbookViewId="0">
      <selection activeCell="AC23" sqref="AC23"/>
    </sheetView>
  </sheetViews>
  <sheetFormatPr defaultRowHeight="15"/>
  <cols>
    <col min="4" max="5" width="12.5703125" customWidth="1"/>
    <col min="6" max="6" width="18.42578125" customWidth="1"/>
    <col min="11" max="12" width="9.140625" style="8"/>
    <col min="15" max="16" width="9.140625" style="8"/>
    <col min="19" max="20" width="9.140625" style="8"/>
    <col min="23" max="24" width="9.140625" style="8"/>
    <col min="27" max="28" width="9.140625" style="8"/>
  </cols>
  <sheetData>
    <row r="1" spans="1:29" ht="15.75">
      <c r="A1" s="51" t="s">
        <v>426</v>
      </c>
    </row>
    <row r="2" spans="1:29" ht="15.75" thickBot="1">
      <c r="A2" s="201" t="s">
        <v>688</v>
      </c>
    </row>
    <row r="3" spans="1:29" ht="30" customHeight="1" thickBot="1">
      <c r="I3" s="247" t="s">
        <v>379</v>
      </c>
      <c r="J3" s="248"/>
      <c r="K3" s="248"/>
      <c r="L3" s="217"/>
      <c r="M3" s="247" t="s">
        <v>378</v>
      </c>
      <c r="N3" s="248"/>
      <c r="O3" s="248"/>
      <c r="P3" s="218"/>
      <c r="Q3" s="248" t="s">
        <v>377</v>
      </c>
      <c r="R3" s="248"/>
      <c r="S3" s="248"/>
      <c r="T3" s="217"/>
      <c r="U3" s="247" t="s">
        <v>376</v>
      </c>
      <c r="V3" s="248"/>
      <c r="W3" s="248"/>
      <c r="X3" s="217"/>
      <c r="Y3" s="250" t="s">
        <v>375</v>
      </c>
      <c r="Z3" s="251"/>
      <c r="AA3" s="251"/>
      <c r="AB3" s="219"/>
    </row>
    <row r="4" spans="1:29" ht="60.75" thickBot="1">
      <c r="A4" s="99" t="s">
        <v>374</v>
      </c>
      <c r="B4" s="99" t="s">
        <v>373</v>
      </c>
      <c r="C4" s="98" t="s">
        <v>653</v>
      </c>
      <c r="D4" s="98" t="s">
        <v>394</v>
      </c>
      <c r="E4" s="98" t="s">
        <v>372</v>
      </c>
      <c r="F4" s="98" t="s">
        <v>371</v>
      </c>
      <c r="G4" s="158" t="s">
        <v>650</v>
      </c>
      <c r="H4" s="159" t="s">
        <v>651</v>
      </c>
      <c r="I4" s="93" t="s">
        <v>370</v>
      </c>
      <c r="J4" s="93" t="s">
        <v>366</v>
      </c>
      <c r="K4" s="93" t="s">
        <v>369</v>
      </c>
      <c r="L4" s="93" t="s">
        <v>686</v>
      </c>
      <c r="M4" s="97" t="s">
        <v>370</v>
      </c>
      <c r="N4" s="93" t="s">
        <v>366</v>
      </c>
      <c r="O4" s="93" t="s">
        <v>369</v>
      </c>
      <c r="P4" s="92" t="s">
        <v>686</v>
      </c>
      <c r="Q4" s="93" t="s">
        <v>370</v>
      </c>
      <c r="R4" s="93" t="s">
        <v>366</v>
      </c>
      <c r="S4" s="93" t="s">
        <v>369</v>
      </c>
      <c r="T4" s="93" t="s">
        <v>686</v>
      </c>
      <c r="U4" s="97" t="s">
        <v>370</v>
      </c>
      <c r="V4" s="93" t="s">
        <v>366</v>
      </c>
      <c r="W4" s="93" t="s">
        <v>369</v>
      </c>
      <c r="X4" s="92" t="s">
        <v>686</v>
      </c>
      <c r="Y4" s="263" t="s">
        <v>370</v>
      </c>
      <c r="Z4" s="264" t="s">
        <v>366</v>
      </c>
      <c r="AA4" s="264" t="s">
        <v>369</v>
      </c>
      <c r="AB4" s="265" t="s">
        <v>687</v>
      </c>
      <c r="AC4" s="111" t="s">
        <v>384</v>
      </c>
    </row>
    <row r="5" spans="1:29">
      <c r="A5" s="63">
        <v>1</v>
      </c>
      <c r="B5" s="112" t="s">
        <v>424</v>
      </c>
      <c r="C5" s="112">
        <v>1</v>
      </c>
      <c r="D5" s="112">
        <v>214098201</v>
      </c>
      <c r="E5" s="119" t="s">
        <v>352</v>
      </c>
      <c r="F5" s="112"/>
      <c r="G5" s="112" t="s">
        <v>45</v>
      </c>
      <c r="H5" s="20">
        <f>1-0.447189033031464</f>
        <v>0.55281096696853593</v>
      </c>
      <c r="I5" s="113">
        <v>4.0984955588105797E-2</v>
      </c>
      <c r="J5" s="113">
        <v>2.4812938990531299E-2</v>
      </c>
      <c r="K5" s="120">
        <v>9.8584016171857899E-2</v>
      </c>
      <c r="L5" s="120">
        <v>0.94</v>
      </c>
      <c r="M5" s="22">
        <v>1.0309649126655201E-2</v>
      </c>
      <c r="N5" s="113">
        <v>0.10218667434824499</v>
      </c>
      <c r="O5" s="120">
        <v>0.91963750526437604</v>
      </c>
      <c r="P5" s="24">
        <v>0.93</v>
      </c>
      <c r="Q5" s="113">
        <v>1.54629079765171E-2</v>
      </c>
      <c r="R5" s="113">
        <v>5.3675492643770299E-2</v>
      </c>
      <c r="S5" s="120">
        <v>0.77328447408664203</v>
      </c>
      <c r="T5" s="120">
        <v>0.80400000000000005</v>
      </c>
      <c r="U5" s="22">
        <v>7.2208677418387907E-2</v>
      </c>
      <c r="V5" s="113">
        <v>3.5771271915755798E-2</v>
      </c>
      <c r="W5" s="120">
        <v>4.3526519832334298E-2</v>
      </c>
      <c r="X5" s="24">
        <v>0.23400000000000001</v>
      </c>
      <c r="Y5" s="113">
        <v>4.3785516313155103E-2</v>
      </c>
      <c r="Z5" s="113">
        <v>4.2114787865648699E-2</v>
      </c>
      <c r="AA5" s="120">
        <v>0.29849285882055898</v>
      </c>
      <c r="AB5" s="120">
        <v>8.7999999999999995E-2</v>
      </c>
      <c r="AC5" s="42">
        <f>((Q5-M5)+(U5-Q5)+(Y5-U5))/3</f>
        <v>1.1158622395499966E-2</v>
      </c>
    </row>
    <row r="6" spans="1:29">
      <c r="A6" s="58">
        <v>2</v>
      </c>
      <c r="B6" s="114" t="s">
        <v>278</v>
      </c>
      <c r="C6" s="114">
        <v>5</v>
      </c>
      <c r="D6" s="114">
        <v>101488394</v>
      </c>
      <c r="E6" s="115" t="s">
        <v>277</v>
      </c>
      <c r="F6" s="115" t="s">
        <v>276</v>
      </c>
      <c r="G6" s="114" t="s">
        <v>275</v>
      </c>
      <c r="H6" s="30">
        <f>1-0.063467912375927</f>
        <v>0.93653208762407303</v>
      </c>
      <c r="I6" s="116">
        <v>4.2922704881445402E-2</v>
      </c>
      <c r="J6" s="116">
        <v>5.2404870943440901E-2</v>
      </c>
      <c r="K6" s="118">
        <v>0.412752494616349</v>
      </c>
      <c r="L6" s="118">
        <v>3.8999999999999998E-3</v>
      </c>
      <c r="M6" s="32">
        <v>-0.107463581400823</v>
      </c>
      <c r="N6" s="116">
        <v>0.19806791000829899</v>
      </c>
      <c r="O6" s="118">
        <v>0.58743328609704304</v>
      </c>
      <c r="P6" s="34">
        <v>0.64870000000000005</v>
      </c>
      <c r="Q6" s="116">
        <v>-2.4554108397114201E-2</v>
      </c>
      <c r="R6" s="116">
        <v>0.109603599623607</v>
      </c>
      <c r="S6" s="118">
        <v>0.82273670035218904</v>
      </c>
      <c r="T6" s="118">
        <v>0.3619</v>
      </c>
      <c r="U6" s="32">
        <v>-2.5442446372143501E-4</v>
      </c>
      <c r="V6" s="116">
        <v>7.5401709001142195E-2</v>
      </c>
      <c r="W6" s="118">
        <v>0.99730774051452098</v>
      </c>
      <c r="X6" s="34">
        <v>0.1278</v>
      </c>
      <c r="Y6" s="116">
        <v>0.12957213217136099</v>
      </c>
      <c r="Z6" s="116">
        <v>9.0367656841590094E-2</v>
      </c>
      <c r="AA6" s="118">
        <v>0.15161991375737899</v>
      </c>
      <c r="AB6" s="118">
        <v>5.7700000000000001E-2</v>
      </c>
      <c r="AC6" s="33">
        <f>((Q6-M6)+(U6-Q6)+(Y6-U6))/3</f>
        <v>7.901190452406133E-2</v>
      </c>
    </row>
    <row r="7" spans="1:29">
      <c r="A7" s="58">
        <v>3</v>
      </c>
      <c r="B7" s="114" t="s">
        <v>274</v>
      </c>
      <c r="C7" s="114">
        <v>5</v>
      </c>
      <c r="D7" s="114">
        <v>101685644</v>
      </c>
      <c r="E7" s="115" t="s">
        <v>273</v>
      </c>
      <c r="F7" s="115" t="s">
        <v>272</v>
      </c>
      <c r="G7" s="114" t="s">
        <v>45</v>
      </c>
      <c r="H7" s="30">
        <f>1-0.0298024602234364</f>
        <v>0.97019753977656364</v>
      </c>
      <c r="I7" s="116">
        <v>5.6012265036695499E-2</v>
      </c>
      <c r="J7" s="116">
        <v>7.7758354730563403E-2</v>
      </c>
      <c r="K7" s="118">
        <v>0.47131717223769998</v>
      </c>
      <c r="L7" s="118">
        <v>6.1000000000000004E-3</v>
      </c>
      <c r="M7" s="32">
        <v>-0.13804894976878199</v>
      </c>
      <c r="N7" s="116">
        <v>0.28081159309877401</v>
      </c>
      <c r="O7" s="118">
        <v>0.62299718157288397</v>
      </c>
      <c r="P7" s="34">
        <v>0.54879999999999995</v>
      </c>
      <c r="Q7" s="116">
        <v>2.2858965877442499E-2</v>
      </c>
      <c r="R7" s="116">
        <v>0.161425325921287</v>
      </c>
      <c r="S7" s="118">
        <v>0.88739038974738604</v>
      </c>
      <c r="T7" s="118">
        <v>0.18790000000000001</v>
      </c>
      <c r="U7" s="32">
        <v>0.103143636076588</v>
      </c>
      <c r="V7" s="116">
        <v>0.112657949437595</v>
      </c>
      <c r="W7" s="118">
        <v>0.35990459427035298</v>
      </c>
      <c r="X7" s="34">
        <v>1.3100000000000001E-2</v>
      </c>
      <c r="Y7" s="116">
        <v>8.5813414275100405E-2</v>
      </c>
      <c r="Z7" s="116">
        <v>0.13515645257009501</v>
      </c>
      <c r="AA7" s="118">
        <v>0.52548117427447005</v>
      </c>
      <c r="AB7" s="118">
        <v>0.39800000000000002</v>
      </c>
      <c r="AC7" s="33">
        <f>((Q7-M7)+(U7-Q7)+(Y7-U7))/3</f>
        <v>7.4620788014627459E-2</v>
      </c>
    </row>
    <row r="8" spans="1:29">
      <c r="A8" s="58">
        <v>4</v>
      </c>
      <c r="B8" s="114" t="s">
        <v>271</v>
      </c>
      <c r="C8" s="114">
        <v>5</v>
      </c>
      <c r="D8" s="114">
        <v>101870140</v>
      </c>
      <c r="E8" s="115" t="s">
        <v>270</v>
      </c>
      <c r="F8" s="115" t="s">
        <v>269</v>
      </c>
      <c r="G8" s="114" t="s">
        <v>53</v>
      </c>
      <c r="H8" s="30">
        <f>1-0.0565401278436184</f>
        <v>0.94345987215638161</v>
      </c>
      <c r="I8" s="116">
        <v>5.8718404326164901E-3</v>
      </c>
      <c r="J8" s="116">
        <v>5.6022876438086601E-2</v>
      </c>
      <c r="K8" s="118">
        <v>0.916525402780481</v>
      </c>
      <c r="L8" s="118">
        <v>1.9199999999999998E-2</v>
      </c>
      <c r="M8" s="32">
        <v>-0.17890725024742199</v>
      </c>
      <c r="N8" s="116">
        <v>0.20308041440349001</v>
      </c>
      <c r="O8" s="118">
        <v>0.37833539685523798</v>
      </c>
      <c r="P8" s="34">
        <v>0.77410000000000001</v>
      </c>
      <c r="Q8" s="116">
        <v>4.3546713896594098E-3</v>
      </c>
      <c r="R8" s="116">
        <v>0.117075289161247</v>
      </c>
      <c r="S8" s="118">
        <v>0.97032914383012303</v>
      </c>
      <c r="T8" s="118">
        <v>0.15620000000000001</v>
      </c>
      <c r="U8" s="32">
        <v>1.0752636273278399E-2</v>
      </c>
      <c r="V8" s="116">
        <v>7.9977770721634603E-2</v>
      </c>
      <c r="W8" s="118">
        <v>0.89305045369483205</v>
      </c>
      <c r="X8" s="34">
        <v>8.7999999999999995E-2</v>
      </c>
      <c r="Y8" s="116">
        <v>2.30355037530472E-2</v>
      </c>
      <c r="Z8" s="116">
        <v>9.61911806303309E-2</v>
      </c>
      <c r="AA8" s="118">
        <v>0.81073630621703696</v>
      </c>
      <c r="AB8" s="118">
        <v>0.51600000000000001</v>
      </c>
      <c r="AC8" s="33">
        <f>((Q8-M8)+(U8-Q8)+(Y8-U8))/3</f>
        <v>6.7314251333489741E-2</v>
      </c>
    </row>
    <row r="9" spans="1:29">
      <c r="A9" s="58">
        <v>5</v>
      </c>
      <c r="B9" s="114" t="s">
        <v>267</v>
      </c>
      <c r="C9" s="114">
        <v>5</v>
      </c>
      <c r="D9" s="114">
        <v>102331465</v>
      </c>
      <c r="E9" s="115" t="s">
        <v>266</v>
      </c>
      <c r="F9" s="115"/>
      <c r="G9" s="114" t="s">
        <v>37</v>
      </c>
      <c r="H9" s="30">
        <f>1-0.0585644245147705</f>
        <v>0.94143557548522949</v>
      </c>
      <c r="I9" s="116">
        <v>-6.1648579563756398E-2</v>
      </c>
      <c r="J9" s="116">
        <v>5.5446435795549497E-2</v>
      </c>
      <c r="K9" s="118">
        <v>0.26619908263418701</v>
      </c>
      <c r="L9" s="118">
        <v>0.1241</v>
      </c>
      <c r="M9" s="32">
        <v>-0.24805931820497401</v>
      </c>
      <c r="N9" s="116">
        <v>0.203953869302997</v>
      </c>
      <c r="O9" s="118">
        <v>0.22388890912031301</v>
      </c>
      <c r="P9" s="34">
        <v>0.94379999999999997</v>
      </c>
      <c r="Q9" s="116">
        <v>-8.0360707254979402E-2</v>
      </c>
      <c r="R9" s="116">
        <v>0.11562182319259701</v>
      </c>
      <c r="S9" s="118">
        <v>0.487036113633326</v>
      </c>
      <c r="T9" s="118">
        <v>0.32719999999999999</v>
      </c>
      <c r="U9" s="32">
        <v>-6.7307896900990705E-2</v>
      </c>
      <c r="V9" s="116">
        <v>7.9416328103771403E-2</v>
      </c>
      <c r="W9" s="118">
        <v>0.39669853564274798</v>
      </c>
      <c r="X9" s="34">
        <v>0.3962</v>
      </c>
      <c r="Y9" s="116">
        <v>-8.5803604863084998E-2</v>
      </c>
      <c r="Z9" s="116">
        <v>9.5932859649782001E-2</v>
      </c>
      <c r="AA9" s="118">
        <v>0.37110091449231403</v>
      </c>
      <c r="AB9" s="118">
        <v>0.97009999999999996</v>
      </c>
      <c r="AC9" s="33">
        <f>((Q9-M9)+(U9-Q9)+(Y9-U9))/3</f>
        <v>5.4085237780629673E-2</v>
      </c>
    </row>
    <row r="10" spans="1:29">
      <c r="A10" s="58">
        <v>6</v>
      </c>
      <c r="B10" s="114" t="s">
        <v>265</v>
      </c>
      <c r="C10" s="114">
        <v>5</v>
      </c>
      <c r="D10" s="114">
        <v>102623315</v>
      </c>
      <c r="E10" s="115" t="s">
        <v>263</v>
      </c>
      <c r="F10" s="115" t="s">
        <v>262</v>
      </c>
      <c r="G10" s="114" t="s">
        <v>41</v>
      </c>
      <c r="H10" s="30">
        <f>1-0.0266025140881538</f>
        <v>0.97339748591184616</v>
      </c>
      <c r="I10" s="116">
        <v>5.13812179582782E-2</v>
      </c>
      <c r="J10" s="116">
        <v>8.1729726982567599E-2</v>
      </c>
      <c r="K10" s="118">
        <v>0.529563596111715</v>
      </c>
      <c r="L10" s="118">
        <v>1.0800000000000001E-2</v>
      </c>
      <c r="M10" s="32">
        <v>-8.3506326252866497E-2</v>
      </c>
      <c r="N10" s="116">
        <v>0.30393598936101601</v>
      </c>
      <c r="O10" s="118">
        <v>0.78350853385107999</v>
      </c>
      <c r="P10" s="34">
        <v>0.51880000000000004</v>
      </c>
      <c r="Q10" s="116">
        <v>-6.7257967197219506E-2</v>
      </c>
      <c r="R10" s="116">
        <v>0.170799581036542</v>
      </c>
      <c r="S10" s="118">
        <v>0.69374127474259994</v>
      </c>
      <c r="T10" s="118">
        <v>0.51729999999999998</v>
      </c>
      <c r="U10" s="32">
        <v>4.3799784339075498E-2</v>
      </c>
      <c r="V10" s="116">
        <v>0.118228589728772</v>
      </c>
      <c r="W10" s="118">
        <v>0.71103460200414004</v>
      </c>
      <c r="X10" s="34">
        <v>0.1323</v>
      </c>
      <c r="Y10" s="116">
        <v>0.128965834805819</v>
      </c>
      <c r="Z10" s="116">
        <v>0.14321160159584501</v>
      </c>
      <c r="AA10" s="118">
        <v>0.36784015731158598</v>
      </c>
      <c r="AB10" s="118">
        <v>5.8999999999999997E-2</v>
      </c>
      <c r="AC10" s="33">
        <f>((Q10-M10)+(U10-Q10)+(Y10-U10))/3</f>
        <v>7.0824053686228503E-2</v>
      </c>
    </row>
    <row r="11" spans="1:29">
      <c r="A11" s="58">
        <v>6</v>
      </c>
      <c r="B11" s="112" t="s">
        <v>264</v>
      </c>
      <c r="C11" s="112">
        <v>5</v>
      </c>
      <c r="D11" s="112">
        <v>102726073</v>
      </c>
      <c r="E11" s="117" t="s">
        <v>263</v>
      </c>
      <c r="F11" s="117" t="s">
        <v>262</v>
      </c>
      <c r="G11" s="112" t="s">
        <v>41</v>
      </c>
      <c r="H11" s="20">
        <f>1-0.0288718584924936</f>
        <v>0.97112814150750637</v>
      </c>
      <c r="I11" s="113">
        <v>6.9229079007487995E-2</v>
      </c>
      <c r="J11" s="113">
        <v>7.4335618770477202E-2</v>
      </c>
      <c r="K11" s="120">
        <v>0.35169619497338001</v>
      </c>
      <c r="L11" s="120">
        <v>8.2000000000000007E-3</v>
      </c>
      <c r="M11" s="22">
        <v>-1.35280597192757E-2</v>
      </c>
      <c r="N11" s="113">
        <v>0.28169718980716901</v>
      </c>
      <c r="O11" s="120">
        <v>0.96169758542786399</v>
      </c>
      <c r="P11" s="24">
        <v>0.46350000000000002</v>
      </c>
      <c r="Q11" s="113">
        <v>6.5204819011079898E-2</v>
      </c>
      <c r="R11" s="113">
        <v>0.159231698480024</v>
      </c>
      <c r="S11" s="120">
        <v>0.68217535416752195</v>
      </c>
      <c r="T11" s="120">
        <v>0.20330000000000001</v>
      </c>
      <c r="U11" s="22">
        <v>2.6897653174439901E-2</v>
      </c>
      <c r="V11" s="113">
        <v>0.106062655007702</v>
      </c>
      <c r="W11" s="120">
        <v>0.79980340292670205</v>
      </c>
      <c r="X11" s="24">
        <v>0.14699999999999999</v>
      </c>
      <c r="Y11" s="113">
        <v>6.5630237248284207E-2</v>
      </c>
      <c r="Z11" s="113">
        <v>0.13051409573556999</v>
      </c>
      <c r="AA11" s="120">
        <v>0.61506314172990095</v>
      </c>
      <c r="AB11" s="120">
        <v>0.23649999999999999</v>
      </c>
      <c r="AC11" s="23">
        <f>((Q11-M11)+(U11-Q11)+(Y11-U11))/3</f>
        <v>2.6386098989186636E-2</v>
      </c>
    </row>
    <row r="12" spans="1:29">
      <c r="A12" s="58">
        <v>7</v>
      </c>
      <c r="B12" s="112" t="s">
        <v>209</v>
      </c>
      <c r="C12" s="112">
        <v>9</v>
      </c>
      <c r="D12" s="112">
        <v>22139220</v>
      </c>
      <c r="E12" s="117" t="s">
        <v>208</v>
      </c>
      <c r="F12" s="117" t="s">
        <v>207</v>
      </c>
      <c r="G12" s="112" t="s">
        <v>53</v>
      </c>
      <c r="H12" s="20">
        <f>1-0.0710130855441093</f>
        <v>0.92898691445589066</v>
      </c>
      <c r="I12" s="113">
        <v>5.9793079718423202E-2</v>
      </c>
      <c r="J12" s="113">
        <v>5.2254237591792999E-2</v>
      </c>
      <c r="K12" s="120">
        <v>0.25251070272512299</v>
      </c>
      <c r="L12" s="120">
        <v>0.38300000000000001</v>
      </c>
      <c r="M12" s="22">
        <v>6.2200890284430002E-2</v>
      </c>
      <c r="N12" s="113">
        <v>0.19670127707770199</v>
      </c>
      <c r="O12" s="120">
        <v>0.75183548021024504</v>
      </c>
      <c r="P12" s="24">
        <v>0.87909999999999999</v>
      </c>
      <c r="Q12" s="113">
        <v>0.18827825026789999</v>
      </c>
      <c r="R12" s="113">
        <v>0.109865928006047</v>
      </c>
      <c r="S12" s="120">
        <v>8.6582148634754302E-2</v>
      </c>
      <c r="T12" s="120">
        <v>0.65539999999999998</v>
      </c>
      <c r="U12" s="22">
        <v>8.4459830654027498E-2</v>
      </c>
      <c r="V12" s="113">
        <v>7.5103437989532701E-2</v>
      </c>
      <c r="W12" s="120">
        <v>0.260767016803998</v>
      </c>
      <c r="X12" s="24">
        <v>0.99</v>
      </c>
      <c r="Y12" s="113">
        <v>-1.2736168750839201E-2</v>
      </c>
      <c r="Z12" s="113">
        <v>8.59859234392958E-2</v>
      </c>
      <c r="AA12" s="120">
        <v>0.88224867367709103</v>
      </c>
      <c r="AB12" s="120">
        <v>8.14E-2</v>
      </c>
      <c r="AC12" s="23">
        <f>((Q12-M12)+(U12-Q12)+(Y12-U12))/3</f>
        <v>-2.4979019678423073E-2</v>
      </c>
    </row>
    <row r="13" spans="1:29">
      <c r="A13" s="58">
        <v>8</v>
      </c>
      <c r="B13" s="114" t="s">
        <v>147</v>
      </c>
      <c r="C13" s="114">
        <v>10</v>
      </c>
      <c r="D13" s="114">
        <v>114751173</v>
      </c>
      <c r="E13" s="115" t="s">
        <v>117</v>
      </c>
      <c r="F13" s="114"/>
      <c r="G13" s="114" t="s">
        <v>37</v>
      </c>
      <c r="H13" s="30">
        <f>1-0.00610170001164079</f>
        <v>0.99389829998835921</v>
      </c>
      <c r="I13" s="116">
        <v>-0.23119307195262501</v>
      </c>
      <c r="J13" s="116">
        <v>0.16305867903073201</v>
      </c>
      <c r="K13" s="118">
        <v>0.156233982733884</v>
      </c>
      <c r="L13" s="118">
        <v>0.68810000000000004</v>
      </c>
      <c r="M13" s="32">
        <v>0.19266244169159299</v>
      </c>
      <c r="N13" s="116">
        <v>0.94122587916681499</v>
      </c>
      <c r="O13" s="118">
        <v>0.83781191276242395</v>
      </c>
      <c r="P13" s="34">
        <v>0.66259999999999997</v>
      </c>
      <c r="Q13" s="116">
        <v>-0.42848571465019603</v>
      </c>
      <c r="R13" s="116">
        <v>0.34188863904371403</v>
      </c>
      <c r="S13" s="118">
        <v>0.21010007762046201</v>
      </c>
      <c r="T13" s="118">
        <v>0.57899999999999996</v>
      </c>
      <c r="U13" s="32">
        <v>-0.39095347973650502</v>
      </c>
      <c r="V13" s="116">
        <v>0.23430885806840199</v>
      </c>
      <c r="W13" s="118">
        <v>9.5208766489139104E-2</v>
      </c>
      <c r="X13" s="34">
        <v>0.72809999999999997</v>
      </c>
      <c r="Y13" s="116">
        <v>-2.8788942652979498E-4</v>
      </c>
      <c r="Z13" s="116">
        <v>0.27325264156058998</v>
      </c>
      <c r="AA13" s="118">
        <v>0.99915937688711898</v>
      </c>
      <c r="AB13" s="118">
        <v>0.1575</v>
      </c>
      <c r="AC13" s="33">
        <f>((Q13-M13)+(U13-Q13)+(Y13-U13))/3</f>
        <v>-6.4316777039374273E-2</v>
      </c>
    </row>
    <row r="14" spans="1:29">
      <c r="A14" s="58">
        <v>8</v>
      </c>
      <c r="B14" s="112" t="s">
        <v>145</v>
      </c>
      <c r="C14" s="112">
        <v>10</v>
      </c>
      <c r="D14" s="112">
        <v>114752410</v>
      </c>
      <c r="E14" s="117" t="s">
        <v>117</v>
      </c>
      <c r="F14" s="112"/>
      <c r="G14" s="112" t="s">
        <v>41</v>
      </c>
      <c r="H14" s="20">
        <f>1-0.0220994483679533</f>
        <v>0.9779005516320467</v>
      </c>
      <c r="I14" s="113">
        <v>-0.14209562061282599</v>
      </c>
      <c r="J14" s="113">
        <v>7.9943397908094099E-2</v>
      </c>
      <c r="K14" s="120">
        <v>7.5493761575424201E-2</v>
      </c>
      <c r="L14" s="120">
        <v>0.42420000000000002</v>
      </c>
      <c r="M14" s="22">
        <v>-4.29800812536991E-2</v>
      </c>
      <c r="N14" s="113">
        <v>0.35462755847586602</v>
      </c>
      <c r="O14" s="120">
        <v>0.90353436361040496</v>
      </c>
      <c r="P14" s="24">
        <v>0.52149999999999996</v>
      </c>
      <c r="Q14" s="113">
        <v>-0.338975915968869</v>
      </c>
      <c r="R14" s="113">
        <v>0.18108756157706499</v>
      </c>
      <c r="S14" s="120">
        <v>6.1221884234109403E-2</v>
      </c>
      <c r="T14" s="120">
        <v>0.35410000000000003</v>
      </c>
      <c r="U14" s="22">
        <v>-0.170251414179692</v>
      </c>
      <c r="V14" s="113">
        <v>0.11762695700004</v>
      </c>
      <c r="W14" s="120">
        <v>0.147789312456273</v>
      </c>
      <c r="X14" s="24">
        <v>0.42130000000000001</v>
      </c>
      <c r="Y14" s="113">
        <v>-1.8330238301717702E-2</v>
      </c>
      <c r="Z14" s="113">
        <v>0.13350095158258199</v>
      </c>
      <c r="AA14" s="120">
        <v>0.89079036884518503</v>
      </c>
      <c r="AB14" s="120">
        <v>0.48209999999999997</v>
      </c>
      <c r="AC14" s="23">
        <f>((Q14-M14)+(U14-Q14)+(Y14-U14))/3</f>
        <v>8.2166143173271391E-3</v>
      </c>
    </row>
    <row r="15" spans="1:29">
      <c r="A15" s="58">
        <v>8</v>
      </c>
      <c r="B15" s="114" t="s">
        <v>144</v>
      </c>
      <c r="C15" s="114">
        <v>10</v>
      </c>
      <c r="D15" s="114">
        <v>114752674</v>
      </c>
      <c r="E15" s="115" t="s">
        <v>117</v>
      </c>
      <c r="F15" s="114"/>
      <c r="G15" s="114" t="s">
        <v>41</v>
      </c>
      <c r="H15" s="30">
        <f>1-0.019677123054862</f>
        <v>0.98032287694513798</v>
      </c>
      <c r="I15" s="116">
        <v>-0.19494257526300199</v>
      </c>
      <c r="J15" s="116">
        <v>9.2285563118244499E-2</v>
      </c>
      <c r="K15" s="118">
        <v>3.4653499941964899E-2</v>
      </c>
      <c r="L15" s="118">
        <v>0.95909999999999995</v>
      </c>
      <c r="M15" s="32">
        <v>-0.264046240369601</v>
      </c>
      <c r="N15" s="116">
        <v>0.37155057070540298</v>
      </c>
      <c r="O15" s="118">
        <v>0.47729476601858101</v>
      </c>
      <c r="P15" s="34">
        <v>0.61499999999999999</v>
      </c>
      <c r="Q15" s="116">
        <v>-0.15531622734651301</v>
      </c>
      <c r="R15" s="116">
        <v>0.200793267328019</v>
      </c>
      <c r="S15" s="118">
        <v>0.43921876518932201</v>
      </c>
      <c r="T15" s="118">
        <v>0.96940000000000004</v>
      </c>
      <c r="U15" s="32">
        <v>-0.10705756383796</v>
      </c>
      <c r="V15" s="116">
        <v>0.133061004014876</v>
      </c>
      <c r="W15" s="118">
        <v>0.42106494516722698</v>
      </c>
      <c r="X15" s="34">
        <v>0.45350000000000001</v>
      </c>
      <c r="Y15" s="116">
        <v>-0.46275866533492999</v>
      </c>
      <c r="Z15" s="116">
        <v>0.15840703527897901</v>
      </c>
      <c r="AA15" s="118">
        <v>3.4854438009013201E-3</v>
      </c>
      <c r="AB15" s="118">
        <v>0.27750000000000002</v>
      </c>
      <c r="AC15" s="33">
        <f>((Q15-M15)+(U15-Q15)+(Y15-U15))/3</f>
        <v>-6.6237474988442999E-2</v>
      </c>
    </row>
    <row r="16" spans="1:29">
      <c r="A16" s="58">
        <v>8</v>
      </c>
      <c r="B16" s="112" t="s">
        <v>141</v>
      </c>
      <c r="C16" s="112">
        <v>10</v>
      </c>
      <c r="D16" s="112">
        <v>114770644</v>
      </c>
      <c r="E16" s="117" t="s">
        <v>117</v>
      </c>
      <c r="F16" s="112"/>
      <c r="G16" s="112" t="s">
        <v>53</v>
      </c>
      <c r="H16" s="20">
        <f>1-0.0108082331717014</f>
        <v>0.98919176682829857</v>
      </c>
      <c r="I16" s="113">
        <v>-0.358029076142516</v>
      </c>
      <c r="J16" s="113">
        <v>0.12250735445027799</v>
      </c>
      <c r="K16" s="120">
        <v>3.4722149093448298E-3</v>
      </c>
      <c r="L16" s="120">
        <v>0.73429999999999995</v>
      </c>
      <c r="M16" s="22">
        <v>-0.242349508246784</v>
      </c>
      <c r="N16" s="113">
        <v>0.50284420830666199</v>
      </c>
      <c r="O16" s="120">
        <v>0.62983617914902701</v>
      </c>
      <c r="P16" s="24">
        <v>0.75290000000000001</v>
      </c>
      <c r="Q16" s="113">
        <v>-0.31716965042309297</v>
      </c>
      <c r="R16" s="113">
        <v>0.27294070633349599</v>
      </c>
      <c r="S16" s="120">
        <v>0.24521678864848701</v>
      </c>
      <c r="T16" s="120">
        <v>0.82620000000000005</v>
      </c>
      <c r="U16" s="22">
        <v>-0.65338431228729299</v>
      </c>
      <c r="V16" s="113">
        <v>0.175296903607678</v>
      </c>
      <c r="W16" s="120">
        <v>1.9354131826238201E-4</v>
      </c>
      <c r="X16" s="24">
        <v>0.15740000000000001</v>
      </c>
      <c r="Y16" s="113">
        <v>-0.14366398048277901</v>
      </c>
      <c r="Z16" s="113">
        <v>0.222512796902684</v>
      </c>
      <c r="AA16" s="120">
        <v>0.518510143965762</v>
      </c>
      <c r="AB16" s="120">
        <v>0.37359999999999999</v>
      </c>
      <c r="AC16" s="23">
        <f>((Q16-M16)+(U16-Q16)+(Y16-U16))/3</f>
        <v>3.2895175921335028E-2</v>
      </c>
    </row>
    <row r="17" spans="1:29">
      <c r="A17" s="58">
        <v>8</v>
      </c>
      <c r="B17" s="112" t="s">
        <v>138</v>
      </c>
      <c r="C17" s="112">
        <v>10</v>
      </c>
      <c r="D17" s="112">
        <v>114787948</v>
      </c>
      <c r="E17" s="117" t="s">
        <v>117</v>
      </c>
      <c r="F17" s="112"/>
      <c r="G17" s="112" t="s">
        <v>53</v>
      </c>
      <c r="H17" s="20">
        <f>1-0.0127342119812965</f>
        <v>0.98726578801870346</v>
      </c>
      <c r="I17" s="113">
        <v>-0.26806902488062001</v>
      </c>
      <c r="J17" s="113">
        <v>0.108884229655118</v>
      </c>
      <c r="K17" s="120">
        <v>1.38178637002735E-2</v>
      </c>
      <c r="L17" s="120">
        <v>0.94369999999999998</v>
      </c>
      <c r="M17" s="22">
        <v>-6.33143640433943E-2</v>
      </c>
      <c r="N17" s="113">
        <v>0.46522064741869401</v>
      </c>
      <c r="O17" s="120">
        <v>0.89174590823759603</v>
      </c>
      <c r="P17" s="24">
        <v>0.77590000000000003</v>
      </c>
      <c r="Q17" s="113">
        <v>-9.8147129762413798E-2</v>
      </c>
      <c r="R17" s="113">
        <v>0.24702654484237499</v>
      </c>
      <c r="S17" s="120">
        <v>0.69113584974784903</v>
      </c>
      <c r="T17" s="120">
        <v>0.51439999999999997</v>
      </c>
      <c r="U17" s="22">
        <v>-0.41778739106989998</v>
      </c>
      <c r="V17" s="113">
        <v>0.15427232733152399</v>
      </c>
      <c r="W17" s="120">
        <v>6.7666323225508097E-3</v>
      </c>
      <c r="X17" s="24">
        <v>0.222</v>
      </c>
      <c r="Y17" s="113">
        <v>-9.4789917948229496E-2</v>
      </c>
      <c r="Z17" s="113">
        <v>0.18537642545611399</v>
      </c>
      <c r="AA17" s="120">
        <v>0.60911475082542699</v>
      </c>
      <c r="AB17" s="120">
        <v>0.15190000000000001</v>
      </c>
      <c r="AC17" s="23">
        <f>((Q17-M17)+(U17-Q17)+(Y17-U17))/3</f>
        <v>-1.0491851301611732E-2</v>
      </c>
    </row>
    <row r="18" spans="1:29">
      <c r="A18" s="58">
        <v>8</v>
      </c>
      <c r="B18" s="112" t="s">
        <v>399</v>
      </c>
      <c r="C18" s="112">
        <v>10</v>
      </c>
      <c r="D18" s="112">
        <v>114792997</v>
      </c>
      <c r="E18" s="117" t="s">
        <v>117</v>
      </c>
      <c r="F18" s="112"/>
      <c r="G18" s="112" t="s">
        <v>45</v>
      </c>
      <c r="H18" s="20">
        <f>1-0.0213125851005316</f>
        <v>0.97868741489946842</v>
      </c>
      <c r="I18" s="113">
        <v>-0.152729569594375</v>
      </c>
      <c r="J18" s="113">
        <v>8.5017678702069902E-2</v>
      </c>
      <c r="K18" s="120">
        <v>7.2423799076250003E-2</v>
      </c>
      <c r="L18" s="120">
        <v>0.43909999999999999</v>
      </c>
      <c r="M18" s="22">
        <v>3.7693815899407498E-2</v>
      </c>
      <c r="N18" s="113">
        <v>0.37893182845226597</v>
      </c>
      <c r="O18" s="120">
        <v>0.92076203274493096</v>
      </c>
      <c r="P18" s="24">
        <v>0.34670000000000001</v>
      </c>
      <c r="Q18" s="113">
        <v>-0.39468728469029002</v>
      </c>
      <c r="R18" s="113">
        <v>0.186158388938263</v>
      </c>
      <c r="S18" s="120">
        <v>3.3991777873707697E-2</v>
      </c>
      <c r="T18" s="120">
        <v>0.2077</v>
      </c>
      <c r="U18" s="22">
        <v>-0.16462056730124699</v>
      </c>
      <c r="V18" s="113">
        <v>0.12504780617135</v>
      </c>
      <c r="W18" s="120">
        <v>0.18801934036821999</v>
      </c>
      <c r="X18" s="24">
        <v>0.28089999999999998</v>
      </c>
      <c r="Y18" s="113">
        <v>-6.9755015287943098E-3</v>
      </c>
      <c r="Z18" s="113">
        <v>0.14029098568029599</v>
      </c>
      <c r="AA18" s="120">
        <v>0.96034419086332901</v>
      </c>
      <c r="AB18" s="120">
        <v>0.51290000000000002</v>
      </c>
      <c r="AC18" s="23">
        <f>((Q18-M18)+(U18-Q18)+(Y18-U18))/3</f>
        <v>-1.4889772476067273E-2</v>
      </c>
    </row>
    <row r="19" spans="1:29">
      <c r="A19" s="58">
        <v>8</v>
      </c>
      <c r="B19" s="112" t="s">
        <v>127</v>
      </c>
      <c r="C19" s="112">
        <v>10</v>
      </c>
      <c r="D19" s="112">
        <v>114822735</v>
      </c>
      <c r="E19" s="117" t="s">
        <v>117</v>
      </c>
      <c r="F19" s="112"/>
      <c r="G19" s="112" t="s">
        <v>53</v>
      </c>
      <c r="H19" s="20">
        <f>1-0.24043707549572</f>
        <v>0.75956292450427998</v>
      </c>
      <c r="I19" s="113">
        <v>6.8322229566647297E-2</v>
      </c>
      <c r="J19" s="113">
        <v>2.9966264173569401E-2</v>
      </c>
      <c r="K19" s="120">
        <v>2.2609376291142201E-2</v>
      </c>
      <c r="L19" s="120">
        <v>0.42649999999999999</v>
      </c>
      <c r="M19" s="22">
        <v>6.3083162190259501E-2</v>
      </c>
      <c r="N19" s="113">
        <v>0.115709359615075</v>
      </c>
      <c r="O19" s="120">
        <v>0.58562536593675896</v>
      </c>
      <c r="P19" s="24">
        <v>0.67530000000000001</v>
      </c>
      <c r="Q19" s="113">
        <v>7.2211577942343896E-2</v>
      </c>
      <c r="R19" s="113">
        <v>6.4140807495105298E-2</v>
      </c>
      <c r="S19" s="120">
        <v>0.26023792784308603</v>
      </c>
      <c r="T19" s="120">
        <v>0.98819999999999997</v>
      </c>
      <c r="U19" s="22">
        <v>6.8743368975173497E-2</v>
      </c>
      <c r="V19" s="113">
        <v>4.3004659570236602E-2</v>
      </c>
      <c r="W19" s="120">
        <v>0.109929570263117</v>
      </c>
      <c r="X19" s="24">
        <v>0.40679999999999999</v>
      </c>
      <c r="Y19" s="113">
        <v>5.7390431125651703E-2</v>
      </c>
      <c r="Z19" s="113">
        <v>5.0384013184052702E-2</v>
      </c>
      <c r="AA19" s="120">
        <v>0.254677988332355</v>
      </c>
      <c r="AB19" s="120">
        <v>0.20050000000000001</v>
      </c>
      <c r="AC19" s="23">
        <f>((Q19-M19)+(U19-Q19)+(Y19-U19))/3</f>
        <v>-1.8975770215359327E-3</v>
      </c>
    </row>
    <row r="20" spans="1:29">
      <c r="A20" s="58">
        <v>8</v>
      </c>
      <c r="B20" s="112" t="s">
        <v>125</v>
      </c>
      <c r="C20" s="112">
        <v>10</v>
      </c>
      <c r="D20" s="112">
        <v>114824473</v>
      </c>
      <c r="E20" s="117" t="s">
        <v>117</v>
      </c>
      <c r="F20" s="112"/>
      <c r="G20" s="112" t="s">
        <v>53</v>
      </c>
      <c r="H20" s="20">
        <f>1-0.364884883165359</f>
        <v>0.63511511683464095</v>
      </c>
      <c r="I20" s="113">
        <v>5.9438656661733799E-2</v>
      </c>
      <c r="J20" s="113">
        <v>2.62372015349106E-2</v>
      </c>
      <c r="K20" s="120">
        <v>2.34860406257324E-2</v>
      </c>
      <c r="L20" s="120">
        <v>0.19</v>
      </c>
      <c r="M20" s="22">
        <v>3.5109941372791602E-2</v>
      </c>
      <c r="N20" s="113">
        <v>0.10375408000481801</v>
      </c>
      <c r="O20" s="120">
        <v>0.73506496442283598</v>
      </c>
      <c r="P20" s="24">
        <v>0.86860000000000004</v>
      </c>
      <c r="Q20" s="113">
        <v>2.3731570251621301E-2</v>
      </c>
      <c r="R20" s="113">
        <v>5.6273197326437603E-2</v>
      </c>
      <c r="S20" s="120">
        <v>0.67322891832071996</v>
      </c>
      <c r="T20" s="120">
        <v>0.47760000000000002</v>
      </c>
      <c r="U20" s="22">
        <v>0.105221695274352</v>
      </c>
      <c r="V20" s="113">
        <v>3.82430050344095E-2</v>
      </c>
      <c r="W20" s="120">
        <v>5.9341649871729697E-3</v>
      </c>
      <c r="X20" s="24">
        <v>0.94199999999999995</v>
      </c>
      <c r="Y20" s="113">
        <v>1.6537939618626402E-2</v>
      </c>
      <c r="Z20" s="113">
        <v>4.4734474974216398E-2</v>
      </c>
      <c r="AA20" s="120">
        <v>0.71161262462956898</v>
      </c>
      <c r="AB20" s="120">
        <v>1.2200000000000001E-2</v>
      </c>
      <c r="AC20" s="23">
        <f>((Q20-M20)+(U20-Q20)+(Y20-U20))/3</f>
        <v>-6.1906672513883975E-3</v>
      </c>
    </row>
    <row r="21" spans="1:29">
      <c r="A21" s="58">
        <v>8</v>
      </c>
      <c r="B21" s="114" t="s">
        <v>124</v>
      </c>
      <c r="C21" s="114">
        <v>10</v>
      </c>
      <c r="D21" s="114">
        <v>114833403</v>
      </c>
      <c r="E21" s="115" t="s">
        <v>117</v>
      </c>
      <c r="F21" s="114"/>
      <c r="G21" s="114" t="s">
        <v>37</v>
      </c>
      <c r="H21" s="30">
        <f>1-0.0140878027305007</f>
        <v>0.9859121972694993</v>
      </c>
      <c r="I21" s="116">
        <v>-3.7711552689866798E-2</v>
      </c>
      <c r="J21" s="116">
        <v>0.11321962047414499</v>
      </c>
      <c r="K21" s="118">
        <v>0.73907148581822901</v>
      </c>
      <c r="L21" s="118">
        <v>6.1199999999999997E-2</v>
      </c>
      <c r="M21" s="32">
        <v>-7.0804934977255707E-2</v>
      </c>
      <c r="N21" s="116">
        <v>0.49564916025990902</v>
      </c>
      <c r="O21" s="118">
        <v>0.88640633332626395</v>
      </c>
      <c r="P21" s="34">
        <v>0.95309999999999995</v>
      </c>
      <c r="Q21" s="116">
        <v>-0.220711120010708</v>
      </c>
      <c r="R21" s="116">
        <v>0.24552832242752701</v>
      </c>
      <c r="S21" s="118">
        <v>0.36869353759600898</v>
      </c>
      <c r="T21" s="118">
        <v>0.84519999999999995</v>
      </c>
      <c r="U21" s="32">
        <v>-0.26062453504976102</v>
      </c>
      <c r="V21" s="116">
        <v>0.160831451659915</v>
      </c>
      <c r="W21" s="118">
        <v>0.10512869432265599</v>
      </c>
      <c r="X21" s="34">
        <v>0.55830000000000002</v>
      </c>
      <c r="Y21" s="116">
        <v>0.290599101304578</v>
      </c>
      <c r="Z21" s="116">
        <v>0.19492116297473799</v>
      </c>
      <c r="AA21" s="118">
        <v>0.135999688151237</v>
      </c>
      <c r="AB21" s="118">
        <v>7.7000000000000002E-3</v>
      </c>
      <c r="AC21" s="33">
        <f>((Q21-M21)+(U21-Q21)+(Y21-U21))/3</f>
        <v>0.12046801209394457</v>
      </c>
    </row>
    <row r="22" spans="1:29">
      <c r="A22" s="58">
        <v>9</v>
      </c>
      <c r="B22" s="112" t="s">
        <v>93</v>
      </c>
      <c r="C22" s="112">
        <v>12</v>
      </c>
      <c r="D22" s="112">
        <v>4316171</v>
      </c>
      <c r="E22" s="117" t="s">
        <v>91</v>
      </c>
      <c r="F22" s="117" t="s">
        <v>88</v>
      </c>
      <c r="G22" s="112" t="s">
        <v>37</v>
      </c>
      <c r="H22" s="20">
        <f>1-0.0196097120642662</f>
        <v>0.9803902879357338</v>
      </c>
      <c r="I22" s="113">
        <v>3.6279104371474503E-2</v>
      </c>
      <c r="J22" s="113">
        <v>9.6449816946128003E-2</v>
      </c>
      <c r="K22" s="120">
        <v>0.70680919413949095</v>
      </c>
      <c r="L22" s="120">
        <v>0.11849999999999999</v>
      </c>
      <c r="M22" s="22">
        <v>4.3130943951394898E-2</v>
      </c>
      <c r="N22" s="113">
        <v>0.37384743881884702</v>
      </c>
      <c r="O22" s="120">
        <v>0.90815150700953196</v>
      </c>
      <c r="P22" s="24">
        <v>0.62280000000000002</v>
      </c>
      <c r="Q22" s="113">
        <v>9.0684344742614595E-2</v>
      </c>
      <c r="R22" s="113">
        <v>0.20743490145017601</v>
      </c>
      <c r="S22" s="120">
        <v>0.66198796373387503</v>
      </c>
      <c r="T22" s="120">
        <v>0.46200000000000002</v>
      </c>
      <c r="U22" s="22">
        <v>-4.0329174605935998E-2</v>
      </c>
      <c r="V22" s="113">
        <v>0.136448553269399</v>
      </c>
      <c r="W22" s="120">
        <v>0.76756366077203597</v>
      </c>
      <c r="X22" s="24">
        <v>3.8800000000000001E-2</v>
      </c>
      <c r="Y22" s="113">
        <v>-3.4470956399716902E-2</v>
      </c>
      <c r="Z22" s="113">
        <v>0.16190600201506899</v>
      </c>
      <c r="AA22" s="120">
        <v>0.83139933263050203</v>
      </c>
      <c r="AB22" s="120">
        <v>0.98180000000000001</v>
      </c>
      <c r="AC22" s="23">
        <f>((Q22-M22)+(U22-Q22)+(Y22-U22))/3</f>
        <v>-2.5867300117037268E-2</v>
      </c>
    </row>
    <row r="23" spans="1:29" ht="15.75" thickBot="1">
      <c r="A23" s="57">
        <v>9</v>
      </c>
      <c r="B23" s="107" t="s">
        <v>92</v>
      </c>
      <c r="C23" s="107">
        <v>12</v>
      </c>
      <c r="D23" s="107">
        <v>4328521</v>
      </c>
      <c r="E23" s="108" t="s">
        <v>88</v>
      </c>
      <c r="F23" s="108" t="s">
        <v>91</v>
      </c>
      <c r="G23" s="107" t="s">
        <v>53</v>
      </c>
      <c r="H23" s="106">
        <f>1-0.0118716210126877</f>
        <v>0.98812837898731232</v>
      </c>
      <c r="I23" s="103">
        <v>9.8255151677788005E-2</v>
      </c>
      <c r="J23" s="103">
        <v>0.122971553769259</v>
      </c>
      <c r="K23" s="105">
        <v>0.42428626152842402</v>
      </c>
      <c r="L23" s="105">
        <v>0.14610000000000001</v>
      </c>
      <c r="M23" s="104">
        <v>7.5728421407053104E-2</v>
      </c>
      <c r="N23" s="103">
        <v>0.49077043595471198</v>
      </c>
      <c r="O23" s="105">
        <v>0.87736911166152598</v>
      </c>
      <c r="P23" s="102">
        <v>0.56679999999999997</v>
      </c>
      <c r="Q23" s="103">
        <v>0.28905001629368099</v>
      </c>
      <c r="R23" s="103">
        <v>0.27484218447648001</v>
      </c>
      <c r="S23" s="105">
        <v>0.29293973101509702</v>
      </c>
      <c r="T23" s="105">
        <v>0.74019999999999997</v>
      </c>
      <c r="U23" s="104">
        <v>0.11754551293404999</v>
      </c>
      <c r="V23" s="103">
        <v>0.17590087134256599</v>
      </c>
      <c r="W23" s="105">
        <v>0.503974910411365</v>
      </c>
      <c r="X23" s="102">
        <v>0.24979999999999999</v>
      </c>
      <c r="Y23" s="103">
        <v>-0.15141598691552899</v>
      </c>
      <c r="Z23" s="103">
        <v>0.19967181983945201</v>
      </c>
      <c r="AA23" s="105">
        <v>0.44825688173476103</v>
      </c>
      <c r="AB23" s="105">
        <v>0.4491</v>
      </c>
      <c r="AC23" s="100">
        <f>((Q23-M23)+(U23-Q23)+(Y23-U23))/3</f>
        <v>-7.5714802774194026E-2</v>
      </c>
    </row>
  </sheetData>
  <mergeCells count="5">
    <mergeCell ref="I3:K3"/>
    <mergeCell ref="M3:O3"/>
    <mergeCell ref="Q3:S3"/>
    <mergeCell ref="U3:W3"/>
    <mergeCell ref="Y3:AA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E4CAC-4BF2-4282-80CE-818171047C69}">
  <dimension ref="A1:M198"/>
  <sheetViews>
    <sheetView topLeftCell="A130" workbookViewId="0">
      <selection activeCell="A2" sqref="A2"/>
    </sheetView>
  </sheetViews>
  <sheetFormatPr defaultRowHeight="15"/>
  <cols>
    <col min="1" max="1" width="65.42578125" customWidth="1"/>
    <col min="2" max="2" width="13.42578125" customWidth="1"/>
    <col min="3" max="3" width="18.42578125" customWidth="1"/>
    <col min="5" max="5" width="14.28515625" customWidth="1"/>
    <col min="8" max="8" width="14.28515625" customWidth="1"/>
    <col min="11" max="11" width="14.28515625" customWidth="1"/>
  </cols>
  <sheetData>
    <row r="1" spans="1:13" ht="15.75">
      <c r="A1" s="51" t="s">
        <v>662</v>
      </c>
    </row>
    <row r="2" spans="1:13" ht="15.75" thickBot="1">
      <c r="A2" s="201" t="s">
        <v>661</v>
      </c>
    </row>
    <row r="3" spans="1:13" ht="16.5" thickBot="1">
      <c r="A3" s="51"/>
      <c r="E3" s="259" t="s">
        <v>379</v>
      </c>
      <c r="F3" s="257"/>
      <c r="G3" s="258"/>
      <c r="H3" s="254" t="s">
        <v>378</v>
      </c>
      <c r="I3" s="255"/>
      <c r="J3" s="256"/>
      <c r="K3" s="257" t="s">
        <v>375</v>
      </c>
      <c r="L3" s="257"/>
      <c r="M3" s="258"/>
    </row>
    <row r="4" spans="1:13" ht="30.75" thickBot="1">
      <c r="A4" s="47" t="s">
        <v>631</v>
      </c>
      <c r="B4" s="1" t="s">
        <v>428</v>
      </c>
      <c r="C4" s="1" t="s">
        <v>429</v>
      </c>
      <c r="D4" s="1" t="s">
        <v>430</v>
      </c>
      <c r="E4" s="140" t="s">
        <v>660</v>
      </c>
      <c r="F4" s="141" t="s">
        <v>366</v>
      </c>
      <c r="G4" s="142" t="s">
        <v>369</v>
      </c>
      <c r="H4" s="141" t="s">
        <v>660</v>
      </c>
      <c r="I4" s="141" t="s">
        <v>366</v>
      </c>
      <c r="J4" s="141" t="s">
        <v>369</v>
      </c>
      <c r="K4" s="140" t="s">
        <v>660</v>
      </c>
      <c r="L4" s="141" t="s">
        <v>366</v>
      </c>
      <c r="M4" s="142" t="s">
        <v>369</v>
      </c>
    </row>
    <row r="5" spans="1:13">
      <c r="A5" s="62" t="s">
        <v>431</v>
      </c>
      <c r="B5" s="60">
        <v>27015805</v>
      </c>
      <c r="C5" s="60" t="s">
        <v>432</v>
      </c>
      <c r="D5" s="60" t="s">
        <v>433</v>
      </c>
      <c r="E5" s="41">
        <v>-0.45029999999999998</v>
      </c>
      <c r="F5" s="40">
        <v>7.0999999999999994E-2</v>
      </c>
      <c r="G5" s="43">
        <v>2.2648E-10</v>
      </c>
      <c r="H5" s="40">
        <v>-0.47339999999999999</v>
      </c>
      <c r="I5" s="40">
        <v>0.1144</v>
      </c>
      <c r="J5" s="59">
        <v>3.4801000000000001E-5</v>
      </c>
      <c r="K5" s="41">
        <v>-0.50600000000000001</v>
      </c>
      <c r="L5" s="40">
        <v>0.1263</v>
      </c>
      <c r="M5" s="43">
        <v>6.1852000000000003E-5</v>
      </c>
    </row>
    <row r="6" spans="1:13">
      <c r="A6" s="29" t="s">
        <v>434</v>
      </c>
      <c r="B6" s="112">
        <v>27015805</v>
      </c>
      <c r="C6" s="112" t="s">
        <v>432</v>
      </c>
      <c r="D6" s="112" t="s">
        <v>433</v>
      </c>
      <c r="E6" s="22">
        <v>-0.4672</v>
      </c>
      <c r="F6" s="113">
        <v>7.6700000000000004E-2</v>
      </c>
      <c r="G6" s="24">
        <v>1.1168999999999999E-9</v>
      </c>
      <c r="H6" s="113">
        <v>-0.62970000000000004</v>
      </c>
      <c r="I6" s="113">
        <v>0.1295</v>
      </c>
      <c r="J6" s="120">
        <v>1.1659999999999999E-6</v>
      </c>
      <c r="K6" s="22">
        <v>-0.34620000000000001</v>
      </c>
      <c r="L6" s="113">
        <v>0.13669999999999999</v>
      </c>
      <c r="M6" s="24">
        <v>1.1299999999999999E-2</v>
      </c>
    </row>
    <row r="7" spans="1:13">
      <c r="A7" s="29" t="s">
        <v>435</v>
      </c>
      <c r="B7" s="112">
        <v>27015805</v>
      </c>
      <c r="C7" s="112" t="s">
        <v>432</v>
      </c>
      <c r="D7" s="112" t="s">
        <v>433</v>
      </c>
      <c r="E7" s="22">
        <v>-0.55510000000000004</v>
      </c>
      <c r="F7" s="113">
        <v>9.2499999999999999E-2</v>
      </c>
      <c r="G7" s="24">
        <v>1.9465999999999999E-9</v>
      </c>
      <c r="H7" s="113">
        <v>-0.50660000000000005</v>
      </c>
      <c r="I7" s="113">
        <v>0.1434</v>
      </c>
      <c r="J7" s="120">
        <v>4.0000000000000002E-4</v>
      </c>
      <c r="K7" s="22">
        <v>-0.61709999999999998</v>
      </c>
      <c r="L7" s="113">
        <v>0.15190000000000001</v>
      </c>
      <c r="M7" s="24">
        <v>4.8797000000000001E-5</v>
      </c>
    </row>
    <row r="8" spans="1:13">
      <c r="A8" s="29" t="s">
        <v>436</v>
      </c>
      <c r="B8" s="112">
        <v>27680694</v>
      </c>
      <c r="C8" s="112" t="s">
        <v>437</v>
      </c>
      <c r="D8" s="112" t="s">
        <v>433</v>
      </c>
      <c r="E8" s="22">
        <v>-0.2019</v>
      </c>
      <c r="F8" s="113">
        <v>3.8899999999999997E-2</v>
      </c>
      <c r="G8" s="24">
        <v>2.1556000000000001E-7</v>
      </c>
      <c r="H8" s="113">
        <v>-0.1295</v>
      </c>
      <c r="I8" s="113">
        <v>7.2499999999999995E-2</v>
      </c>
      <c r="J8" s="120">
        <v>7.3999999999999996E-2</v>
      </c>
      <c r="K8" s="22">
        <v>-0.24</v>
      </c>
      <c r="L8" s="113">
        <v>7.0400000000000004E-2</v>
      </c>
      <c r="M8" s="24">
        <v>5.9999999999999995E-4</v>
      </c>
    </row>
    <row r="9" spans="1:13">
      <c r="A9" s="29" t="s">
        <v>438</v>
      </c>
      <c r="B9" s="112">
        <v>20935630</v>
      </c>
      <c r="C9" s="112" t="s">
        <v>437</v>
      </c>
      <c r="D9" s="112" t="s">
        <v>433</v>
      </c>
      <c r="E9" s="22">
        <v>0.47410000000000002</v>
      </c>
      <c r="F9" s="113">
        <v>3.4599999999999999E-2</v>
      </c>
      <c r="G9" s="24">
        <v>1.0178000000000001E-42</v>
      </c>
      <c r="H9" s="113">
        <v>0.55810000000000004</v>
      </c>
      <c r="I9" s="113">
        <v>6.5500000000000003E-2</v>
      </c>
      <c r="J9" s="120">
        <v>1.5665000000000001E-17</v>
      </c>
      <c r="K9" s="22">
        <v>0.33579999999999999</v>
      </c>
      <c r="L9" s="113">
        <v>6.2E-2</v>
      </c>
      <c r="M9" s="24">
        <v>5.9745999999999998E-8</v>
      </c>
    </row>
    <row r="10" spans="1:13">
      <c r="A10" s="29" t="s">
        <v>439</v>
      </c>
      <c r="B10" s="112">
        <v>25281659</v>
      </c>
      <c r="C10" s="112" t="s">
        <v>437</v>
      </c>
      <c r="D10" s="112" t="s">
        <v>433</v>
      </c>
      <c r="E10" s="22">
        <v>-0.15</v>
      </c>
      <c r="F10" s="113">
        <v>5.8599999999999999E-2</v>
      </c>
      <c r="G10" s="24">
        <v>1.0500000000000001E-2</v>
      </c>
      <c r="H10" s="113">
        <v>-9.6600000000000005E-2</v>
      </c>
      <c r="I10" s="113">
        <v>0.122</v>
      </c>
      <c r="J10" s="120">
        <v>0.42859999999999998</v>
      </c>
      <c r="K10" s="22">
        <v>-0.34210000000000002</v>
      </c>
      <c r="L10" s="113">
        <v>0.12529999999999999</v>
      </c>
      <c r="M10" s="24">
        <v>6.3E-3</v>
      </c>
    </row>
    <row r="11" spans="1:13">
      <c r="A11" s="29" t="s">
        <v>440</v>
      </c>
      <c r="B11" s="112">
        <v>23202124</v>
      </c>
      <c r="C11" s="112" t="s">
        <v>437</v>
      </c>
      <c r="D11" s="112" t="s">
        <v>433</v>
      </c>
      <c r="E11" s="22">
        <v>-0.24610000000000001</v>
      </c>
      <c r="F11" s="113">
        <v>6.1699999999999998E-2</v>
      </c>
      <c r="G11" s="24">
        <v>6.7088000000000005E-5</v>
      </c>
      <c r="H11" s="113">
        <v>-0.2235</v>
      </c>
      <c r="I11" s="113">
        <v>0.11509999999999999</v>
      </c>
      <c r="J11" s="120">
        <v>5.21E-2</v>
      </c>
      <c r="K11" s="22">
        <v>-0.42630000000000001</v>
      </c>
      <c r="L11" s="113">
        <v>0.13869999999999999</v>
      </c>
      <c r="M11" s="24">
        <v>2.0999999999999999E-3</v>
      </c>
    </row>
    <row r="12" spans="1:13">
      <c r="A12" s="29" t="s">
        <v>441</v>
      </c>
      <c r="B12" s="112">
        <v>22484627</v>
      </c>
      <c r="C12" s="112" t="s">
        <v>437</v>
      </c>
      <c r="D12" s="112" t="s">
        <v>433</v>
      </c>
      <c r="E12" s="22">
        <v>0.3921</v>
      </c>
      <c r="F12" s="113">
        <v>4.9700000000000001E-2</v>
      </c>
      <c r="G12" s="24">
        <v>2.8511999999999999E-15</v>
      </c>
      <c r="H12" s="113">
        <v>0.50219999999999998</v>
      </c>
      <c r="I12" s="113">
        <v>8.72E-2</v>
      </c>
      <c r="J12" s="120">
        <v>8.3024000000000006E-9</v>
      </c>
      <c r="K12" s="22">
        <v>0.2482</v>
      </c>
      <c r="L12" s="113">
        <v>9.35E-2</v>
      </c>
      <c r="M12" s="24">
        <v>8.0000000000000002E-3</v>
      </c>
    </row>
    <row r="13" spans="1:13">
      <c r="A13" s="29" t="s">
        <v>442</v>
      </c>
      <c r="B13" s="112">
        <v>23563607</v>
      </c>
      <c r="C13" s="112" t="s">
        <v>437</v>
      </c>
      <c r="D13" s="112" t="s">
        <v>433</v>
      </c>
      <c r="E13" s="22">
        <v>0.46870000000000001</v>
      </c>
      <c r="F13" s="113">
        <v>5.0599999999999999E-2</v>
      </c>
      <c r="G13" s="24">
        <v>2.0884000000000001E-20</v>
      </c>
      <c r="H13" s="113">
        <v>0.56200000000000006</v>
      </c>
      <c r="I13" s="113">
        <v>0.1011</v>
      </c>
      <c r="J13" s="120">
        <v>2.7488000000000001E-8</v>
      </c>
      <c r="K13" s="22">
        <v>0.29110000000000003</v>
      </c>
      <c r="L13" s="113">
        <v>9.6000000000000002E-2</v>
      </c>
      <c r="M13" s="24">
        <v>2.3999999999999998E-3</v>
      </c>
    </row>
    <row r="14" spans="1:13">
      <c r="A14" s="29" t="s">
        <v>443</v>
      </c>
      <c r="B14" s="112">
        <v>23563607</v>
      </c>
      <c r="C14" s="112" t="s">
        <v>437</v>
      </c>
      <c r="D14" s="112" t="s">
        <v>433</v>
      </c>
      <c r="E14" s="22">
        <v>-7.0800000000000002E-2</v>
      </c>
      <c r="F14" s="113">
        <v>4.02E-2</v>
      </c>
      <c r="G14" s="24">
        <v>7.8600000000000003E-2</v>
      </c>
      <c r="H14" s="113">
        <v>-0.14219999999999999</v>
      </c>
      <c r="I14" s="113">
        <v>7.3700000000000002E-2</v>
      </c>
      <c r="J14" s="120">
        <v>5.3800000000000001E-2</v>
      </c>
      <c r="K14" s="22">
        <v>-0.1037</v>
      </c>
      <c r="L14" s="113">
        <v>9.1899999999999996E-2</v>
      </c>
      <c r="M14" s="24">
        <v>0.25900000000000001</v>
      </c>
    </row>
    <row r="15" spans="1:13">
      <c r="A15" s="29" t="s">
        <v>444</v>
      </c>
      <c r="B15" s="112">
        <v>23563607</v>
      </c>
      <c r="C15" s="112" t="s">
        <v>437</v>
      </c>
      <c r="D15" s="112" t="s">
        <v>433</v>
      </c>
      <c r="E15" s="22">
        <v>0.37369999999999998</v>
      </c>
      <c r="F15" s="113">
        <v>6.8900000000000003E-2</v>
      </c>
      <c r="G15" s="24">
        <v>5.8114E-8</v>
      </c>
      <c r="H15" s="113">
        <v>0.32679999999999998</v>
      </c>
      <c r="I15" s="113">
        <v>0.1321</v>
      </c>
      <c r="J15" s="120">
        <v>1.34E-2</v>
      </c>
      <c r="K15" s="22">
        <v>0.2984</v>
      </c>
      <c r="L15" s="113">
        <v>0.1535</v>
      </c>
      <c r="M15" s="24">
        <v>5.1999999999999998E-2</v>
      </c>
    </row>
    <row r="16" spans="1:13">
      <c r="A16" s="29" t="s">
        <v>445</v>
      </c>
      <c r="B16" s="112">
        <v>20881960</v>
      </c>
      <c r="C16" s="112" t="s">
        <v>437</v>
      </c>
      <c r="D16" s="112" t="s">
        <v>433</v>
      </c>
      <c r="E16" s="22">
        <v>-7.0400000000000004E-2</v>
      </c>
      <c r="F16" s="113">
        <v>2.7199999999999998E-2</v>
      </c>
      <c r="G16" s="24">
        <v>9.4999999999999998E-3</v>
      </c>
      <c r="H16" s="113">
        <v>-9.4500000000000001E-2</v>
      </c>
      <c r="I16" s="113">
        <v>4.58E-2</v>
      </c>
      <c r="J16" s="120">
        <v>3.8800000000000001E-2</v>
      </c>
      <c r="K16" s="22">
        <v>-5.9200000000000003E-2</v>
      </c>
      <c r="L16" s="113">
        <v>5.9900000000000002E-2</v>
      </c>
      <c r="M16" s="24">
        <v>0.32279999999999998</v>
      </c>
    </row>
    <row r="17" spans="1:13">
      <c r="A17" s="29" t="s">
        <v>446</v>
      </c>
      <c r="B17" s="112">
        <v>25673412</v>
      </c>
      <c r="C17" s="112" t="s">
        <v>437</v>
      </c>
      <c r="D17" s="112" t="s">
        <v>433</v>
      </c>
      <c r="E17" s="22">
        <v>0.3831</v>
      </c>
      <c r="F17" s="113">
        <v>3.8800000000000001E-2</v>
      </c>
      <c r="G17" s="24">
        <v>5.8170000000000005E-23</v>
      </c>
      <c r="H17" s="113">
        <v>0.44350000000000001</v>
      </c>
      <c r="I17" s="113">
        <v>6.7400000000000002E-2</v>
      </c>
      <c r="J17" s="120">
        <v>4.7996E-11</v>
      </c>
      <c r="K17" s="22">
        <v>0.2843</v>
      </c>
      <c r="L17" s="113">
        <v>7.5399999999999995E-2</v>
      </c>
      <c r="M17" s="24">
        <v>2.0000000000000001E-4</v>
      </c>
    </row>
    <row r="18" spans="1:13">
      <c r="A18" s="29" t="s">
        <v>447</v>
      </c>
      <c r="B18" s="112">
        <v>22504419</v>
      </c>
      <c r="C18" s="112" t="s">
        <v>437</v>
      </c>
      <c r="D18" s="112" t="s">
        <v>433</v>
      </c>
      <c r="E18" s="22">
        <v>-0.06</v>
      </c>
      <c r="F18" s="113">
        <v>6.7400000000000002E-2</v>
      </c>
      <c r="G18" s="24">
        <v>0.37359999999999999</v>
      </c>
      <c r="H18" s="113">
        <v>-3.1199999999999999E-2</v>
      </c>
      <c r="I18" s="113">
        <v>0.11409999999999999</v>
      </c>
      <c r="J18" s="120">
        <v>0.7843</v>
      </c>
      <c r="K18" s="22">
        <v>-0.28389999999999999</v>
      </c>
      <c r="L18" s="113">
        <v>0.14119999999999999</v>
      </c>
      <c r="M18" s="24">
        <v>4.4400000000000002E-2</v>
      </c>
    </row>
    <row r="19" spans="1:13">
      <c r="A19" s="29" t="s">
        <v>448</v>
      </c>
      <c r="B19" s="112">
        <v>23563607</v>
      </c>
      <c r="C19" s="112" t="s">
        <v>437</v>
      </c>
      <c r="D19" s="112" t="s">
        <v>433</v>
      </c>
      <c r="E19" s="22">
        <v>0.52159999999999995</v>
      </c>
      <c r="F19" s="113">
        <v>3.7600000000000001E-2</v>
      </c>
      <c r="G19" s="24">
        <v>1.115E-43</v>
      </c>
      <c r="H19" s="113">
        <v>0.59260000000000002</v>
      </c>
      <c r="I19" s="113">
        <v>6.9500000000000006E-2</v>
      </c>
      <c r="J19" s="120">
        <v>1.4451000000000001E-17</v>
      </c>
      <c r="K19" s="22">
        <v>0.37240000000000001</v>
      </c>
      <c r="L19" s="113">
        <v>7.2300000000000003E-2</v>
      </c>
      <c r="M19" s="24">
        <v>2.6086999999999998E-7</v>
      </c>
    </row>
    <row r="20" spans="1:13">
      <c r="A20" s="29" t="s">
        <v>449</v>
      </c>
      <c r="B20" s="112">
        <v>23563607</v>
      </c>
      <c r="C20" s="112" t="s">
        <v>437</v>
      </c>
      <c r="D20" s="112" t="s">
        <v>433</v>
      </c>
      <c r="E20" s="22">
        <v>0.50380000000000003</v>
      </c>
      <c r="F20" s="113">
        <v>4.2900000000000001E-2</v>
      </c>
      <c r="G20" s="24">
        <v>8.5358000000000003E-32</v>
      </c>
      <c r="H20" s="113">
        <v>0.57130000000000003</v>
      </c>
      <c r="I20" s="113">
        <v>8.1299999999999997E-2</v>
      </c>
      <c r="J20" s="120">
        <v>2.0950999999999998E-12</v>
      </c>
      <c r="K20" s="22">
        <v>0.37559999999999999</v>
      </c>
      <c r="L20" s="113">
        <v>7.4700000000000003E-2</v>
      </c>
      <c r="M20" s="24">
        <v>5.0070999999999999E-7</v>
      </c>
    </row>
    <row r="21" spans="1:13">
      <c r="A21" s="29" t="s">
        <v>450</v>
      </c>
      <c r="B21" s="112">
        <v>23563607</v>
      </c>
      <c r="C21" s="112" t="s">
        <v>437</v>
      </c>
      <c r="D21" s="112" t="s">
        <v>433</v>
      </c>
      <c r="E21" s="22">
        <v>0.48520000000000002</v>
      </c>
      <c r="F21" s="113">
        <v>5.96E-2</v>
      </c>
      <c r="G21" s="24">
        <v>3.9545E-16</v>
      </c>
      <c r="H21" s="113">
        <v>0.50980000000000003</v>
      </c>
      <c r="I21" s="113">
        <v>0.1166</v>
      </c>
      <c r="J21" s="120">
        <v>1.2387E-5</v>
      </c>
      <c r="K21" s="22">
        <v>0.41349999999999998</v>
      </c>
      <c r="L21" s="113">
        <v>0.1089</v>
      </c>
      <c r="M21" s="24">
        <v>1E-4</v>
      </c>
    </row>
    <row r="22" spans="1:13">
      <c r="A22" s="29" t="s">
        <v>451</v>
      </c>
      <c r="B22" s="112">
        <v>31043758</v>
      </c>
      <c r="C22" s="112" t="s">
        <v>437</v>
      </c>
      <c r="D22" s="112" t="s">
        <v>433</v>
      </c>
      <c r="E22" s="22">
        <v>5.8099999999999999E-2</v>
      </c>
      <c r="F22" s="113">
        <v>4.0300000000000002E-2</v>
      </c>
      <c r="G22" s="24">
        <v>0.14940000000000001</v>
      </c>
      <c r="H22" s="113">
        <v>0.17100000000000001</v>
      </c>
      <c r="I22" s="113">
        <v>8.8099999999999998E-2</v>
      </c>
      <c r="J22" s="120">
        <v>5.2299999999999999E-2</v>
      </c>
      <c r="K22" s="22">
        <v>-7.8E-2</v>
      </c>
      <c r="L22" s="113">
        <v>5.9700000000000003E-2</v>
      </c>
      <c r="M22" s="24">
        <v>0.19139999999999999</v>
      </c>
    </row>
    <row r="23" spans="1:13">
      <c r="A23" s="29" t="s">
        <v>451</v>
      </c>
      <c r="B23" s="112">
        <v>31043758</v>
      </c>
      <c r="C23" s="112" t="s">
        <v>437</v>
      </c>
      <c r="D23" s="112" t="s">
        <v>452</v>
      </c>
      <c r="E23" s="22">
        <v>-1.2500000000000001E-2</v>
      </c>
      <c r="F23" s="113">
        <v>2.8400000000000002E-2</v>
      </c>
      <c r="G23" s="24">
        <v>0.65939999999999999</v>
      </c>
      <c r="H23" s="113">
        <v>7.3999999999999996E-2</v>
      </c>
      <c r="I23" s="113">
        <v>6.3399999999999998E-2</v>
      </c>
      <c r="J23" s="120">
        <v>0.24260000000000001</v>
      </c>
      <c r="K23" s="22">
        <v>-1.2999999999999999E-2</v>
      </c>
      <c r="L23" s="113">
        <v>8.4400000000000003E-2</v>
      </c>
      <c r="M23" s="24">
        <v>0.87770000000000004</v>
      </c>
    </row>
    <row r="24" spans="1:13">
      <c r="A24" s="29" t="s">
        <v>453</v>
      </c>
      <c r="B24" s="112">
        <v>31043758</v>
      </c>
      <c r="C24" s="112" t="s">
        <v>437</v>
      </c>
      <c r="D24" s="112" t="s">
        <v>433</v>
      </c>
      <c r="E24" s="22">
        <v>-1.9400000000000001E-2</v>
      </c>
      <c r="F24" s="113">
        <v>2.9000000000000001E-2</v>
      </c>
      <c r="G24" s="24">
        <v>0.50209999999999999</v>
      </c>
      <c r="H24" s="113">
        <v>8.2000000000000003E-2</v>
      </c>
      <c r="I24" s="113">
        <v>6.5600000000000006E-2</v>
      </c>
      <c r="J24" s="120">
        <v>0.2117</v>
      </c>
      <c r="K24" s="22">
        <v>-8.2400000000000001E-2</v>
      </c>
      <c r="L24" s="113">
        <v>6.1499999999999999E-2</v>
      </c>
      <c r="M24" s="24">
        <v>0.1802</v>
      </c>
    </row>
    <row r="25" spans="1:13">
      <c r="A25" s="29" t="s">
        <v>454</v>
      </c>
      <c r="B25" s="112">
        <v>23563607</v>
      </c>
      <c r="C25" s="112" t="s">
        <v>437</v>
      </c>
      <c r="D25" s="112" t="s">
        <v>433</v>
      </c>
      <c r="E25" s="22">
        <v>0.54949999999999999</v>
      </c>
      <c r="F25" s="113">
        <v>3.8300000000000001E-2</v>
      </c>
      <c r="G25" s="24">
        <v>1.0400000000000001E-46</v>
      </c>
      <c r="H25" s="113">
        <v>0.59599999999999997</v>
      </c>
      <c r="I25" s="113">
        <v>7.1599999999999997E-2</v>
      </c>
      <c r="J25" s="120">
        <v>8.5451999999999998E-17</v>
      </c>
      <c r="K25" s="22">
        <v>0.37109999999999999</v>
      </c>
      <c r="L25" s="113">
        <v>6.9099999999999995E-2</v>
      </c>
      <c r="M25" s="24">
        <v>7.9560999999999994E-8</v>
      </c>
    </row>
    <row r="26" spans="1:13">
      <c r="A26" s="29" t="s">
        <v>455</v>
      </c>
      <c r="B26" s="112">
        <v>31043758</v>
      </c>
      <c r="C26" s="112" t="s">
        <v>437</v>
      </c>
      <c r="D26" s="112" t="s">
        <v>433</v>
      </c>
      <c r="E26" s="22">
        <v>-0.17430000000000001</v>
      </c>
      <c r="F26" s="113">
        <v>3.2899999999999999E-2</v>
      </c>
      <c r="G26" s="24">
        <v>1.2041999999999999E-7</v>
      </c>
      <c r="H26" s="113">
        <v>-0.1336</v>
      </c>
      <c r="I26" s="113">
        <v>5.8099999999999999E-2</v>
      </c>
      <c r="J26" s="120">
        <v>2.1600000000000001E-2</v>
      </c>
      <c r="K26" s="22">
        <v>-0.2082</v>
      </c>
      <c r="L26" s="113">
        <v>6.3899999999999998E-2</v>
      </c>
      <c r="M26" s="24">
        <v>1.1000000000000001E-3</v>
      </c>
    </row>
    <row r="27" spans="1:13">
      <c r="A27" s="29" t="s">
        <v>455</v>
      </c>
      <c r="B27" s="112">
        <v>31043758</v>
      </c>
      <c r="C27" s="112" t="s">
        <v>437</v>
      </c>
      <c r="D27" s="112" t="s">
        <v>452</v>
      </c>
      <c r="E27" s="22">
        <v>-0.16839999999999999</v>
      </c>
      <c r="F27" s="113">
        <v>3.27E-2</v>
      </c>
      <c r="G27" s="24">
        <v>2.5690999999999999E-7</v>
      </c>
      <c r="H27" s="113">
        <v>-0.1181</v>
      </c>
      <c r="I27" s="113">
        <v>5.6399999999999999E-2</v>
      </c>
      <c r="J27" s="120">
        <v>3.61E-2</v>
      </c>
      <c r="K27" s="22">
        <v>-0.1943</v>
      </c>
      <c r="L27" s="113">
        <v>6.2399999999999997E-2</v>
      </c>
      <c r="M27" s="24">
        <v>1.8E-3</v>
      </c>
    </row>
    <row r="28" spans="1:13">
      <c r="A28" s="29" t="s">
        <v>456</v>
      </c>
      <c r="B28" s="112">
        <v>31043758</v>
      </c>
      <c r="C28" s="112" t="s">
        <v>437</v>
      </c>
      <c r="D28" s="112" t="s">
        <v>433</v>
      </c>
      <c r="E28" s="22">
        <v>-0.23549999999999999</v>
      </c>
      <c r="F28" s="113">
        <v>4.6199999999999998E-2</v>
      </c>
      <c r="G28" s="24">
        <v>3.5083999999999998E-7</v>
      </c>
      <c r="H28" s="113">
        <v>-0.23150000000000001</v>
      </c>
      <c r="I28" s="113">
        <v>7.9500000000000001E-2</v>
      </c>
      <c r="J28" s="120">
        <v>3.5999999999999999E-3</v>
      </c>
      <c r="K28" s="22">
        <v>-0.21759999999999999</v>
      </c>
      <c r="L28" s="113">
        <v>9.06E-2</v>
      </c>
      <c r="M28" s="24">
        <v>1.6400000000000001E-2</v>
      </c>
    </row>
    <row r="29" spans="1:13">
      <c r="A29" s="29" t="s">
        <v>457</v>
      </c>
      <c r="B29" s="112">
        <v>25865494</v>
      </c>
      <c r="C29" s="112" t="s">
        <v>437</v>
      </c>
      <c r="D29" s="112" t="s">
        <v>433</v>
      </c>
      <c r="E29" s="22">
        <v>4.9200000000000001E-2</v>
      </c>
      <c r="F29" s="113">
        <v>5.5300000000000002E-2</v>
      </c>
      <c r="G29" s="24">
        <v>0.37380000000000002</v>
      </c>
      <c r="H29" s="113">
        <v>-0.1178</v>
      </c>
      <c r="I29" s="113">
        <v>9.0300000000000005E-2</v>
      </c>
      <c r="J29" s="120">
        <v>0.19239999999999999</v>
      </c>
      <c r="K29" s="22">
        <v>3.3E-3</v>
      </c>
      <c r="L29" s="113">
        <v>0.11360000000000001</v>
      </c>
      <c r="M29" s="24">
        <v>0.97699999999999998</v>
      </c>
    </row>
    <row r="30" spans="1:13">
      <c r="A30" s="29" t="s">
        <v>458</v>
      </c>
      <c r="B30" s="112">
        <v>25673412</v>
      </c>
      <c r="C30" s="112" t="s">
        <v>437</v>
      </c>
      <c r="D30" s="112" t="s">
        <v>433</v>
      </c>
      <c r="E30" s="22">
        <v>0.56310000000000004</v>
      </c>
      <c r="F30" s="113">
        <v>3.0800000000000001E-2</v>
      </c>
      <c r="G30" s="24">
        <v>7.7793000000000002E-75</v>
      </c>
      <c r="H30" s="113">
        <v>0.54700000000000004</v>
      </c>
      <c r="I30" s="113">
        <v>7.0900000000000005E-2</v>
      </c>
      <c r="J30" s="120">
        <v>1.2179E-14</v>
      </c>
      <c r="K30" s="22">
        <v>0.46010000000000001</v>
      </c>
      <c r="L30" s="113">
        <v>7.5899999999999995E-2</v>
      </c>
      <c r="M30" s="24">
        <v>1.3331999999999999E-9</v>
      </c>
    </row>
    <row r="31" spans="1:13">
      <c r="A31" s="29" t="s">
        <v>459</v>
      </c>
      <c r="B31" s="112">
        <v>25673412</v>
      </c>
      <c r="C31" s="112" t="s">
        <v>437</v>
      </c>
      <c r="D31" s="112" t="s">
        <v>433</v>
      </c>
      <c r="E31" s="22">
        <v>0.55879999999999996</v>
      </c>
      <c r="F31" s="113">
        <v>3.3399999999999999E-2</v>
      </c>
      <c r="G31" s="24">
        <v>1.1187999999999999E-62</v>
      </c>
      <c r="H31" s="113">
        <v>0.47410000000000002</v>
      </c>
      <c r="I31" s="113">
        <v>6.4899999999999999E-2</v>
      </c>
      <c r="J31" s="120">
        <v>2.8065000000000002E-13</v>
      </c>
      <c r="K31" s="22">
        <v>0.50160000000000005</v>
      </c>
      <c r="L31" s="113">
        <v>6.6000000000000003E-2</v>
      </c>
      <c r="M31" s="24">
        <v>2.9428999999999998E-14</v>
      </c>
    </row>
    <row r="32" spans="1:13">
      <c r="A32" s="29" t="s">
        <v>460</v>
      </c>
      <c r="B32" s="112">
        <v>17611496</v>
      </c>
      <c r="C32" s="112" t="s">
        <v>461</v>
      </c>
      <c r="D32" s="112" t="s">
        <v>433</v>
      </c>
      <c r="E32" s="22">
        <v>0.13789999999999999</v>
      </c>
      <c r="F32" s="113">
        <v>6.7100000000000007E-2</v>
      </c>
      <c r="G32" s="24">
        <v>3.9800000000000002E-2</v>
      </c>
      <c r="H32" s="113">
        <v>5.4100000000000002E-2</v>
      </c>
      <c r="I32" s="113">
        <v>0.11509999999999999</v>
      </c>
      <c r="J32" s="120">
        <v>0.63839999999999997</v>
      </c>
      <c r="K32" s="22">
        <v>0.22620000000000001</v>
      </c>
      <c r="L32" s="113">
        <v>0.14249999999999999</v>
      </c>
      <c r="M32" s="24">
        <v>0.1125</v>
      </c>
    </row>
    <row r="33" spans="1:13">
      <c r="A33" s="29" t="s">
        <v>462</v>
      </c>
      <c r="B33" s="112">
        <v>20190752</v>
      </c>
      <c r="C33" s="112" t="s">
        <v>461</v>
      </c>
      <c r="D33" s="112" t="s">
        <v>433</v>
      </c>
      <c r="E33" s="22">
        <v>-0.15809999999999999</v>
      </c>
      <c r="F33" s="113">
        <v>6.3799999999999996E-2</v>
      </c>
      <c r="G33" s="24">
        <v>1.32E-2</v>
      </c>
      <c r="H33" s="113">
        <v>-0.1779</v>
      </c>
      <c r="I33" s="113">
        <v>0.112</v>
      </c>
      <c r="J33" s="120">
        <v>0.1124</v>
      </c>
      <c r="K33" s="22">
        <v>-0.16200000000000001</v>
      </c>
      <c r="L33" s="113">
        <v>0.13819999999999999</v>
      </c>
      <c r="M33" s="24">
        <v>0.2412</v>
      </c>
    </row>
    <row r="34" spans="1:13">
      <c r="A34" s="29" t="s">
        <v>463</v>
      </c>
      <c r="B34" s="112">
        <v>26192919</v>
      </c>
      <c r="C34" s="112" t="s">
        <v>461</v>
      </c>
      <c r="D34" s="112" t="s">
        <v>433</v>
      </c>
      <c r="E34" s="22">
        <v>2.2200000000000001E-2</v>
      </c>
      <c r="F34" s="113">
        <v>3.9699999999999999E-2</v>
      </c>
      <c r="G34" s="24">
        <v>0.57489999999999997</v>
      </c>
      <c r="H34" s="113">
        <v>2.23E-2</v>
      </c>
      <c r="I34" s="113">
        <v>7.5399999999999995E-2</v>
      </c>
      <c r="J34" s="120">
        <v>0.76759999999999995</v>
      </c>
      <c r="K34" s="22">
        <v>5.0000000000000001E-3</v>
      </c>
      <c r="L34" s="113">
        <v>7.0400000000000004E-2</v>
      </c>
      <c r="M34" s="24">
        <v>0.94359999999999999</v>
      </c>
    </row>
    <row r="35" spans="1:13">
      <c r="A35" s="29" t="s">
        <v>464</v>
      </c>
      <c r="B35" s="112">
        <v>26192919</v>
      </c>
      <c r="C35" s="112" t="s">
        <v>461</v>
      </c>
      <c r="D35" s="112" t="s">
        <v>433</v>
      </c>
      <c r="E35" s="22">
        <v>-8.6E-3</v>
      </c>
      <c r="F35" s="113">
        <v>3.8600000000000002E-2</v>
      </c>
      <c r="G35" s="24">
        <v>0.82479999999999998</v>
      </c>
      <c r="H35" s="113">
        <v>-5.8999999999999999E-3</v>
      </c>
      <c r="I35" s="113">
        <v>7.46E-2</v>
      </c>
      <c r="J35" s="120">
        <v>0.93710000000000004</v>
      </c>
      <c r="K35" s="22">
        <v>6.4999999999999997E-3</v>
      </c>
      <c r="L35" s="113">
        <v>7.0599999999999996E-2</v>
      </c>
      <c r="M35" s="24">
        <v>0.92649999999999999</v>
      </c>
    </row>
    <row r="36" spans="1:13">
      <c r="A36" s="29" t="s">
        <v>465</v>
      </c>
      <c r="B36" s="112">
        <v>26394269</v>
      </c>
      <c r="C36" s="112" t="s">
        <v>461</v>
      </c>
      <c r="D36" s="112" t="s">
        <v>433</v>
      </c>
      <c r="E36" s="22">
        <v>7.9500000000000001E-2</v>
      </c>
      <c r="F36" s="113">
        <v>5.3199999999999997E-2</v>
      </c>
      <c r="G36" s="24">
        <v>0.1351</v>
      </c>
      <c r="H36" s="113">
        <v>0.1111</v>
      </c>
      <c r="I36" s="113">
        <v>0.1014</v>
      </c>
      <c r="J36" s="120">
        <v>0.27350000000000002</v>
      </c>
      <c r="K36" s="22">
        <v>3.9E-2</v>
      </c>
      <c r="L36" s="113">
        <v>0.1009</v>
      </c>
      <c r="M36" s="24">
        <v>0.69930000000000003</v>
      </c>
    </row>
    <row r="37" spans="1:13">
      <c r="A37" s="29" t="s">
        <v>466</v>
      </c>
      <c r="B37" s="112">
        <v>24390342</v>
      </c>
      <c r="C37" s="112" t="s">
        <v>461</v>
      </c>
      <c r="D37" s="112" t="s">
        <v>433</v>
      </c>
      <c r="E37" s="22">
        <v>2.1899999999999999E-2</v>
      </c>
      <c r="F37" s="113">
        <v>3.9199999999999999E-2</v>
      </c>
      <c r="G37" s="24">
        <v>0.5756</v>
      </c>
      <c r="H37" s="113">
        <v>-7.5600000000000001E-2</v>
      </c>
      <c r="I37" s="113">
        <v>6.8199999999999997E-2</v>
      </c>
      <c r="J37" s="120">
        <v>0.2676</v>
      </c>
      <c r="K37" s="22">
        <v>7.0599999999999996E-2</v>
      </c>
      <c r="L37" s="113">
        <v>8.1600000000000006E-2</v>
      </c>
      <c r="M37" s="24">
        <v>0.3866</v>
      </c>
    </row>
    <row r="38" spans="1:13">
      <c r="A38" s="29" t="s">
        <v>467</v>
      </c>
      <c r="B38" s="112">
        <v>26502338</v>
      </c>
      <c r="C38" s="112" t="s">
        <v>461</v>
      </c>
      <c r="D38" s="112" t="s">
        <v>433</v>
      </c>
      <c r="E38" s="22">
        <v>6.4799999999999996E-2</v>
      </c>
      <c r="F38" s="113">
        <v>5.79E-2</v>
      </c>
      <c r="G38" s="24">
        <v>0.26290000000000002</v>
      </c>
      <c r="H38" s="113">
        <v>1.3299999999999999E-2</v>
      </c>
      <c r="I38" s="113">
        <v>0.1022</v>
      </c>
      <c r="J38" s="120">
        <v>0.89680000000000004</v>
      </c>
      <c r="K38" s="22">
        <v>0.14829999999999999</v>
      </c>
      <c r="L38" s="113">
        <v>9.6100000000000005E-2</v>
      </c>
      <c r="M38" s="24">
        <v>0.1229</v>
      </c>
    </row>
    <row r="39" spans="1:13">
      <c r="A39" s="29" t="s">
        <v>468</v>
      </c>
      <c r="B39" s="112">
        <v>26192919</v>
      </c>
      <c r="C39" s="112" t="s">
        <v>461</v>
      </c>
      <c r="D39" s="112" t="s">
        <v>433</v>
      </c>
      <c r="E39" s="22">
        <v>-5.11E-2</v>
      </c>
      <c r="F39" s="113">
        <v>4.5699999999999998E-2</v>
      </c>
      <c r="G39" s="24">
        <v>0.26319999999999999</v>
      </c>
      <c r="H39" s="113">
        <v>-1.2800000000000001E-2</v>
      </c>
      <c r="I39" s="113">
        <v>8.6699999999999999E-2</v>
      </c>
      <c r="J39" s="120">
        <v>0.88249999999999995</v>
      </c>
      <c r="K39" s="22">
        <v>-2.5999999999999999E-2</v>
      </c>
      <c r="L39" s="113">
        <v>9.1600000000000001E-2</v>
      </c>
      <c r="M39" s="24">
        <v>0.77659999999999996</v>
      </c>
    </row>
    <row r="40" spans="1:13">
      <c r="A40" s="29" t="s">
        <v>469</v>
      </c>
      <c r="B40" s="112">
        <v>25607358</v>
      </c>
      <c r="C40" s="112" t="s">
        <v>470</v>
      </c>
      <c r="D40" s="112" t="s">
        <v>433</v>
      </c>
      <c r="E40" s="22">
        <v>-0.14899999999999999</v>
      </c>
      <c r="F40" s="113">
        <v>7.17E-2</v>
      </c>
      <c r="G40" s="24">
        <v>3.7600000000000001E-2</v>
      </c>
      <c r="H40" s="113">
        <v>-0.18029999999999999</v>
      </c>
      <c r="I40" s="113">
        <v>0.1434</v>
      </c>
      <c r="J40" s="120">
        <v>0.20849999999999999</v>
      </c>
      <c r="K40" s="22">
        <v>-0.2132</v>
      </c>
      <c r="L40" s="113">
        <v>0.1429</v>
      </c>
      <c r="M40" s="24">
        <v>0.1356</v>
      </c>
    </row>
    <row r="41" spans="1:13">
      <c r="A41" s="29" t="s">
        <v>471</v>
      </c>
      <c r="B41" s="112">
        <v>25607358</v>
      </c>
      <c r="C41" s="112" t="s">
        <v>470</v>
      </c>
      <c r="D41" s="112" t="s">
        <v>433</v>
      </c>
      <c r="E41" s="22">
        <v>3.1300000000000001E-2</v>
      </c>
      <c r="F41" s="113">
        <v>5.9700000000000003E-2</v>
      </c>
      <c r="G41" s="24">
        <v>0.60060000000000002</v>
      </c>
      <c r="H41" s="113">
        <v>-0.25430000000000003</v>
      </c>
      <c r="I41" s="113">
        <v>0.1138</v>
      </c>
      <c r="J41" s="120">
        <v>2.5399999999999999E-2</v>
      </c>
      <c r="K41" s="22">
        <v>-9.9000000000000005E-2</v>
      </c>
      <c r="L41" s="113">
        <v>0.1236</v>
      </c>
      <c r="M41" s="24">
        <v>0.42299999999999999</v>
      </c>
    </row>
    <row r="42" spans="1:13">
      <c r="A42" s="29" t="s">
        <v>472</v>
      </c>
      <c r="B42" s="112">
        <v>25607358</v>
      </c>
      <c r="C42" s="112" t="s">
        <v>470</v>
      </c>
      <c r="D42" s="112" t="s">
        <v>433</v>
      </c>
      <c r="E42" s="22">
        <v>6.0199999999999997E-2</v>
      </c>
      <c r="F42" s="113">
        <v>8.2799999999999999E-2</v>
      </c>
      <c r="G42" s="24">
        <v>0.46710000000000002</v>
      </c>
      <c r="H42" s="113">
        <v>0.12939999999999999</v>
      </c>
      <c r="I42" s="113">
        <v>0.15359999999999999</v>
      </c>
      <c r="J42" s="120">
        <v>0.39960000000000001</v>
      </c>
      <c r="K42" s="22">
        <v>6.2700000000000006E-2</v>
      </c>
      <c r="L42" s="113">
        <v>0.17530000000000001</v>
      </c>
      <c r="M42" s="24">
        <v>0.72060000000000002</v>
      </c>
    </row>
    <row r="43" spans="1:13">
      <c r="A43" s="29" t="s">
        <v>473</v>
      </c>
      <c r="B43" s="112">
        <v>25607358</v>
      </c>
      <c r="C43" s="112" t="s">
        <v>470</v>
      </c>
      <c r="D43" s="112" t="s">
        <v>433</v>
      </c>
      <c r="E43" s="22">
        <v>-5.2699999999999997E-2</v>
      </c>
      <c r="F43" s="113">
        <v>8.1600000000000006E-2</v>
      </c>
      <c r="G43" s="24">
        <v>0.51800000000000002</v>
      </c>
      <c r="H43" s="113">
        <v>-0.19370000000000001</v>
      </c>
      <c r="I43" s="113">
        <v>0.1371</v>
      </c>
      <c r="J43" s="120">
        <v>0.15770000000000001</v>
      </c>
      <c r="K43" s="22">
        <v>0.1076</v>
      </c>
      <c r="L43" s="113">
        <v>0.1439</v>
      </c>
      <c r="M43" s="24">
        <v>0.4546</v>
      </c>
    </row>
    <row r="44" spans="1:13">
      <c r="A44" s="29" t="s">
        <v>474</v>
      </c>
      <c r="B44" s="112">
        <v>25607358</v>
      </c>
      <c r="C44" s="112" t="s">
        <v>470</v>
      </c>
      <c r="D44" s="112" t="s">
        <v>433</v>
      </c>
      <c r="E44" s="22">
        <v>3.2000000000000002E-3</v>
      </c>
      <c r="F44" s="113">
        <v>5.62E-2</v>
      </c>
      <c r="G44" s="24">
        <v>0.95530000000000004</v>
      </c>
      <c r="H44" s="113">
        <v>2.3199999999999998E-2</v>
      </c>
      <c r="I44" s="113">
        <v>0.1106</v>
      </c>
      <c r="J44" s="120">
        <v>0.83360000000000001</v>
      </c>
      <c r="K44" s="22">
        <v>4.3200000000000002E-2</v>
      </c>
      <c r="L44" s="113">
        <v>0.1118</v>
      </c>
      <c r="M44" s="24">
        <v>0.69930000000000003</v>
      </c>
    </row>
    <row r="45" spans="1:13">
      <c r="A45" s="29" t="s">
        <v>475</v>
      </c>
      <c r="B45" s="112">
        <v>25607358</v>
      </c>
      <c r="C45" s="112" t="s">
        <v>470</v>
      </c>
      <c r="D45" s="112" t="s">
        <v>433</v>
      </c>
      <c r="E45" s="22">
        <v>-3.56E-2</v>
      </c>
      <c r="F45" s="113">
        <v>7.7899999999999997E-2</v>
      </c>
      <c r="G45" s="24">
        <v>0.64790000000000003</v>
      </c>
      <c r="H45" s="113">
        <v>-0.3715</v>
      </c>
      <c r="I45" s="113">
        <v>0.14360000000000001</v>
      </c>
      <c r="J45" s="120">
        <v>9.7000000000000003E-3</v>
      </c>
      <c r="K45" s="22">
        <v>7.9699999999999993E-2</v>
      </c>
      <c r="L45" s="113">
        <v>0.15490000000000001</v>
      </c>
      <c r="M45" s="24">
        <v>0.6069</v>
      </c>
    </row>
    <row r="46" spans="1:13">
      <c r="A46" s="29" t="s">
        <v>476</v>
      </c>
      <c r="B46" s="112">
        <v>27488534</v>
      </c>
      <c r="C46" s="112" t="s">
        <v>477</v>
      </c>
      <c r="D46" s="112" t="s">
        <v>433</v>
      </c>
      <c r="E46" s="22">
        <v>0.23180000000000001</v>
      </c>
      <c r="F46" s="113">
        <v>5.33E-2</v>
      </c>
      <c r="G46" s="24">
        <v>1.3531E-5</v>
      </c>
      <c r="H46" s="113">
        <v>0.29049999999999998</v>
      </c>
      <c r="I46" s="113">
        <v>9.9699999999999997E-2</v>
      </c>
      <c r="J46" s="120">
        <v>3.5999999999999999E-3</v>
      </c>
      <c r="K46" s="22">
        <v>0.26800000000000002</v>
      </c>
      <c r="L46" s="113">
        <v>0.1133</v>
      </c>
      <c r="M46" s="24">
        <v>1.7999999999999999E-2</v>
      </c>
    </row>
    <row r="47" spans="1:13">
      <c r="A47" s="29" t="s">
        <v>478</v>
      </c>
      <c r="B47" s="112">
        <v>24880342</v>
      </c>
      <c r="C47" s="112" t="s">
        <v>477</v>
      </c>
      <c r="D47" s="112" t="s">
        <v>433</v>
      </c>
      <c r="E47" s="22">
        <v>0.191</v>
      </c>
      <c r="F47" s="113">
        <v>5.6000000000000001E-2</v>
      </c>
      <c r="G47" s="24">
        <v>5.9999999999999995E-4</v>
      </c>
      <c r="H47" s="113">
        <v>0.24729999999999999</v>
      </c>
      <c r="I47" s="113">
        <v>0.1143</v>
      </c>
      <c r="J47" s="120">
        <v>3.0499999999999999E-2</v>
      </c>
      <c r="K47" s="22">
        <v>0.27110000000000001</v>
      </c>
      <c r="L47" s="113">
        <v>0.1212</v>
      </c>
      <c r="M47" s="24">
        <v>2.52E-2</v>
      </c>
    </row>
    <row r="48" spans="1:13">
      <c r="A48" s="29" t="s">
        <v>479</v>
      </c>
      <c r="B48" s="112">
        <v>27488534</v>
      </c>
      <c r="C48" s="112" t="s">
        <v>477</v>
      </c>
      <c r="D48" s="112" t="s">
        <v>433</v>
      </c>
      <c r="E48" s="22">
        <v>0.32450000000000001</v>
      </c>
      <c r="F48" s="113">
        <v>8.8099999999999998E-2</v>
      </c>
      <c r="G48" s="24">
        <v>2.0000000000000001E-4</v>
      </c>
      <c r="H48" s="113">
        <v>0.50929999999999997</v>
      </c>
      <c r="I48" s="113">
        <v>0.16209999999999999</v>
      </c>
      <c r="J48" s="120">
        <v>1.6999999999999999E-3</v>
      </c>
      <c r="K48" s="22">
        <v>0.48809999999999998</v>
      </c>
      <c r="L48" s="113">
        <v>0.17369999999999999</v>
      </c>
      <c r="M48" s="24">
        <v>5.0000000000000001E-3</v>
      </c>
    </row>
    <row r="49" spans="1:13">
      <c r="A49" s="29" t="s">
        <v>480</v>
      </c>
      <c r="B49" s="112">
        <v>28530673</v>
      </c>
      <c r="C49" s="112" t="s">
        <v>481</v>
      </c>
      <c r="D49" s="112" t="s">
        <v>433</v>
      </c>
      <c r="E49" s="22">
        <v>-0.15890000000000001</v>
      </c>
      <c r="F49" s="113">
        <v>3.1099999999999999E-2</v>
      </c>
      <c r="G49" s="24">
        <v>3.2579000000000001E-7</v>
      </c>
      <c r="H49" s="113">
        <v>-9.7699999999999995E-2</v>
      </c>
      <c r="I49" s="113">
        <v>6.4699999999999994E-2</v>
      </c>
      <c r="J49" s="120">
        <v>0.13070000000000001</v>
      </c>
      <c r="K49" s="22">
        <v>-0.22140000000000001</v>
      </c>
      <c r="L49" s="113">
        <v>6.9699999999999998E-2</v>
      </c>
      <c r="M49" s="24">
        <v>1.5E-3</v>
      </c>
    </row>
    <row r="50" spans="1:13">
      <c r="A50" s="29" t="s">
        <v>482</v>
      </c>
      <c r="B50" s="112">
        <v>23358156</v>
      </c>
      <c r="C50" s="112" t="s">
        <v>483</v>
      </c>
      <c r="D50" s="112" t="s">
        <v>433</v>
      </c>
      <c r="E50" s="22">
        <v>-0.2888</v>
      </c>
      <c r="F50" s="113">
        <v>6.7699999999999996E-2</v>
      </c>
      <c r="G50" s="24">
        <v>1.9797999999999999E-5</v>
      </c>
      <c r="H50" s="113">
        <v>-0.25840000000000002</v>
      </c>
      <c r="I50" s="113">
        <v>0.12180000000000001</v>
      </c>
      <c r="J50" s="120">
        <v>3.4000000000000002E-2</v>
      </c>
      <c r="K50" s="22">
        <v>-0.32650000000000001</v>
      </c>
      <c r="L50" s="113">
        <v>0.13170000000000001</v>
      </c>
      <c r="M50" s="24">
        <v>1.3100000000000001E-2</v>
      </c>
    </row>
    <row r="51" spans="1:13">
      <c r="A51" s="29" t="s">
        <v>484</v>
      </c>
      <c r="B51" s="112">
        <v>23722424</v>
      </c>
      <c r="C51" s="112" t="s">
        <v>483</v>
      </c>
      <c r="D51" s="112" t="s">
        <v>433</v>
      </c>
      <c r="E51" s="22">
        <v>-0.3145</v>
      </c>
      <c r="F51" s="113">
        <v>3.8899999999999997E-2</v>
      </c>
      <c r="G51" s="24">
        <v>6.3823000000000002E-16</v>
      </c>
      <c r="H51" s="113">
        <v>-0.34670000000000001</v>
      </c>
      <c r="I51" s="113">
        <v>7.9399999999999998E-2</v>
      </c>
      <c r="J51" s="120">
        <v>1.2594E-5</v>
      </c>
      <c r="K51" s="22">
        <v>-0.28710000000000002</v>
      </c>
      <c r="L51" s="113">
        <v>9.1300000000000006E-2</v>
      </c>
      <c r="M51" s="24">
        <v>1.6999999999999999E-3</v>
      </c>
    </row>
    <row r="52" spans="1:13">
      <c r="A52" s="29" t="s">
        <v>485</v>
      </c>
      <c r="B52" s="112">
        <v>25201988</v>
      </c>
      <c r="C52" s="112" t="s">
        <v>483</v>
      </c>
      <c r="D52" s="112" t="s">
        <v>433</v>
      </c>
      <c r="E52" s="22">
        <v>-0.33629999999999999</v>
      </c>
      <c r="F52" s="113">
        <v>3.8100000000000002E-2</v>
      </c>
      <c r="G52" s="24">
        <v>9.9760999999999992E-19</v>
      </c>
      <c r="H52" s="113">
        <v>-0.34029999999999999</v>
      </c>
      <c r="I52" s="113">
        <v>7.5399999999999995E-2</v>
      </c>
      <c r="J52" s="120">
        <v>6.3984999999999998E-6</v>
      </c>
      <c r="K52" s="22">
        <v>-0.23960000000000001</v>
      </c>
      <c r="L52" s="113">
        <v>8.5500000000000007E-2</v>
      </c>
      <c r="M52" s="24">
        <v>5.1000000000000004E-3</v>
      </c>
    </row>
    <row r="53" spans="1:13">
      <c r="A53" s="29" t="s">
        <v>486</v>
      </c>
      <c r="B53" s="112">
        <v>23722424</v>
      </c>
      <c r="C53" s="112" t="s">
        <v>483</v>
      </c>
      <c r="D53" s="112" t="s">
        <v>433</v>
      </c>
      <c r="E53" s="22">
        <v>-0.35210000000000002</v>
      </c>
      <c r="F53" s="113">
        <v>3.8199999999999998E-2</v>
      </c>
      <c r="G53" s="24">
        <v>3.2859000000000001E-20</v>
      </c>
      <c r="H53" s="113">
        <v>-0.32900000000000001</v>
      </c>
      <c r="I53" s="113">
        <v>7.6600000000000001E-2</v>
      </c>
      <c r="J53" s="120">
        <v>1.7510999999999999E-5</v>
      </c>
      <c r="K53" s="22">
        <v>-0.29299999999999998</v>
      </c>
      <c r="L53" s="113">
        <v>8.7499999999999994E-2</v>
      </c>
      <c r="M53" s="24">
        <v>8.0000000000000004E-4</v>
      </c>
    </row>
    <row r="54" spans="1:13">
      <c r="A54" s="29" t="s">
        <v>487</v>
      </c>
      <c r="B54" s="112">
        <v>27225129</v>
      </c>
      <c r="C54" s="112" t="s">
        <v>483</v>
      </c>
      <c r="D54" s="112" t="s">
        <v>433</v>
      </c>
      <c r="E54" s="22">
        <v>-0.32750000000000001</v>
      </c>
      <c r="F54" s="113">
        <v>2.3699999999999999E-2</v>
      </c>
      <c r="G54" s="24">
        <v>1.6118000000000001E-43</v>
      </c>
      <c r="H54" s="113">
        <v>-0.33889999999999998</v>
      </c>
      <c r="I54" s="113">
        <v>5.2200000000000003E-2</v>
      </c>
      <c r="J54" s="120">
        <v>8.3853999999999995E-11</v>
      </c>
      <c r="K54" s="22">
        <v>-0.26479999999999998</v>
      </c>
      <c r="L54" s="113">
        <v>4.7600000000000003E-2</v>
      </c>
      <c r="M54" s="24">
        <v>2.6802999999999999E-8</v>
      </c>
    </row>
    <row r="55" spans="1:13">
      <c r="A55" s="29" t="s">
        <v>488</v>
      </c>
      <c r="B55" s="112">
        <v>22581228</v>
      </c>
      <c r="C55" s="112" t="s">
        <v>489</v>
      </c>
      <c r="D55" s="112" t="s">
        <v>433</v>
      </c>
      <c r="E55" s="22">
        <v>0.54249999999999998</v>
      </c>
      <c r="F55" s="113">
        <v>6.4899999999999999E-2</v>
      </c>
      <c r="G55" s="24">
        <v>6.6122E-17</v>
      </c>
      <c r="H55" s="113">
        <v>0.4582</v>
      </c>
      <c r="I55" s="113">
        <v>0.10249999999999999</v>
      </c>
      <c r="J55" s="120">
        <v>7.8181000000000006E-6</v>
      </c>
      <c r="K55" s="22">
        <v>0.56850000000000001</v>
      </c>
      <c r="L55" s="113">
        <v>0.1038</v>
      </c>
      <c r="M55" s="24">
        <v>4.3791999999999999E-8</v>
      </c>
    </row>
    <row r="56" spans="1:13">
      <c r="A56" s="29" t="s">
        <v>490</v>
      </c>
      <c r="B56" s="112">
        <v>22581228</v>
      </c>
      <c r="C56" s="112" t="s">
        <v>489</v>
      </c>
      <c r="D56" s="112" t="s">
        <v>433</v>
      </c>
      <c r="E56" s="22">
        <v>0.63439999999999996</v>
      </c>
      <c r="F56" s="113">
        <v>7.3700000000000002E-2</v>
      </c>
      <c r="G56" s="24">
        <v>7.1582999999999999E-18</v>
      </c>
      <c r="H56" s="113">
        <v>0.65329999999999999</v>
      </c>
      <c r="I56" s="113">
        <v>0.13109999999999999</v>
      </c>
      <c r="J56" s="120">
        <v>6.2361000000000001E-7</v>
      </c>
      <c r="K56" s="22">
        <v>0.62580000000000002</v>
      </c>
      <c r="L56" s="113">
        <v>0.13420000000000001</v>
      </c>
      <c r="M56" s="24">
        <v>3.0919E-6</v>
      </c>
    </row>
    <row r="57" spans="1:13">
      <c r="A57" s="29" t="s">
        <v>491</v>
      </c>
      <c r="B57" s="112">
        <v>20858683</v>
      </c>
      <c r="C57" s="112" t="s">
        <v>489</v>
      </c>
      <c r="D57" s="112" t="s">
        <v>433</v>
      </c>
      <c r="E57" s="22">
        <v>0.50170000000000003</v>
      </c>
      <c r="F57" s="113">
        <v>6.7699999999999996E-2</v>
      </c>
      <c r="G57" s="24">
        <v>1.2615999999999999E-13</v>
      </c>
      <c r="H57" s="113">
        <v>0.38950000000000001</v>
      </c>
      <c r="I57" s="113">
        <v>0.1014</v>
      </c>
      <c r="J57" s="120">
        <v>1E-4</v>
      </c>
      <c r="K57" s="22">
        <v>0.45950000000000002</v>
      </c>
      <c r="L57" s="113">
        <v>0.1341</v>
      </c>
      <c r="M57" s="24">
        <v>5.9999999999999995E-4</v>
      </c>
    </row>
    <row r="58" spans="1:13">
      <c r="A58" s="29" t="s">
        <v>492</v>
      </c>
      <c r="B58" s="112">
        <v>20081858</v>
      </c>
      <c r="C58" s="112" t="s">
        <v>489</v>
      </c>
      <c r="D58" s="112" t="s">
        <v>433</v>
      </c>
      <c r="E58" s="22">
        <v>0.1804</v>
      </c>
      <c r="F58" s="113">
        <v>7.0900000000000005E-2</v>
      </c>
      <c r="G58" s="24">
        <v>1.0999999999999999E-2</v>
      </c>
      <c r="H58" s="113">
        <v>0.20860000000000001</v>
      </c>
      <c r="I58" s="113">
        <v>0.1198</v>
      </c>
      <c r="J58" s="120">
        <v>8.1699999999999995E-2</v>
      </c>
      <c r="K58" s="22">
        <v>0.106</v>
      </c>
      <c r="L58" s="113">
        <v>0.11360000000000001</v>
      </c>
      <c r="M58" s="24">
        <v>0.35070000000000001</v>
      </c>
    </row>
    <row r="59" spans="1:13">
      <c r="A59" s="29" t="s">
        <v>493</v>
      </c>
      <c r="B59" s="112">
        <v>20081858</v>
      </c>
      <c r="C59" s="112" t="s">
        <v>489</v>
      </c>
      <c r="D59" s="112" t="s">
        <v>433</v>
      </c>
      <c r="E59" s="22">
        <v>0.6411</v>
      </c>
      <c r="F59" s="113">
        <v>9.4899999999999998E-2</v>
      </c>
      <c r="G59" s="24">
        <v>1.4259999999999999E-11</v>
      </c>
      <c r="H59" s="113">
        <v>0.60340000000000005</v>
      </c>
      <c r="I59" s="113">
        <v>0.15140000000000001</v>
      </c>
      <c r="J59" s="120">
        <v>6.7101999999999996E-5</v>
      </c>
      <c r="K59" s="22">
        <v>0.56879999999999997</v>
      </c>
      <c r="L59" s="113">
        <v>0.1353</v>
      </c>
      <c r="M59" s="24">
        <v>2.6103000000000001E-5</v>
      </c>
    </row>
    <row r="60" spans="1:13">
      <c r="A60" s="29" t="s">
        <v>494</v>
      </c>
      <c r="B60" s="112">
        <v>22885922</v>
      </c>
      <c r="C60" s="112" t="s">
        <v>489</v>
      </c>
      <c r="D60" s="112" t="s">
        <v>433</v>
      </c>
      <c r="E60" s="22">
        <v>0.99270000000000003</v>
      </c>
      <c r="F60" s="113">
        <v>4.7800000000000002E-2</v>
      </c>
      <c r="G60" s="24">
        <v>6.2164000000000004E-96</v>
      </c>
      <c r="H60" s="113">
        <v>0.96030000000000004</v>
      </c>
      <c r="I60" s="113">
        <v>0.1089</v>
      </c>
      <c r="J60" s="120">
        <v>1.1554E-18</v>
      </c>
      <c r="K60" s="22">
        <v>0.91410000000000002</v>
      </c>
      <c r="L60" s="113">
        <v>0.10299999999999999</v>
      </c>
      <c r="M60" s="24">
        <v>6.7918999999999999E-19</v>
      </c>
    </row>
    <row r="61" spans="1:13">
      <c r="A61" s="29" t="s">
        <v>495</v>
      </c>
      <c r="B61" s="112">
        <v>22139419</v>
      </c>
      <c r="C61" s="112" t="s">
        <v>496</v>
      </c>
      <c r="D61" s="112" t="s">
        <v>433</v>
      </c>
      <c r="E61" s="22">
        <v>5.9499999999999997E-2</v>
      </c>
      <c r="F61" s="113">
        <v>4.8000000000000001E-2</v>
      </c>
      <c r="G61" s="24">
        <v>0.21560000000000001</v>
      </c>
      <c r="H61" s="113">
        <v>5.4199999999999998E-2</v>
      </c>
      <c r="I61" s="113">
        <v>8.4900000000000003E-2</v>
      </c>
      <c r="J61" s="120">
        <v>0.52310000000000001</v>
      </c>
      <c r="K61" s="22">
        <v>0.15049999999999999</v>
      </c>
      <c r="L61" s="113">
        <v>0.1004</v>
      </c>
      <c r="M61" s="24">
        <v>0.1338</v>
      </c>
    </row>
    <row r="62" spans="1:13">
      <c r="A62" s="29" t="s">
        <v>497</v>
      </c>
      <c r="B62" s="112">
        <v>22139419</v>
      </c>
      <c r="C62" s="112" t="s">
        <v>496</v>
      </c>
      <c r="D62" s="112" t="s">
        <v>433</v>
      </c>
      <c r="E62" s="22">
        <v>8.1600000000000006E-2</v>
      </c>
      <c r="F62" s="113">
        <v>3.9800000000000002E-2</v>
      </c>
      <c r="G62" s="24">
        <v>4.0300000000000002E-2</v>
      </c>
      <c r="H62" s="113">
        <v>7.0699999999999999E-2</v>
      </c>
      <c r="I62" s="113">
        <v>7.2700000000000001E-2</v>
      </c>
      <c r="J62" s="120">
        <v>0.33100000000000002</v>
      </c>
      <c r="K62" s="22">
        <v>0.1215</v>
      </c>
      <c r="L62" s="113">
        <v>8.1100000000000005E-2</v>
      </c>
      <c r="M62" s="24">
        <v>0.13439999999999999</v>
      </c>
    </row>
    <row r="63" spans="1:13">
      <c r="A63" s="29" t="s">
        <v>498</v>
      </c>
      <c r="B63" s="112">
        <v>26833098</v>
      </c>
      <c r="C63" s="112" t="s">
        <v>499</v>
      </c>
      <c r="D63" s="112" t="s">
        <v>433</v>
      </c>
      <c r="E63" s="22">
        <v>0.15959999999999999</v>
      </c>
      <c r="F63" s="113">
        <v>6.8599999999999994E-2</v>
      </c>
      <c r="G63" s="24">
        <v>1.9900000000000001E-2</v>
      </c>
      <c r="H63" s="113">
        <v>0.38490000000000002</v>
      </c>
      <c r="I63" s="113">
        <v>0.129</v>
      </c>
      <c r="J63" s="120">
        <v>2.8999999999999998E-3</v>
      </c>
      <c r="K63" s="22">
        <v>7.85E-2</v>
      </c>
      <c r="L63" s="113">
        <v>0.13009999999999999</v>
      </c>
      <c r="M63" s="24">
        <v>0.54620000000000002</v>
      </c>
    </row>
    <row r="64" spans="1:13">
      <c r="A64" s="29" t="s">
        <v>500</v>
      </c>
      <c r="B64" s="112">
        <v>26833098</v>
      </c>
      <c r="C64" s="112" t="s">
        <v>499</v>
      </c>
      <c r="D64" s="112" t="s">
        <v>433</v>
      </c>
      <c r="E64" s="22">
        <v>0.47299999999999998</v>
      </c>
      <c r="F64" s="113">
        <v>7.0599999999999996E-2</v>
      </c>
      <c r="G64" s="24">
        <v>2.1111000000000001E-11</v>
      </c>
      <c r="H64" s="113">
        <v>0.80859999999999999</v>
      </c>
      <c r="I64" s="113">
        <v>0.13350000000000001</v>
      </c>
      <c r="J64" s="120">
        <v>1.3931999999999999E-9</v>
      </c>
      <c r="K64" s="22">
        <v>0.20880000000000001</v>
      </c>
      <c r="L64" s="113">
        <v>0.11749999999999999</v>
      </c>
      <c r="M64" s="24">
        <v>7.5700000000000003E-2</v>
      </c>
    </row>
    <row r="65" spans="1:13">
      <c r="A65" s="29" t="s">
        <v>501</v>
      </c>
      <c r="B65" s="112">
        <v>26631737</v>
      </c>
      <c r="C65" s="112" t="s">
        <v>502</v>
      </c>
      <c r="D65" s="112" t="s">
        <v>433</v>
      </c>
      <c r="E65" s="22">
        <v>0.18820000000000001</v>
      </c>
      <c r="F65" s="113">
        <v>6.3100000000000003E-2</v>
      </c>
      <c r="G65" s="24">
        <v>2.8999999999999998E-3</v>
      </c>
      <c r="H65" s="113">
        <v>0.2072</v>
      </c>
      <c r="I65" s="113">
        <v>0.1163</v>
      </c>
      <c r="J65" s="120">
        <v>7.4899999999999994E-2</v>
      </c>
      <c r="K65" s="22">
        <v>0.192</v>
      </c>
      <c r="L65" s="113">
        <v>0.1358</v>
      </c>
      <c r="M65" s="24">
        <v>0.1575</v>
      </c>
    </row>
    <row r="66" spans="1:13">
      <c r="A66" s="29" t="s">
        <v>503</v>
      </c>
      <c r="B66" s="112">
        <v>26631737</v>
      </c>
      <c r="C66" s="112" t="s">
        <v>502</v>
      </c>
      <c r="D66" s="112" t="s">
        <v>433</v>
      </c>
      <c r="E66" s="22">
        <v>6.3799999999999996E-2</v>
      </c>
      <c r="F66" s="113">
        <v>6.1100000000000002E-2</v>
      </c>
      <c r="G66" s="24">
        <v>0.29680000000000001</v>
      </c>
      <c r="H66" s="113">
        <v>7.0599999999999996E-2</v>
      </c>
      <c r="I66" s="113">
        <v>0.1192</v>
      </c>
      <c r="J66" s="120">
        <v>0.55369999999999997</v>
      </c>
      <c r="K66" s="22">
        <v>0.1386</v>
      </c>
      <c r="L66" s="113">
        <v>0.1321</v>
      </c>
      <c r="M66" s="24">
        <v>0.29399999999999998</v>
      </c>
    </row>
    <row r="67" spans="1:13">
      <c r="A67" s="29" t="s">
        <v>504</v>
      </c>
      <c r="B67" s="112">
        <v>20686565</v>
      </c>
      <c r="C67" s="112" t="s">
        <v>505</v>
      </c>
      <c r="D67" s="112" t="s">
        <v>433</v>
      </c>
      <c r="E67" s="22">
        <v>-0.41880000000000001</v>
      </c>
      <c r="F67" s="113">
        <v>4.5100000000000001E-2</v>
      </c>
      <c r="G67" s="24">
        <v>1.7335999999999999E-20</v>
      </c>
      <c r="H67" s="113">
        <v>-0.3735</v>
      </c>
      <c r="I67" s="113">
        <v>6.7599999999999993E-2</v>
      </c>
      <c r="J67" s="120">
        <v>3.3460999999999998E-8</v>
      </c>
      <c r="K67" s="22">
        <v>-0.41489999999999999</v>
      </c>
      <c r="L67" s="113">
        <v>9.5100000000000004E-2</v>
      </c>
      <c r="M67" s="24">
        <v>1.2866E-5</v>
      </c>
    </row>
    <row r="68" spans="1:13">
      <c r="A68" s="29" t="s">
        <v>506</v>
      </c>
      <c r="B68" s="112">
        <v>20686565</v>
      </c>
      <c r="C68" s="112" t="s">
        <v>505</v>
      </c>
      <c r="D68" s="112" t="s">
        <v>433</v>
      </c>
      <c r="E68" s="22">
        <v>0.1454</v>
      </c>
      <c r="F68" s="113">
        <v>5.8000000000000003E-2</v>
      </c>
      <c r="G68" s="24">
        <v>1.21E-2</v>
      </c>
      <c r="H68" s="113">
        <v>0.1991</v>
      </c>
      <c r="I68" s="113">
        <v>8.2000000000000003E-2</v>
      </c>
      <c r="J68" s="120">
        <v>1.5299999999999999E-2</v>
      </c>
      <c r="K68" s="22">
        <v>0.27929999999999999</v>
      </c>
      <c r="L68" s="113">
        <v>0.109</v>
      </c>
      <c r="M68" s="24">
        <v>1.04E-2</v>
      </c>
    </row>
    <row r="69" spans="1:13">
      <c r="A69" s="29" t="s">
        <v>507</v>
      </c>
      <c r="B69" s="112">
        <v>20686565</v>
      </c>
      <c r="C69" s="112" t="s">
        <v>505</v>
      </c>
      <c r="D69" s="112" t="s">
        <v>433</v>
      </c>
      <c r="E69" s="22">
        <v>0.11269999999999999</v>
      </c>
      <c r="F69" s="113">
        <v>4.7800000000000002E-2</v>
      </c>
      <c r="G69" s="24">
        <v>1.83E-2</v>
      </c>
      <c r="H69" s="113">
        <v>0.14779999999999999</v>
      </c>
      <c r="I69" s="113">
        <v>6.7900000000000002E-2</v>
      </c>
      <c r="J69" s="120">
        <v>2.9499999999999998E-2</v>
      </c>
      <c r="K69" s="22">
        <v>0.25180000000000002</v>
      </c>
      <c r="L69" s="113">
        <v>8.9800000000000005E-2</v>
      </c>
      <c r="M69" s="24">
        <v>5.0000000000000001E-3</v>
      </c>
    </row>
    <row r="70" spans="1:13">
      <c r="A70" s="29" t="s">
        <v>508</v>
      </c>
      <c r="B70" s="112">
        <v>20686565</v>
      </c>
      <c r="C70" s="112" t="s">
        <v>505</v>
      </c>
      <c r="D70" s="112" t="s">
        <v>433</v>
      </c>
      <c r="E70" s="22">
        <v>0.38829999999999998</v>
      </c>
      <c r="F70" s="113">
        <v>6.4699999999999994E-2</v>
      </c>
      <c r="G70" s="24">
        <v>1.9619E-9</v>
      </c>
      <c r="H70" s="113">
        <v>0.30009999999999998</v>
      </c>
      <c r="I70" s="113">
        <v>7.6300000000000007E-2</v>
      </c>
      <c r="J70" s="120">
        <v>8.4819000000000002E-5</v>
      </c>
      <c r="K70" s="22">
        <v>0.51659999999999995</v>
      </c>
      <c r="L70" s="113">
        <v>9.4500000000000001E-2</v>
      </c>
      <c r="M70" s="24">
        <v>4.5167999999999998E-8</v>
      </c>
    </row>
    <row r="71" spans="1:13">
      <c r="A71" s="29" t="s">
        <v>509</v>
      </c>
      <c r="B71" s="112">
        <v>0</v>
      </c>
      <c r="C71" s="112" t="s">
        <v>510</v>
      </c>
      <c r="D71" s="112" t="s">
        <v>433</v>
      </c>
      <c r="E71" s="22">
        <v>0.1009</v>
      </c>
      <c r="F71" s="113">
        <v>2.5899999999999999E-2</v>
      </c>
      <c r="G71" s="24">
        <v>9.8325999999999993E-5</v>
      </c>
      <c r="H71" s="113">
        <v>0.1321</v>
      </c>
      <c r="I71" s="113">
        <v>4.3400000000000001E-2</v>
      </c>
      <c r="J71" s="120">
        <v>2.3E-3</v>
      </c>
      <c r="K71" s="22">
        <v>6.9400000000000003E-2</v>
      </c>
      <c r="L71" s="113">
        <v>5.11E-2</v>
      </c>
      <c r="M71" s="24">
        <v>0.17449999999999999</v>
      </c>
    </row>
    <row r="72" spans="1:13">
      <c r="A72" s="29" t="s">
        <v>509</v>
      </c>
      <c r="B72" s="112">
        <v>0</v>
      </c>
      <c r="C72" s="112" t="s">
        <v>510</v>
      </c>
      <c r="D72" s="112" t="s">
        <v>433</v>
      </c>
      <c r="E72" s="22">
        <v>8.2799999999999999E-2</v>
      </c>
      <c r="F72" s="113">
        <v>2.5999999999999999E-2</v>
      </c>
      <c r="G72" s="24">
        <v>1.5E-3</v>
      </c>
      <c r="H72" s="113">
        <v>0.11360000000000001</v>
      </c>
      <c r="I72" s="113">
        <v>4.19E-2</v>
      </c>
      <c r="J72" s="120">
        <v>6.7000000000000002E-3</v>
      </c>
      <c r="K72" s="22">
        <v>5.7599999999999998E-2</v>
      </c>
      <c r="L72" s="113">
        <v>5.0700000000000002E-2</v>
      </c>
      <c r="M72" s="24">
        <v>0.25640000000000002</v>
      </c>
    </row>
    <row r="73" spans="1:13">
      <c r="A73" s="29" t="s">
        <v>509</v>
      </c>
      <c r="B73" s="112">
        <v>0</v>
      </c>
      <c r="C73" s="112" t="s">
        <v>510</v>
      </c>
      <c r="D73" s="112" t="s">
        <v>433</v>
      </c>
      <c r="E73" s="22">
        <v>-2.0000000000000001E-4</v>
      </c>
      <c r="F73" s="113">
        <v>4.7E-2</v>
      </c>
      <c r="G73" s="24">
        <v>0.99690000000000001</v>
      </c>
      <c r="H73" s="113">
        <v>2.6200000000000001E-2</v>
      </c>
      <c r="I73" s="113">
        <v>7.5800000000000006E-2</v>
      </c>
      <c r="J73" s="120">
        <v>0.73009999999999997</v>
      </c>
      <c r="K73" s="22">
        <v>-2.69E-2</v>
      </c>
      <c r="L73" s="113">
        <v>9.1499999999999998E-2</v>
      </c>
      <c r="M73" s="24">
        <v>0.76839999999999997</v>
      </c>
    </row>
    <row r="74" spans="1:13">
      <c r="A74" s="29" t="s">
        <v>511</v>
      </c>
      <c r="B74" s="112">
        <v>0</v>
      </c>
      <c r="C74" s="112" t="s">
        <v>510</v>
      </c>
      <c r="D74" s="112" t="s">
        <v>433</v>
      </c>
      <c r="E74" s="22">
        <v>-0.1827</v>
      </c>
      <c r="F74" s="113">
        <v>2.23E-2</v>
      </c>
      <c r="G74" s="24">
        <v>2.2670000000000002E-16</v>
      </c>
      <c r="H74" s="113">
        <v>-0.2112</v>
      </c>
      <c r="I74" s="113">
        <v>4.9299999999999997E-2</v>
      </c>
      <c r="J74" s="120">
        <v>1.8431999999999999E-5</v>
      </c>
      <c r="K74" s="22">
        <v>-0.2429</v>
      </c>
      <c r="L74" s="113">
        <v>4.5699999999999998E-2</v>
      </c>
      <c r="M74" s="24">
        <v>1.069E-7</v>
      </c>
    </row>
    <row r="75" spans="1:13">
      <c r="A75" s="29" t="s">
        <v>511</v>
      </c>
      <c r="B75" s="112">
        <v>0</v>
      </c>
      <c r="C75" s="112" t="s">
        <v>510</v>
      </c>
      <c r="D75" s="112" t="s">
        <v>433</v>
      </c>
      <c r="E75" s="22">
        <v>-0.18240000000000001</v>
      </c>
      <c r="F75" s="113">
        <v>2.2499999999999999E-2</v>
      </c>
      <c r="G75" s="24">
        <v>5.9488000000000001E-16</v>
      </c>
      <c r="H75" s="113">
        <v>-0.20480000000000001</v>
      </c>
      <c r="I75" s="113">
        <v>4.99E-2</v>
      </c>
      <c r="J75" s="120">
        <v>4.0463000000000002E-5</v>
      </c>
      <c r="K75" s="22">
        <v>-0.217</v>
      </c>
      <c r="L75" s="113">
        <v>4.7600000000000003E-2</v>
      </c>
      <c r="M75" s="24">
        <v>5.1066000000000004E-6</v>
      </c>
    </row>
    <row r="76" spans="1:13">
      <c r="A76" s="29" t="s">
        <v>511</v>
      </c>
      <c r="B76" s="112">
        <v>0</v>
      </c>
      <c r="C76" s="112" t="s">
        <v>510</v>
      </c>
      <c r="D76" s="112" t="s">
        <v>433</v>
      </c>
      <c r="E76" s="22">
        <v>-0.18090000000000001</v>
      </c>
      <c r="F76" s="113">
        <v>3.8199999999999998E-2</v>
      </c>
      <c r="G76" s="24">
        <v>2.1812E-6</v>
      </c>
      <c r="H76" s="113">
        <v>-0.18790000000000001</v>
      </c>
      <c r="I76" s="113">
        <v>7.9899999999999999E-2</v>
      </c>
      <c r="J76" s="120">
        <v>1.8700000000000001E-2</v>
      </c>
      <c r="K76" s="22">
        <v>-0.33429999999999999</v>
      </c>
      <c r="L76" s="113">
        <v>7.8899999999999998E-2</v>
      </c>
      <c r="M76" s="24">
        <v>2.2799999999999999E-5</v>
      </c>
    </row>
    <row r="77" spans="1:13">
      <c r="A77" s="29" t="s">
        <v>512</v>
      </c>
      <c r="B77" s="112">
        <v>28166213</v>
      </c>
      <c r="C77" s="112" t="s">
        <v>510</v>
      </c>
      <c r="D77" s="112" t="s">
        <v>433</v>
      </c>
      <c r="E77" s="22">
        <v>-0.16850000000000001</v>
      </c>
      <c r="F77" s="113">
        <v>3.56E-2</v>
      </c>
      <c r="G77" s="24">
        <v>2.1905999999999998E-6</v>
      </c>
      <c r="H77" s="113">
        <v>-0.32800000000000001</v>
      </c>
      <c r="I77" s="113">
        <v>0.10050000000000001</v>
      </c>
      <c r="J77" s="120">
        <v>1.1000000000000001E-3</v>
      </c>
      <c r="K77" s="22">
        <v>-0.26400000000000001</v>
      </c>
      <c r="L77" s="113">
        <v>6.6900000000000001E-2</v>
      </c>
      <c r="M77" s="24">
        <v>7.9794000000000002E-5</v>
      </c>
    </row>
    <row r="78" spans="1:13">
      <c r="A78" s="29" t="s">
        <v>512</v>
      </c>
      <c r="B78" s="112">
        <v>26635082</v>
      </c>
      <c r="C78" s="112" t="s">
        <v>510</v>
      </c>
      <c r="D78" s="112" t="s">
        <v>433</v>
      </c>
      <c r="E78" s="22">
        <v>-0.20080000000000001</v>
      </c>
      <c r="F78" s="113">
        <v>4.5499999999999999E-2</v>
      </c>
      <c r="G78" s="24">
        <v>1.0200000000000001E-5</v>
      </c>
      <c r="H78" s="113">
        <v>-0.19259999999999999</v>
      </c>
      <c r="I78" s="113">
        <v>6.7500000000000004E-2</v>
      </c>
      <c r="J78" s="120">
        <v>4.3E-3</v>
      </c>
      <c r="K78" s="22">
        <v>-0.26469999999999999</v>
      </c>
      <c r="L78" s="113">
        <v>8.9800000000000005E-2</v>
      </c>
      <c r="M78" s="24">
        <v>3.2000000000000002E-3</v>
      </c>
    </row>
    <row r="79" spans="1:13">
      <c r="A79" s="29" t="s">
        <v>512</v>
      </c>
      <c r="B79" s="112">
        <v>21946350</v>
      </c>
      <c r="C79" s="112" t="s">
        <v>510</v>
      </c>
      <c r="D79" s="112" t="s">
        <v>433</v>
      </c>
      <c r="E79" s="22">
        <v>-0.14480000000000001</v>
      </c>
      <c r="F79" s="113">
        <v>6.3200000000000006E-2</v>
      </c>
      <c r="G79" s="24">
        <v>2.1999999999999999E-2</v>
      </c>
      <c r="H79" s="113">
        <v>-0.1338</v>
      </c>
      <c r="I79" s="113">
        <v>0.1193</v>
      </c>
      <c r="J79" s="120">
        <v>0.26190000000000002</v>
      </c>
      <c r="K79" s="22">
        <v>-0.129</v>
      </c>
      <c r="L79" s="113">
        <v>0.14069999999999999</v>
      </c>
      <c r="M79" s="24">
        <v>0.3594</v>
      </c>
    </row>
    <row r="80" spans="1:13">
      <c r="A80" s="29" t="s">
        <v>513</v>
      </c>
      <c r="B80" s="112">
        <v>28166213</v>
      </c>
      <c r="C80" s="112" t="s">
        <v>510</v>
      </c>
      <c r="D80" s="112" t="s">
        <v>433</v>
      </c>
      <c r="E80" s="22">
        <v>3.5700000000000003E-2</v>
      </c>
      <c r="F80" s="113">
        <v>3.6999999999999998E-2</v>
      </c>
      <c r="G80" s="24">
        <v>0.33510000000000001</v>
      </c>
      <c r="H80" s="113">
        <v>6.2600000000000003E-2</v>
      </c>
      <c r="I80" s="113">
        <v>6.3299999999999995E-2</v>
      </c>
      <c r="J80" s="120">
        <v>0.32290000000000002</v>
      </c>
      <c r="K80" s="22">
        <v>-6.7199999999999996E-2</v>
      </c>
      <c r="L80" s="113">
        <v>7.0699999999999999E-2</v>
      </c>
      <c r="M80" s="24">
        <v>0.34189999999999998</v>
      </c>
    </row>
    <row r="81" spans="1:13">
      <c r="A81" s="29" t="s">
        <v>513</v>
      </c>
      <c r="B81" s="112">
        <v>21946350</v>
      </c>
      <c r="C81" s="112" t="s">
        <v>510</v>
      </c>
      <c r="D81" s="112" t="s">
        <v>433</v>
      </c>
      <c r="E81" s="22">
        <v>2.8199999999999999E-2</v>
      </c>
      <c r="F81" s="113">
        <v>4.7899999999999998E-2</v>
      </c>
      <c r="G81" s="24">
        <v>0.55600000000000005</v>
      </c>
      <c r="H81" s="113">
        <v>-3.5799999999999998E-2</v>
      </c>
      <c r="I81" s="113">
        <v>9.4E-2</v>
      </c>
      <c r="J81" s="120">
        <v>0.70320000000000005</v>
      </c>
      <c r="K81" s="22">
        <v>-7.5899999999999995E-2</v>
      </c>
      <c r="L81" s="113">
        <v>9.5799999999999996E-2</v>
      </c>
      <c r="M81" s="24">
        <v>0.4279</v>
      </c>
    </row>
    <row r="82" spans="1:13">
      <c r="A82" s="29" t="s">
        <v>513</v>
      </c>
      <c r="B82" s="112">
        <v>26635082</v>
      </c>
      <c r="C82" s="112" t="s">
        <v>510</v>
      </c>
      <c r="D82" s="112" t="s">
        <v>433</v>
      </c>
      <c r="E82" s="22">
        <v>-5.8999999999999999E-3</v>
      </c>
      <c r="F82" s="113">
        <v>5.1900000000000002E-2</v>
      </c>
      <c r="G82" s="24">
        <v>0.90900000000000003</v>
      </c>
      <c r="H82" s="113">
        <v>-2.9399999999999999E-2</v>
      </c>
      <c r="I82" s="113">
        <v>8.8800000000000004E-2</v>
      </c>
      <c r="J82" s="120">
        <v>0.74050000000000005</v>
      </c>
      <c r="K82" s="22">
        <v>-5.33E-2</v>
      </c>
      <c r="L82" s="113">
        <v>0.1045</v>
      </c>
      <c r="M82" s="24">
        <v>0.60970000000000002</v>
      </c>
    </row>
    <row r="83" spans="1:13">
      <c r="A83" s="29" t="s">
        <v>514</v>
      </c>
      <c r="B83" s="112">
        <v>0</v>
      </c>
      <c r="C83" s="112" t="s">
        <v>510</v>
      </c>
      <c r="D83" s="112" t="s">
        <v>433</v>
      </c>
      <c r="E83" s="22">
        <v>-0.24529999999999999</v>
      </c>
      <c r="F83" s="113">
        <v>2.2200000000000001E-2</v>
      </c>
      <c r="G83" s="24">
        <v>2.4351999999999998E-28</v>
      </c>
      <c r="H83" s="113">
        <v>-0.2979</v>
      </c>
      <c r="I83" s="113">
        <v>5.1200000000000002E-2</v>
      </c>
      <c r="J83" s="120">
        <v>5.9086E-9</v>
      </c>
      <c r="K83" s="22">
        <v>-0.29370000000000002</v>
      </c>
      <c r="L83" s="113">
        <v>4.7100000000000003E-2</v>
      </c>
      <c r="M83" s="24">
        <v>4.5954E-10</v>
      </c>
    </row>
    <row r="84" spans="1:13">
      <c r="A84" s="29" t="s">
        <v>514</v>
      </c>
      <c r="B84" s="112">
        <v>0</v>
      </c>
      <c r="C84" s="112" t="s">
        <v>510</v>
      </c>
      <c r="D84" s="112" t="s">
        <v>433</v>
      </c>
      <c r="E84" s="22">
        <v>-0.2382</v>
      </c>
      <c r="F84" s="113">
        <v>2.2100000000000002E-2</v>
      </c>
      <c r="G84" s="24">
        <v>5.6161000000000003E-27</v>
      </c>
      <c r="H84" s="113">
        <v>-0.28449999999999998</v>
      </c>
      <c r="I84" s="113">
        <v>5.0500000000000003E-2</v>
      </c>
      <c r="J84" s="120">
        <v>1.7973999999999999E-8</v>
      </c>
      <c r="K84" s="22">
        <v>-0.2666</v>
      </c>
      <c r="L84" s="113">
        <v>4.7800000000000002E-2</v>
      </c>
      <c r="M84" s="24">
        <v>2.4182000000000001E-8</v>
      </c>
    </row>
    <row r="85" spans="1:13">
      <c r="A85" s="29" t="s">
        <v>514</v>
      </c>
      <c r="B85" s="112">
        <v>0</v>
      </c>
      <c r="C85" s="112" t="s">
        <v>510</v>
      </c>
      <c r="D85" s="112" t="s">
        <v>433</v>
      </c>
      <c r="E85" s="22">
        <v>-0.20469999999999999</v>
      </c>
      <c r="F85" s="113">
        <v>3.9800000000000002E-2</v>
      </c>
      <c r="G85" s="24">
        <v>2.7478999999999999E-7</v>
      </c>
      <c r="H85" s="113">
        <v>-0.24460000000000001</v>
      </c>
      <c r="I85" s="113">
        <v>8.0699999999999994E-2</v>
      </c>
      <c r="J85" s="120">
        <v>2.3999999999999998E-3</v>
      </c>
      <c r="K85" s="22">
        <v>-0.36680000000000001</v>
      </c>
      <c r="L85" s="113">
        <v>8.4199999999999997E-2</v>
      </c>
      <c r="M85" s="24">
        <v>1.3321E-5</v>
      </c>
    </row>
    <row r="86" spans="1:13">
      <c r="A86" s="29" t="s">
        <v>515</v>
      </c>
      <c r="B86" s="112">
        <v>28166213</v>
      </c>
      <c r="C86" s="112" t="s">
        <v>510</v>
      </c>
      <c r="D86" s="112" t="s">
        <v>433</v>
      </c>
      <c r="E86" s="22">
        <v>-0.22889999999999999</v>
      </c>
      <c r="F86" s="113">
        <v>3.61E-2</v>
      </c>
      <c r="G86" s="24">
        <v>2.2162000000000001E-10</v>
      </c>
      <c r="H86" s="113">
        <v>-0.27339999999999998</v>
      </c>
      <c r="I86" s="113">
        <v>7.2900000000000006E-2</v>
      </c>
      <c r="J86" s="120">
        <v>2.0000000000000001E-4</v>
      </c>
      <c r="K86" s="22">
        <v>-0.31519999999999998</v>
      </c>
      <c r="L86" s="113">
        <v>7.1999999999999995E-2</v>
      </c>
      <c r="M86" s="24">
        <v>1.2122E-5</v>
      </c>
    </row>
    <row r="87" spans="1:13">
      <c r="A87" s="29" t="s">
        <v>515</v>
      </c>
      <c r="B87" s="112">
        <v>26635082</v>
      </c>
      <c r="C87" s="112" t="s">
        <v>510</v>
      </c>
      <c r="D87" s="112" t="s">
        <v>433</v>
      </c>
      <c r="E87" s="22">
        <v>-0.20050000000000001</v>
      </c>
      <c r="F87" s="113">
        <v>4.5499999999999999E-2</v>
      </c>
      <c r="G87" s="24">
        <v>1.0462000000000001E-5</v>
      </c>
      <c r="H87" s="113">
        <v>-0.30420000000000003</v>
      </c>
      <c r="I87" s="113">
        <v>9.7799999999999998E-2</v>
      </c>
      <c r="J87" s="120">
        <v>1.9E-3</v>
      </c>
      <c r="K87" s="22">
        <v>-0.26919999999999999</v>
      </c>
      <c r="L87" s="113">
        <v>9.5100000000000004E-2</v>
      </c>
      <c r="M87" s="24">
        <v>4.5999999999999999E-3</v>
      </c>
    </row>
    <row r="88" spans="1:13">
      <c r="A88" s="29" t="s">
        <v>516</v>
      </c>
      <c r="B88" s="112">
        <v>0</v>
      </c>
      <c r="C88" s="112" t="s">
        <v>510</v>
      </c>
      <c r="D88" s="112" t="s">
        <v>433</v>
      </c>
      <c r="E88" s="22">
        <v>-3.7199999999999997E-2</v>
      </c>
      <c r="F88" s="113">
        <v>2.6700000000000002E-2</v>
      </c>
      <c r="G88" s="24">
        <v>0.16300000000000001</v>
      </c>
      <c r="H88" s="113">
        <v>-2.3199999999999998E-2</v>
      </c>
      <c r="I88" s="113">
        <v>4.7100000000000003E-2</v>
      </c>
      <c r="J88" s="120">
        <v>0.623</v>
      </c>
      <c r="K88" s="22">
        <v>-5.5800000000000002E-2</v>
      </c>
      <c r="L88" s="113">
        <v>5.1900000000000002E-2</v>
      </c>
      <c r="M88" s="24">
        <v>0.28249999999999997</v>
      </c>
    </row>
    <row r="89" spans="1:13">
      <c r="A89" s="29" t="s">
        <v>516</v>
      </c>
      <c r="B89" s="112">
        <v>0</v>
      </c>
      <c r="C89" s="112" t="s">
        <v>510</v>
      </c>
      <c r="D89" s="112" t="s">
        <v>433</v>
      </c>
      <c r="E89" s="22">
        <v>-3.5000000000000003E-2</v>
      </c>
      <c r="F89" s="113">
        <v>2.6100000000000002E-2</v>
      </c>
      <c r="G89" s="24">
        <v>0.17979999999999999</v>
      </c>
      <c r="H89" s="113">
        <v>-2.41E-2</v>
      </c>
      <c r="I89" s="113">
        <v>4.99E-2</v>
      </c>
      <c r="J89" s="120">
        <v>0.62870000000000004</v>
      </c>
      <c r="K89" s="22">
        <v>-4.3499999999999997E-2</v>
      </c>
      <c r="L89" s="113">
        <v>5.0900000000000001E-2</v>
      </c>
      <c r="M89" s="24">
        <v>0.39250000000000002</v>
      </c>
    </row>
    <row r="90" spans="1:13">
      <c r="A90" s="29" t="s">
        <v>516</v>
      </c>
      <c r="B90" s="112">
        <v>0</v>
      </c>
      <c r="C90" s="112" t="s">
        <v>510</v>
      </c>
      <c r="D90" s="112" t="s">
        <v>433</v>
      </c>
      <c r="E90" s="22">
        <v>-4.7500000000000001E-2</v>
      </c>
      <c r="F90" s="113">
        <v>7.0499999999999993E-2</v>
      </c>
      <c r="G90" s="24">
        <v>0.50090000000000001</v>
      </c>
      <c r="H90" s="113">
        <v>-6.4600000000000005E-2</v>
      </c>
      <c r="I90" s="113">
        <v>0.1358</v>
      </c>
      <c r="J90" s="120">
        <v>0.63449999999999995</v>
      </c>
      <c r="K90" s="22">
        <v>-0.1065</v>
      </c>
      <c r="L90" s="113">
        <v>0.15790000000000001</v>
      </c>
      <c r="M90" s="24">
        <v>0.50019999999999998</v>
      </c>
    </row>
    <row r="91" spans="1:13">
      <c r="A91" s="29" t="s">
        <v>517</v>
      </c>
      <c r="B91" s="112">
        <v>27005778</v>
      </c>
      <c r="C91" s="112" t="s">
        <v>518</v>
      </c>
      <c r="D91" s="112" t="s">
        <v>433</v>
      </c>
      <c r="E91" s="22">
        <v>-5.0200000000000002E-2</v>
      </c>
      <c r="F91" s="113">
        <v>8.0199999999999994E-2</v>
      </c>
      <c r="G91" s="24">
        <v>0.53100000000000003</v>
      </c>
      <c r="H91" s="113">
        <v>-4.7999999999999996E-3</v>
      </c>
      <c r="I91" s="113">
        <v>0.14849999999999999</v>
      </c>
      <c r="J91" s="120">
        <v>0.97409999999999997</v>
      </c>
      <c r="K91" s="22">
        <v>-0.2492</v>
      </c>
      <c r="L91" s="113">
        <v>0.15790000000000001</v>
      </c>
      <c r="M91" s="24">
        <v>0.11459999999999999</v>
      </c>
    </row>
    <row r="92" spans="1:13">
      <c r="A92" s="29" t="s">
        <v>519</v>
      </c>
      <c r="B92" s="112">
        <v>27005778</v>
      </c>
      <c r="C92" s="112" t="s">
        <v>518</v>
      </c>
      <c r="D92" s="112" t="s">
        <v>433</v>
      </c>
      <c r="E92" s="22">
        <v>9.4899999999999998E-2</v>
      </c>
      <c r="F92" s="113">
        <v>7.9000000000000001E-2</v>
      </c>
      <c r="G92" s="24">
        <v>0.2296</v>
      </c>
      <c r="H92" s="113">
        <v>0.1137</v>
      </c>
      <c r="I92" s="113">
        <v>0.15029999999999999</v>
      </c>
      <c r="J92" s="120">
        <v>0.4491</v>
      </c>
      <c r="K92" s="22">
        <v>0.34399999999999997</v>
      </c>
      <c r="L92" s="113">
        <v>0.16070000000000001</v>
      </c>
      <c r="M92" s="24">
        <v>3.2300000000000002E-2</v>
      </c>
    </row>
    <row r="93" spans="1:13">
      <c r="A93" s="29" t="s">
        <v>520</v>
      </c>
      <c r="B93" s="112">
        <v>27005778</v>
      </c>
      <c r="C93" s="112" t="s">
        <v>518</v>
      </c>
      <c r="D93" s="112" t="s">
        <v>433</v>
      </c>
      <c r="E93" s="22">
        <v>3.7600000000000001E-2</v>
      </c>
      <c r="F93" s="113">
        <v>7.8799999999999995E-2</v>
      </c>
      <c r="G93" s="24">
        <v>0.63329999999999997</v>
      </c>
      <c r="H93" s="113">
        <v>0.2843</v>
      </c>
      <c r="I93" s="113">
        <v>0.14230000000000001</v>
      </c>
      <c r="J93" s="120">
        <v>4.58E-2</v>
      </c>
      <c r="K93" s="22">
        <v>-3.49E-2</v>
      </c>
      <c r="L93" s="113">
        <v>0.1384</v>
      </c>
      <c r="M93" s="24">
        <v>0.80089999999999995</v>
      </c>
    </row>
    <row r="94" spans="1:13">
      <c r="A94" s="29" t="s">
        <v>521</v>
      </c>
      <c r="B94" s="112">
        <v>27005778</v>
      </c>
      <c r="C94" s="112" t="s">
        <v>518</v>
      </c>
      <c r="D94" s="112" t="s">
        <v>433</v>
      </c>
      <c r="E94" s="22">
        <v>-0.3231</v>
      </c>
      <c r="F94" s="113">
        <v>0.10929999999999999</v>
      </c>
      <c r="G94" s="24">
        <v>3.0999999999999999E-3</v>
      </c>
      <c r="H94" s="113">
        <v>-0.187</v>
      </c>
      <c r="I94" s="113">
        <v>0.17499999999999999</v>
      </c>
      <c r="J94" s="120">
        <v>0.28520000000000001</v>
      </c>
      <c r="K94" s="22">
        <v>-0.19689999999999999</v>
      </c>
      <c r="L94" s="113">
        <v>0.18740000000000001</v>
      </c>
      <c r="M94" s="24">
        <v>0.29339999999999999</v>
      </c>
    </row>
    <row r="95" spans="1:13">
      <c r="A95" s="29" t="s">
        <v>522</v>
      </c>
      <c r="B95" s="112">
        <v>27005778</v>
      </c>
      <c r="C95" s="112" t="s">
        <v>518</v>
      </c>
      <c r="D95" s="112" t="s">
        <v>433</v>
      </c>
      <c r="E95" s="22">
        <v>0.29070000000000001</v>
      </c>
      <c r="F95" s="113">
        <v>0.12470000000000001</v>
      </c>
      <c r="G95" s="24">
        <v>1.9800000000000002E-2</v>
      </c>
      <c r="H95" s="113">
        <v>0.33979999999999999</v>
      </c>
      <c r="I95" s="113">
        <v>0.18970000000000001</v>
      </c>
      <c r="J95" s="120">
        <v>7.3300000000000004E-2</v>
      </c>
      <c r="K95" s="22">
        <v>0.42030000000000001</v>
      </c>
      <c r="L95" s="113">
        <v>0.2069</v>
      </c>
      <c r="M95" s="24">
        <v>4.2200000000000001E-2</v>
      </c>
    </row>
    <row r="96" spans="1:13">
      <c r="A96" s="29" t="s">
        <v>523</v>
      </c>
      <c r="B96" s="112">
        <v>27005778</v>
      </c>
      <c r="C96" s="112" t="s">
        <v>518</v>
      </c>
      <c r="D96" s="112" t="s">
        <v>433</v>
      </c>
      <c r="E96" s="22">
        <v>-1.9400000000000001E-2</v>
      </c>
      <c r="F96" s="113">
        <v>6.1699999999999998E-2</v>
      </c>
      <c r="G96" s="24">
        <v>0.754</v>
      </c>
      <c r="H96" s="113">
        <v>2.47E-2</v>
      </c>
      <c r="I96" s="113">
        <v>0.106</v>
      </c>
      <c r="J96" s="120">
        <v>0.81559999999999999</v>
      </c>
      <c r="K96" s="22">
        <v>5.0099999999999999E-2</v>
      </c>
      <c r="L96" s="113">
        <v>0.1196</v>
      </c>
      <c r="M96" s="24">
        <v>0.6754</v>
      </c>
    </row>
    <row r="97" spans="1:13">
      <c r="A97" s="29" t="s">
        <v>524</v>
      </c>
      <c r="B97" s="112">
        <v>27005778</v>
      </c>
      <c r="C97" s="112" t="s">
        <v>518</v>
      </c>
      <c r="D97" s="112" t="s">
        <v>433</v>
      </c>
      <c r="E97" s="22">
        <v>-0.42430000000000001</v>
      </c>
      <c r="F97" s="113">
        <v>7.8299999999999995E-2</v>
      </c>
      <c r="G97" s="24">
        <v>5.8973000000000001E-8</v>
      </c>
      <c r="H97" s="113">
        <v>-0.3659</v>
      </c>
      <c r="I97" s="113">
        <v>0.14560000000000001</v>
      </c>
      <c r="J97" s="120">
        <v>1.2E-2</v>
      </c>
      <c r="K97" s="22">
        <v>-0.48149999999999998</v>
      </c>
      <c r="L97" s="113">
        <v>0.1507</v>
      </c>
      <c r="M97" s="24">
        <v>1.4E-3</v>
      </c>
    </row>
    <row r="98" spans="1:13">
      <c r="A98" s="29" t="s">
        <v>525</v>
      </c>
      <c r="B98" s="112">
        <v>27005778</v>
      </c>
      <c r="C98" s="112" t="s">
        <v>518</v>
      </c>
      <c r="D98" s="112" t="s">
        <v>433</v>
      </c>
      <c r="E98" s="22">
        <v>0.12790000000000001</v>
      </c>
      <c r="F98" s="113">
        <v>0.1125</v>
      </c>
      <c r="G98" s="24">
        <v>0.25530000000000003</v>
      </c>
      <c r="H98" s="113">
        <v>0.2205</v>
      </c>
      <c r="I98" s="113">
        <v>0.19189999999999999</v>
      </c>
      <c r="J98" s="120">
        <v>0.2505</v>
      </c>
      <c r="K98" s="22">
        <v>0.27339999999999998</v>
      </c>
      <c r="L98" s="113">
        <v>0.2293</v>
      </c>
      <c r="M98" s="24">
        <v>0.23319999999999999</v>
      </c>
    </row>
    <row r="99" spans="1:13">
      <c r="A99" s="29" t="s">
        <v>526</v>
      </c>
      <c r="B99" s="112">
        <v>27005778</v>
      </c>
      <c r="C99" s="112" t="s">
        <v>518</v>
      </c>
      <c r="D99" s="112" t="s">
        <v>433</v>
      </c>
      <c r="E99" s="22">
        <v>0.31109999999999999</v>
      </c>
      <c r="F99" s="113">
        <v>7.0699999999999999E-2</v>
      </c>
      <c r="G99" s="24">
        <v>1.0942E-5</v>
      </c>
      <c r="H99" s="113">
        <v>0.36209999999999998</v>
      </c>
      <c r="I99" s="113">
        <v>0.13150000000000001</v>
      </c>
      <c r="J99" s="120">
        <v>5.8999999999999999E-3</v>
      </c>
      <c r="K99" s="22">
        <v>0.2303</v>
      </c>
      <c r="L99" s="113">
        <v>0.12189999999999999</v>
      </c>
      <c r="M99" s="24">
        <v>5.8900000000000001E-2</v>
      </c>
    </row>
    <row r="100" spans="1:13">
      <c r="A100" s="29" t="s">
        <v>527</v>
      </c>
      <c r="B100" s="112">
        <v>27005778</v>
      </c>
      <c r="C100" s="112" t="s">
        <v>518</v>
      </c>
      <c r="D100" s="112" t="s">
        <v>433</v>
      </c>
      <c r="E100" s="22">
        <v>0.1593</v>
      </c>
      <c r="F100" s="113">
        <v>0.1132</v>
      </c>
      <c r="G100" s="24">
        <v>0.15920000000000001</v>
      </c>
      <c r="H100" s="113">
        <v>0.24959999999999999</v>
      </c>
      <c r="I100" s="113">
        <v>0.18990000000000001</v>
      </c>
      <c r="J100" s="120">
        <v>0.18890000000000001</v>
      </c>
      <c r="K100" s="22">
        <v>0.29099999999999998</v>
      </c>
      <c r="L100" s="113">
        <v>0.22320000000000001</v>
      </c>
      <c r="M100" s="24">
        <v>0.19239999999999999</v>
      </c>
    </row>
    <row r="101" spans="1:13">
      <c r="A101" s="29" t="s">
        <v>528</v>
      </c>
      <c r="B101" s="112">
        <v>27005778</v>
      </c>
      <c r="C101" s="112" t="s">
        <v>518</v>
      </c>
      <c r="D101" s="112" t="s">
        <v>433</v>
      </c>
      <c r="E101" s="22">
        <v>0.26119999999999999</v>
      </c>
      <c r="F101" s="113">
        <v>7.8600000000000003E-2</v>
      </c>
      <c r="G101" s="24">
        <v>8.9999999999999998E-4</v>
      </c>
      <c r="H101" s="113">
        <v>0.28249999999999997</v>
      </c>
      <c r="I101" s="113">
        <v>0.13450000000000001</v>
      </c>
      <c r="J101" s="120">
        <v>3.5700000000000003E-2</v>
      </c>
      <c r="K101" s="22">
        <v>0.21940000000000001</v>
      </c>
      <c r="L101" s="113">
        <v>0.1232</v>
      </c>
      <c r="M101" s="24">
        <v>7.4999999999999997E-2</v>
      </c>
    </row>
    <row r="102" spans="1:13">
      <c r="A102" s="29" t="s">
        <v>529</v>
      </c>
      <c r="B102" s="112">
        <v>27005778</v>
      </c>
      <c r="C102" s="112" t="s">
        <v>518</v>
      </c>
      <c r="D102" s="112" t="s">
        <v>433</v>
      </c>
      <c r="E102" s="22">
        <v>-4.9399999999999999E-2</v>
      </c>
      <c r="F102" s="113">
        <v>7.7899999999999997E-2</v>
      </c>
      <c r="G102" s="24">
        <v>0.52590000000000003</v>
      </c>
      <c r="H102" s="113">
        <v>-0.37490000000000001</v>
      </c>
      <c r="I102" s="113">
        <v>0.15049999999999999</v>
      </c>
      <c r="J102" s="120">
        <v>1.2699999999999999E-2</v>
      </c>
      <c r="K102" s="22">
        <v>5.0000000000000001E-4</v>
      </c>
      <c r="L102" s="113">
        <v>0.16689999999999999</v>
      </c>
      <c r="M102" s="24">
        <v>0.99780000000000002</v>
      </c>
    </row>
    <row r="103" spans="1:13">
      <c r="A103" s="29" t="s">
        <v>530</v>
      </c>
      <c r="B103" s="112">
        <v>27005778</v>
      </c>
      <c r="C103" s="112" t="s">
        <v>518</v>
      </c>
      <c r="D103" s="112" t="s">
        <v>433</v>
      </c>
      <c r="E103" s="22">
        <v>0.39879999999999999</v>
      </c>
      <c r="F103" s="113">
        <v>8.8400000000000006E-2</v>
      </c>
      <c r="G103" s="24">
        <v>6.5091000000000001E-6</v>
      </c>
      <c r="H103" s="113">
        <v>0.41160000000000002</v>
      </c>
      <c r="I103" s="113">
        <v>0.14330000000000001</v>
      </c>
      <c r="J103" s="120">
        <v>4.1000000000000003E-3</v>
      </c>
      <c r="K103" s="22">
        <v>0.29770000000000002</v>
      </c>
      <c r="L103" s="113">
        <v>0.1462</v>
      </c>
      <c r="M103" s="24">
        <v>4.1700000000000001E-2</v>
      </c>
    </row>
    <row r="104" spans="1:13">
      <c r="A104" s="29" t="s">
        <v>531</v>
      </c>
      <c r="B104" s="112">
        <v>27005778</v>
      </c>
      <c r="C104" s="112" t="s">
        <v>518</v>
      </c>
      <c r="D104" s="112" t="s">
        <v>433</v>
      </c>
      <c r="E104" s="22">
        <v>0.1167</v>
      </c>
      <c r="F104" s="113">
        <v>0.10589999999999999</v>
      </c>
      <c r="G104" s="24">
        <v>0.27060000000000001</v>
      </c>
      <c r="H104" s="113">
        <v>0.21360000000000001</v>
      </c>
      <c r="I104" s="113">
        <v>0.18820000000000001</v>
      </c>
      <c r="J104" s="120">
        <v>0.25629999999999997</v>
      </c>
      <c r="K104" s="22">
        <v>0.1762</v>
      </c>
      <c r="L104" s="113">
        <v>0.2084</v>
      </c>
      <c r="M104" s="24">
        <v>0.39789999999999998</v>
      </c>
    </row>
    <row r="105" spans="1:13">
      <c r="A105" s="29" t="s">
        <v>532</v>
      </c>
      <c r="B105" s="112">
        <v>27005778</v>
      </c>
      <c r="C105" s="112" t="s">
        <v>518</v>
      </c>
      <c r="D105" s="112" t="s">
        <v>433</v>
      </c>
      <c r="E105" s="22">
        <v>-0.41789999999999999</v>
      </c>
      <c r="F105" s="113">
        <v>7.1099999999999997E-2</v>
      </c>
      <c r="G105" s="24">
        <v>4.2329999999999998E-9</v>
      </c>
      <c r="H105" s="113">
        <v>-0.38190000000000002</v>
      </c>
      <c r="I105" s="113">
        <v>0.13969999999999999</v>
      </c>
      <c r="J105" s="120">
        <v>6.3E-3</v>
      </c>
      <c r="K105" s="22">
        <v>-0.4325</v>
      </c>
      <c r="L105" s="113">
        <v>0.14099999999999999</v>
      </c>
      <c r="M105" s="24">
        <v>2.2000000000000001E-3</v>
      </c>
    </row>
    <row r="106" spans="1:13">
      <c r="A106" s="29" t="s">
        <v>533</v>
      </c>
      <c r="B106" s="112">
        <v>27005778</v>
      </c>
      <c r="C106" s="112" t="s">
        <v>518</v>
      </c>
      <c r="D106" s="112" t="s">
        <v>433</v>
      </c>
      <c r="E106" s="22">
        <v>0.1389</v>
      </c>
      <c r="F106" s="113">
        <v>0.11559999999999999</v>
      </c>
      <c r="G106" s="24">
        <v>0.22969999999999999</v>
      </c>
      <c r="H106" s="113">
        <v>0.23899999999999999</v>
      </c>
      <c r="I106" s="113">
        <v>0.1981</v>
      </c>
      <c r="J106" s="120">
        <v>0.22770000000000001</v>
      </c>
      <c r="K106" s="22">
        <v>0.2535</v>
      </c>
      <c r="L106" s="113">
        <v>0.22839999999999999</v>
      </c>
      <c r="M106" s="24">
        <v>0.26719999999999999</v>
      </c>
    </row>
    <row r="107" spans="1:13">
      <c r="A107" s="29" t="s">
        <v>534</v>
      </c>
      <c r="B107" s="112">
        <v>27005778</v>
      </c>
      <c r="C107" s="112" t="s">
        <v>518</v>
      </c>
      <c r="D107" s="112" t="s">
        <v>433</v>
      </c>
      <c r="E107" s="22">
        <v>0.35010000000000002</v>
      </c>
      <c r="F107" s="113">
        <v>8.9700000000000002E-2</v>
      </c>
      <c r="G107" s="24">
        <v>9.5422999999999998E-5</v>
      </c>
      <c r="H107" s="113">
        <v>0.2964</v>
      </c>
      <c r="I107" s="113">
        <v>0.12790000000000001</v>
      </c>
      <c r="J107" s="120">
        <v>2.0500000000000001E-2</v>
      </c>
      <c r="K107" s="22">
        <v>0.2485</v>
      </c>
      <c r="L107" s="113">
        <v>0.12659999999999999</v>
      </c>
      <c r="M107" s="24">
        <v>4.9700000000000001E-2</v>
      </c>
    </row>
    <row r="108" spans="1:13">
      <c r="A108" s="29" t="s">
        <v>535</v>
      </c>
      <c r="B108" s="112">
        <v>27005778</v>
      </c>
      <c r="C108" s="112" t="s">
        <v>518</v>
      </c>
      <c r="D108" s="112" t="s">
        <v>433</v>
      </c>
      <c r="E108" s="22">
        <v>0.18099999999999999</v>
      </c>
      <c r="F108" s="113">
        <v>0.11890000000000001</v>
      </c>
      <c r="G108" s="24">
        <v>0.12809999999999999</v>
      </c>
      <c r="H108" s="113">
        <v>0.27389999999999998</v>
      </c>
      <c r="I108" s="113">
        <v>0.19539999999999999</v>
      </c>
      <c r="J108" s="120">
        <v>0.16089999999999999</v>
      </c>
      <c r="K108" s="22">
        <v>0.29609999999999997</v>
      </c>
      <c r="L108" s="113">
        <v>0.224</v>
      </c>
      <c r="M108" s="24">
        <v>0.18629999999999999</v>
      </c>
    </row>
    <row r="109" spans="1:13">
      <c r="A109" s="29" t="s">
        <v>536</v>
      </c>
      <c r="B109" s="112">
        <v>27005778</v>
      </c>
      <c r="C109" s="112" t="s">
        <v>518</v>
      </c>
      <c r="D109" s="112" t="s">
        <v>433</v>
      </c>
      <c r="E109" s="22">
        <v>0.32890000000000003</v>
      </c>
      <c r="F109" s="113">
        <v>7.9699999999999993E-2</v>
      </c>
      <c r="G109" s="24">
        <v>3.6749999999999999E-5</v>
      </c>
      <c r="H109" s="113">
        <v>0.26779999999999998</v>
      </c>
      <c r="I109" s="113">
        <v>0.125</v>
      </c>
      <c r="J109" s="120">
        <v>3.2199999999999999E-2</v>
      </c>
      <c r="K109" s="22">
        <v>0.31919999999999998</v>
      </c>
      <c r="L109" s="113">
        <v>0.1211</v>
      </c>
      <c r="M109" s="24">
        <v>8.3999999999999995E-3</v>
      </c>
    </row>
    <row r="110" spans="1:13">
      <c r="A110" s="29" t="s">
        <v>537</v>
      </c>
      <c r="B110" s="112">
        <v>27005778</v>
      </c>
      <c r="C110" s="112" t="s">
        <v>518</v>
      </c>
      <c r="D110" s="112" t="s">
        <v>433</v>
      </c>
      <c r="E110" s="22">
        <v>0.18809999999999999</v>
      </c>
      <c r="F110" s="113">
        <v>0.1082</v>
      </c>
      <c r="G110" s="24">
        <v>8.2199999999999995E-2</v>
      </c>
      <c r="H110" s="113">
        <v>0.25719999999999998</v>
      </c>
      <c r="I110" s="113">
        <v>0.1721</v>
      </c>
      <c r="J110" s="120">
        <v>0.1351</v>
      </c>
      <c r="K110" s="22">
        <v>0.25080000000000002</v>
      </c>
      <c r="L110" s="113">
        <v>0.19070000000000001</v>
      </c>
      <c r="M110" s="24">
        <v>0.18859999999999999</v>
      </c>
    </row>
    <row r="111" spans="1:13">
      <c r="A111" s="29" t="s">
        <v>538</v>
      </c>
      <c r="B111" s="112">
        <v>27005778</v>
      </c>
      <c r="C111" s="112" t="s">
        <v>518</v>
      </c>
      <c r="D111" s="112" t="s">
        <v>433</v>
      </c>
      <c r="E111" s="22">
        <v>0.29730000000000001</v>
      </c>
      <c r="F111" s="113">
        <v>7.8600000000000003E-2</v>
      </c>
      <c r="G111" s="24">
        <v>2.0000000000000001E-4</v>
      </c>
      <c r="H111" s="113">
        <v>0.28839999999999999</v>
      </c>
      <c r="I111" s="113">
        <v>0.13689999999999999</v>
      </c>
      <c r="J111" s="120">
        <v>3.5099999999999999E-2</v>
      </c>
      <c r="K111" s="22">
        <v>0.27460000000000001</v>
      </c>
      <c r="L111" s="113">
        <v>0.12670000000000001</v>
      </c>
      <c r="M111" s="24">
        <v>3.0200000000000001E-2</v>
      </c>
    </row>
    <row r="112" spans="1:13">
      <c r="A112" s="29" t="s">
        <v>539</v>
      </c>
      <c r="B112" s="112">
        <v>27005778</v>
      </c>
      <c r="C112" s="112" t="s">
        <v>518</v>
      </c>
      <c r="D112" s="112" t="s">
        <v>433</v>
      </c>
      <c r="E112" s="22">
        <v>0.33610000000000001</v>
      </c>
      <c r="F112" s="113">
        <v>8.0399999999999999E-2</v>
      </c>
      <c r="G112" s="24">
        <v>2.8915999999999999E-5</v>
      </c>
      <c r="H112" s="113">
        <v>0.21940000000000001</v>
      </c>
      <c r="I112" s="113">
        <v>0.14000000000000001</v>
      </c>
      <c r="J112" s="120">
        <v>0.1171</v>
      </c>
      <c r="K112" s="22">
        <v>0.29849999999999999</v>
      </c>
      <c r="L112" s="113">
        <v>0.13700000000000001</v>
      </c>
      <c r="M112" s="24">
        <v>2.9399999999999999E-2</v>
      </c>
    </row>
    <row r="113" spans="1:13">
      <c r="A113" s="29" t="s">
        <v>540</v>
      </c>
      <c r="B113" s="112">
        <v>27005778</v>
      </c>
      <c r="C113" s="112" t="s">
        <v>518</v>
      </c>
      <c r="D113" s="112" t="s">
        <v>433</v>
      </c>
      <c r="E113" s="22">
        <v>0.1741</v>
      </c>
      <c r="F113" s="113">
        <v>7.9699999999999993E-2</v>
      </c>
      <c r="G113" s="24">
        <v>2.9000000000000001E-2</v>
      </c>
      <c r="H113" s="113">
        <v>0.2162</v>
      </c>
      <c r="I113" s="113">
        <v>0.1444</v>
      </c>
      <c r="J113" s="120">
        <v>0.13439999999999999</v>
      </c>
      <c r="K113" s="22">
        <v>0.16250000000000001</v>
      </c>
      <c r="L113" s="113">
        <v>0.14369999999999999</v>
      </c>
      <c r="M113" s="24">
        <v>0.2581</v>
      </c>
    </row>
    <row r="114" spans="1:13">
      <c r="A114" s="29" t="s">
        <v>541</v>
      </c>
      <c r="B114" s="112">
        <v>27005778</v>
      </c>
      <c r="C114" s="112" t="s">
        <v>518</v>
      </c>
      <c r="D114" s="112" t="s">
        <v>433</v>
      </c>
      <c r="E114" s="22">
        <v>-6.0199999999999997E-2</v>
      </c>
      <c r="F114" s="113">
        <v>6.4000000000000001E-2</v>
      </c>
      <c r="G114" s="24">
        <v>0.34699999999999998</v>
      </c>
      <c r="H114" s="113">
        <v>-4.8300000000000003E-2</v>
      </c>
      <c r="I114" s="113">
        <v>0.12659999999999999</v>
      </c>
      <c r="J114" s="120">
        <v>0.70279999999999998</v>
      </c>
      <c r="K114" s="22">
        <v>-9.9500000000000005E-2</v>
      </c>
      <c r="L114" s="113">
        <v>0.129</v>
      </c>
      <c r="M114" s="24">
        <v>0.4405</v>
      </c>
    </row>
    <row r="115" spans="1:13">
      <c r="A115" s="29" t="s">
        <v>542</v>
      </c>
      <c r="B115" s="112">
        <v>27005778</v>
      </c>
      <c r="C115" s="112" t="s">
        <v>518</v>
      </c>
      <c r="D115" s="112" t="s">
        <v>433</v>
      </c>
      <c r="E115" s="22">
        <v>9.4999999999999998E-3</v>
      </c>
      <c r="F115" s="113">
        <v>8.8900000000000007E-2</v>
      </c>
      <c r="G115" s="24">
        <v>0.91500000000000004</v>
      </c>
      <c r="H115" s="113">
        <v>0.1196</v>
      </c>
      <c r="I115" s="113">
        <v>0.17549999999999999</v>
      </c>
      <c r="J115" s="120">
        <v>0.49540000000000001</v>
      </c>
      <c r="K115" s="22">
        <v>9.7199999999999995E-2</v>
      </c>
      <c r="L115" s="113">
        <v>0.18840000000000001</v>
      </c>
      <c r="M115" s="24">
        <v>0.60599999999999998</v>
      </c>
    </row>
    <row r="116" spans="1:13">
      <c r="A116" s="29" t="s">
        <v>543</v>
      </c>
      <c r="B116" s="112">
        <v>27005778</v>
      </c>
      <c r="C116" s="112" t="s">
        <v>518</v>
      </c>
      <c r="D116" s="112" t="s">
        <v>433</v>
      </c>
      <c r="E116" s="22">
        <v>-0.44829999999999998</v>
      </c>
      <c r="F116" s="113">
        <v>8.2100000000000006E-2</v>
      </c>
      <c r="G116" s="24">
        <v>4.7459000000000002E-8</v>
      </c>
      <c r="H116" s="113">
        <v>-0.38479999999999998</v>
      </c>
      <c r="I116" s="113">
        <v>0.1469</v>
      </c>
      <c r="J116" s="120">
        <v>8.8000000000000005E-3</v>
      </c>
      <c r="K116" s="22">
        <v>-0.51719999999999999</v>
      </c>
      <c r="L116" s="113">
        <v>0.1492</v>
      </c>
      <c r="M116" s="24">
        <v>5.0000000000000001E-4</v>
      </c>
    </row>
    <row r="117" spans="1:13">
      <c r="A117" s="29" t="s">
        <v>544</v>
      </c>
      <c r="B117" s="112">
        <v>27005778</v>
      </c>
      <c r="C117" s="112" t="s">
        <v>518</v>
      </c>
      <c r="D117" s="112" t="s">
        <v>433</v>
      </c>
      <c r="E117" s="22">
        <v>6.4799999999999996E-2</v>
      </c>
      <c r="F117" s="113">
        <v>9.98E-2</v>
      </c>
      <c r="G117" s="24">
        <v>0.51629999999999998</v>
      </c>
      <c r="H117" s="113">
        <v>0.19089999999999999</v>
      </c>
      <c r="I117" s="113">
        <v>0.2</v>
      </c>
      <c r="J117" s="120">
        <v>0.3397</v>
      </c>
      <c r="K117" s="22">
        <v>0.16320000000000001</v>
      </c>
      <c r="L117" s="113">
        <v>0.21779999999999999</v>
      </c>
      <c r="M117" s="24">
        <v>0.4536</v>
      </c>
    </row>
    <row r="118" spans="1:13">
      <c r="A118" s="29" t="s">
        <v>545</v>
      </c>
      <c r="B118" s="112">
        <v>27005778</v>
      </c>
      <c r="C118" s="112" t="s">
        <v>518</v>
      </c>
      <c r="D118" s="112" t="s">
        <v>433</v>
      </c>
      <c r="E118" s="22">
        <v>0.29470000000000002</v>
      </c>
      <c r="F118" s="113">
        <v>8.0500000000000002E-2</v>
      </c>
      <c r="G118" s="24">
        <v>2.9999999999999997E-4</v>
      </c>
      <c r="H118" s="113">
        <v>0.29949999999999999</v>
      </c>
      <c r="I118" s="113">
        <v>0.13</v>
      </c>
      <c r="J118" s="120">
        <v>2.1299999999999999E-2</v>
      </c>
      <c r="K118" s="22">
        <v>0.25159999999999999</v>
      </c>
      <c r="L118" s="113">
        <v>0.1293</v>
      </c>
      <c r="M118" s="24">
        <v>5.16E-2</v>
      </c>
    </row>
    <row r="119" spans="1:13">
      <c r="A119" s="29" t="s">
        <v>546</v>
      </c>
      <c r="B119" s="112">
        <v>27005778</v>
      </c>
      <c r="C119" s="112" t="s">
        <v>518</v>
      </c>
      <c r="D119" s="112" t="s">
        <v>433</v>
      </c>
      <c r="E119" s="22">
        <v>-0.32540000000000002</v>
      </c>
      <c r="F119" s="113">
        <v>9.5799999999999996E-2</v>
      </c>
      <c r="G119" s="24">
        <v>6.9999999999999999E-4</v>
      </c>
      <c r="H119" s="113">
        <v>-0.46079999999999999</v>
      </c>
      <c r="I119" s="113">
        <v>0.1787</v>
      </c>
      <c r="J119" s="120">
        <v>9.9000000000000008E-3</v>
      </c>
      <c r="K119" s="22">
        <v>-9.3700000000000006E-2</v>
      </c>
      <c r="L119" s="113">
        <v>0.18360000000000001</v>
      </c>
      <c r="M119" s="24">
        <v>0.60980000000000001</v>
      </c>
    </row>
    <row r="120" spans="1:13">
      <c r="A120" s="29" t="s">
        <v>547</v>
      </c>
      <c r="B120" s="112">
        <v>27005778</v>
      </c>
      <c r="C120" s="112" t="s">
        <v>518</v>
      </c>
      <c r="D120" s="112" t="s">
        <v>433</v>
      </c>
      <c r="E120" s="22">
        <v>0.316</v>
      </c>
      <c r="F120" s="113">
        <v>9.5299999999999996E-2</v>
      </c>
      <c r="G120" s="24">
        <v>8.9999999999999998E-4</v>
      </c>
      <c r="H120" s="113">
        <v>0.30659999999999998</v>
      </c>
      <c r="I120" s="113">
        <v>0.1429</v>
      </c>
      <c r="J120" s="120">
        <v>3.1899999999999998E-2</v>
      </c>
      <c r="K120" s="22">
        <v>0.313</v>
      </c>
      <c r="L120" s="113">
        <v>0.13569999999999999</v>
      </c>
      <c r="M120" s="24">
        <v>2.1100000000000001E-2</v>
      </c>
    </row>
    <row r="121" spans="1:13">
      <c r="A121" s="29" t="s">
        <v>548</v>
      </c>
      <c r="B121" s="112">
        <v>27005778</v>
      </c>
      <c r="C121" s="112" t="s">
        <v>518</v>
      </c>
      <c r="D121" s="112" t="s">
        <v>433</v>
      </c>
      <c r="E121" s="22">
        <v>0.26690000000000003</v>
      </c>
      <c r="F121" s="113">
        <v>8.5900000000000004E-2</v>
      </c>
      <c r="G121" s="24">
        <v>1.9E-3</v>
      </c>
      <c r="H121" s="113">
        <v>0.29249999999999998</v>
      </c>
      <c r="I121" s="113">
        <v>0.14940000000000001</v>
      </c>
      <c r="J121" s="120">
        <v>5.0200000000000002E-2</v>
      </c>
      <c r="K121" s="22">
        <v>0.33689999999999998</v>
      </c>
      <c r="L121" s="113">
        <v>0.14499999999999999</v>
      </c>
      <c r="M121" s="24">
        <v>2.0199999999999999E-2</v>
      </c>
    </row>
    <row r="122" spans="1:13">
      <c r="A122" s="29" t="s">
        <v>549</v>
      </c>
      <c r="B122" s="112">
        <v>27005778</v>
      </c>
      <c r="C122" s="112" t="s">
        <v>518</v>
      </c>
      <c r="D122" s="112" t="s">
        <v>433</v>
      </c>
      <c r="E122" s="22">
        <v>0.30380000000000001</v>
      </c>
      <c r="F122" s="113">
        <v>7.4399999999999994E-2</v>
      </c>
      <c r="G122" s="24">
        <v>4.4332999999999997E-5</v>
      </c>
      <c r="H122" s="113">
        <v>0.31119999999999998</v>
      </c>
      <c r="I122" s="113">
        <v>0.13170000000000001</v>
      </c>
      <c r="J122" s="120">
        <v>1.8100000000000002E-2</v>
      </c>
      <c r="K122" s="22">
        <v>0.29299999999999998</v>
      </c>
      <c r="L122" s="113">
        <v>0.1497</v>
      </c>
      <c r="M122" s="24">
        <v>5.0299999999999997E-2</v>
      </c>
    </row>
    <row r="123" spans="1:13">
      <c r="A123" s="29" t="s">
        <v>550</v>
      </c>
      <c r="B123" s="112">
        <v>27005778</v>
      </c>
      <c r="C123" s="112" t="s">
        <v>518</v>
      </c>
      <c r="D123" s="112" t="s">
        <v>433</v>
      </c>
      <c r="E123" s="22">
        <v>-0.32669999999999999</v>
      </c>
      <c r="F123" s="113">
        <v>9.8900000000000002E-2</v>
      </c>
      <c r="G123" s="24">
        <v>1E-3</v>
      </c>
      <c r="H123" s="113">
        <v>-0.45689999999999997</v>
      </c>
      <c r="I123" s="113">
        <v>0.1744</v>
      </c>
      <c r="J123" s="120">
        <v>8.8000000000000005E-3</v>
      </c>
      <c r="K123" s="22">
        <v>-0.3538</v>
      </c>
      <c r="L123" s="113">
        <v>0.1797</v>
      </c>
      <c r="M123" s="24">
        <v>4.9000000000000002E-2</v>
      </c>
    </row>
    <row r="124" spans="1:13">
      <c r="A124" s="29" t="s">
        <v>551</v>
      </c>
      <c r="B124" s="112">
        <v>27005778</v>
      </c>
      <c r="C124" s="112" t="s">
        <v>518</v>
      </c>
      <c r="D124" s="112" t="s">
        <v>433</v>
      </c>
      <c r="E124" s="22">
        <v>0.44929999999999998</v>
      </c>
      <c r="F124" s="113">
        <v>0.111</v>
      </c>
      <c r="G124" s="24">
        <v>5.215E-5</v>
      </c>
      <c r="H124" s="113">
        <v>0.37819999999999998</v>
      </c>
      <c r="I124" s="113">
        <v>0.16650000000000001</v>
      </c>
      <c r="J124" s="120">
        <v>2.3099999999999999E-2</v>
      </c>
      <c r="K124" s="22">
        <v>0.24010000000000001</v>
      </c>
      <c r="L124" s="113">
        <v>0.1401</v>
      </c>
      <c r="M124" s="24">
        <v>8.6599999999999996E-2</v>
      </c>
    </row>
    <row r="125" spans="1:13">
      <c r="A125" s="29" t="s">
        <v>552</v>
      </c>
      <c r="B125" s="112">
        <v>27005778</v>
      </c>
      <c r="C125" s="112" t="s">
        <v>518</v>
      </c>
      <c r="D125" s="112" t="s">
        <v>433</v>
      </c>
      <c r="E125" s="22">
        <v>-0.41189999999999999</v>
      </c>
      <c r="F125" s="113">
        <v>7.8299999999999995E-2</v>
      </c>
      <c r="G125" s="24">
        <v>1.4163E-7</v>
      </c>
      <c r="H125" s="113">
        <v>-0.2964</v>
      </c>
      <c r="I125" s="113">
        <v>0.13539999999999999</v>
      </c>
      <c r="J125" s="120">
        <v>2.8500000000000001E-2</v>
      </c>
      <c r="K125" s="22">
        <v>-0.5151</v>
      </c>
      <c r="L125" s="113">
        <v>0.14799999999999999</v>
      </c>
      <c r="M125" s="24">
        <v>5.0000000000000001E-4</v>
      </c>
    </row>
    <row r="126" spans="1:13">
      <c r="A126" s="29" t="s">
        <v>553</v>
      </c>
      <c r="B126" s="112">
        <v>27005778</v>
      </c>
      <c r="C126" s="112" t="s">
        <v>518</v>
      </c>
      <c r="D126" s="112" t="s">
        <v>433</v>
      </c>
      <c r="E126" s="22">
        <v>0.33289999999999997</v>
      </c>
      <c r="F126" s="113">
        <v>8.1699999999999995E-2</v>
      </c>
      <c r="G126" s="24">
        <v>4.6252999999999999E-5</v>
      </c>
      <c r="H126" s="113">
        <v>0.23569999999999999</v>
      </c>
      <c r="I126" s="113">
        <v>0.1318</v>
      </c>
      <c r="J126" s="120">
        <v>7.3700000000000002E-2</v>
      </c>
      <c r="K126" s="22">
        <v>0.318</v>
      </c>
      <c r="L126" s="113">
        <v>0.12959999999999999</v>
      </c>
      <c r="M126" s="24">
        <v>1.4200000000000001E-2</v>
      </c>
    </row>
    <row r="127" spans="1:13">
      <c r="A127" s="29" t="s">
        <v>554</v>
      </c>
      <c r="B127" s="112">
        <v>27005778</v>
      </c>
      <c r="C127" s="112" t="s">
        <v>518</v>
      </c>
      <c r="D127" s="112" t="s">
        <v>433</v>
      </c>
      <c r="E127" s="22">
        <v>0.12520000000000001</v>
      </c>
      <c r="F127" s="113">
        <v>8.3099999999999993E-2</v>
      </c>
      <c r="G127" s="24">
        <v>0.13220000000000001</v>
      </c>
      <c r="H127" s="113">
        <v>9.3100000000000002E-2</v>
      </c>
      <c r="I127" s="113">
        <v>0.156</v>
      </c>
      <c r="J127" s="120">
        <v>0.55079999999999996</v>
      </c>
      <c r="K127" s="22">
        <v>0.2271</v>
      </c>
      <c r="L127" s="113">
        <v>0.15690000000000001</v>
      </c>
      <c r="M127" s="24">
        <v>0.1479</v>
      </c>
    </row>
    <row r="128" spans="1:13">
      <c r="A128" s="29" t="s">
        <v>555</v>
      </c>
      <c r="B128" s="112">
        <v>27005778</v>
      </c>
      <c r="C128" s="112" t="s">
        <v>518</v>
      </c>
      <c r="D128" s="112" t="s">
        <v>433</v>
      </c>
      <c r="E128" s="22">
        <v>0.32619999999999999</v>
      </c>
      <c r="F128" s="113">
        <v>8.7400000000000005E-2</v>
      </c>
      <c r="G128" s="24">
        <v>2.0000000000000001E-4</v>
      </c>
      <c r="H128" s="113">
        <v>0.3473</v>
      </c>
      <c r="I128" s="113">
        <v>0.13780000000000001</v>
      </c>
      <c r="J128" s="120">
        <v>1.17E-2</v>
      </c>
      <c r="K128" s="22">
        <v>0.15310000000000001</v>
      </c>
      <c r="L128" s="113">
        <v>0.1394</v>
      </c>
      <c r="M128" s="24">
        <v>0.2722</v>
      </c>
    </row>
    <row r="129" spans="1:13">
      <c r="A129" s="29" t="s">
        <v>556</v>
      </c>
      <c r="B129" s="112">
        <v>27005778</v>
      </c>
      <c r="C129" s="112" t="s">
        <v>518</v>
      </c>
      <c r="D129" s="112" t="s">
        <v>433</v>
      </c>
      <c r="E129" s="22">
        <v>9.2399999999999996E-2</v>
      </c>
      <c r="F129" s="113">
        <v>0.1118</v>
      </c>
      <c r="G129" s="24">
        <v>0.40889999999999999</v>
      </c>
      <c r="H129" s="113">
        <v>0.2319</v>
      </c>
      <c r="I129" s="113">
        <v>0.2122</v>
      </c>
      <c r="J129" s="120">
        <v>0.27429999999999999</v>
      </c>
      <c r="K129" s="22">
        <v>0.19350000000000001</v>
      </c>
      <c r="L129" s="113">
        <v>0.22259999999999999</v>
      </c>
      <c r="M129" s="24">
        <v>0.38479999999999998</v>
      </c>
    </row>
    <row r="130" spans="1:13">
      <c r="A130" s="29" t="s">
        <v>557</v>
      </c>
      <c r="B130" s="112">
        <v>27005778</v>
      </c>
      <c r="C130" s="112" t="s">
        <v>518</v>
      </c>
      <c r="D130" s="112" t="s">
        <v>433</v>
      </c>
      <c r="E130" s="22">
        <v>-0.4229</v>
      </c>
      <c r="F130" s="113">
        <v>7.17E-2</v>
      </c>
      <c r="G130" s="24">
        <v>3.7335999999999996E-9</v>
      </c>
      <c r="H130" s="113">
        <v>-0.40310000000000001</v>
      </c>
      <c r="I130" s="113">
        <v>0.14410000000000001</v>
      </c>
      <c r="J130" s="120">
        <v>5.1999999999999998E-3</v>
      </c>
      <c r="K130" s="22">
        <v>-0.41239999999999999</v>
      </c>
      <c r="L130" s="113">
        <v>0.1429</v>
      </c>
      <c r="M130" s="24">
        <v>3.8999999999999998E-3</v>
      </c>
    </row>
    <row r="131" spans="1:13">
      <c r="A131" s="29" t="s">
        <v>558</v>
      </c>
      <c r="B131" s="112">
        <v>27005778</v>
      </c>
      <c r="C131" s="112" t="s">
        <v>518</v>
      </c>
      <c r="D131" s="112" t="s">
        <v>433</v>
      </c>
      <c r="E131" s="22">
        <v>0.13270000000000001</v>
      </c>
      <c r="F131" s="113">
        <v>0.1133</v>
      </c>
      <c r="G131" s="24">
        <v>0.2414</v>
      </c>
      <c r="H131" s="113">
        <v>0.24579999999999999</v>
      </c>
      <c r="I131" s="113">
        <v>0.2094</v>
      </c>
      <c r="J131" s="120">
        <v>0.24049999999999999</v>
      </c>
      <c r="K131" s="22">
        <v>0.2361</v>
      </c>
      <c r="L131" s="113">
        <v>0.22750000000000001</v>
      </c>
      <c r="M131" s="24">
        <v>0.2994</v>
      </c>
    </row>
    <row r="132" spans="1:13">
      <c r="A132" s="29" t="s">
        <v>559</v>
      </c>
      <c r="B132" s="112">
        <v>27005778</v>
      </c>
      <c r="C132" s="112" t="s">
        <v>518</v>
      </c>
      <c r="D132" s="112" t="s">
        <v>433</v>
      </c>
      <c r="E132" s="22">
        <v>0.34289999999999998</v>
      </c>
      <c r="F132" s="113">
        <v>8.7599999999999997E-2</v>
      </c>
      <c r="G132" s="24">
        <v>8.9981000000000005E-5</v>
      </c>
      <c r="H132" s="113">
        <v>0.31890000000000002</v>
      </c>
      <c r="I132" s="113">
        <v>0.1341</v>
      </c>
      <c r="J132" s="120">
        <v>1.7399999999999999E-2</v>
      </c>
      <c r="K132" s="22">
        <v>0.29470000000000002</v>
      </c>
      <c r="L132" s="113">
        <v>0.13</v>
      </c>
      <c r="M132" s="24">
        <v>2.3400000000000001E-2</v>
      </c>
    </row>
    <row r="133" spans="1:13">
      <c r="A133" s="29" t="s">
        <v>560</v>
      </c>
      <c r="B133" s="112">
        <v>27005778</v>
      </c>
      <c r="C133" s="112" t="s">
        <v>518</v>
      </c>
      <c r="D133" s="112" t="s">
        <v>433</v>
      </c>
      <c r="E133" s="22">
        <v>-0.2611</v>
      </c>
      <c r="F133" s="113">
        <v>9.3799999999999994E-2</v>
      </c>
      <c r="G133" s="24">
        <v>5.4000000000000003E-3</v>
      </c>
      <c r="H133" s="113">
        <v>-0.41360000000000002</v>
      </c>
      <c r="I133" s="113">
        <v>0.18049999999999999</v>
      </c>
      <c r="J133" s="120">
        <v>2.1899999999999999E-2</v>
      </c>
      <c r="K133" s="22">
        <v>-2.0299999999999999E-2</v>
      </c>
      <c r="L133" s="113">
        <v>0.18340000000000001</v>
      </c>
      <c r="M133" s="24">
        <v>0.91200000000000003</v>
      </c>
    </row>
    <row r="134" spans="1:13">
      <c r="A134" s="29" t="s">
        <v>561</v>
      </c>
      <c r="B134" s="112">
        <v>27005778</v>
      </c>
      <c r="C134" s="112" t="s">
        <v>518</v>
      </c>
      <c r="D134" s="112" t="s">
        <v>433</v>
      </c>
      <c r="E134" s="22">
        <v>0.1741</v>
      </c>
      <c r="F134" s="113">
        <v>0.1067</v>
      </c>
      <c r="G134" s="24">
        <v>0.1026</v>
      </c>
      <c r="H134" s="113">
        <v>0.20669999999999999</v>
      </c>
      <c r="I134" s="113">
        <v>0.1736</v>
      </c>
      <c r="J134" s="120">
        <v>0.23380000000000001</v>
      </c>
      <c r="K134" s="22">
        <v>0.27389999999999998</v>
      </c>
      <c r="L134" s="113">
        <v>0.20330000000000001</v>
      </c>
      <c r="M134" s="24">
        <v>0.1779</v>
      </c>
    </row>
    <row r="135" spans="1:13">
      <c r="A135" s="29" t="s">
        <v>562</v>
      </c>
      <c r="B135" s="112">
        <v>27005778</v>
      </c>
      <c r="C135" s="112" t="s">
        <v>518</v>
      </c>
      <c r="D135" s="112" t="s">
        <v>433</v>
      </c>
      <c r="E135" s="22">
        <v>0.3407</v>
      </c>
      <c r="F135" s="113">
        <v>9.8299999999999998E-2</v>
      </c>
      <c r="G135" s="24">
        <v>5.0000000000000001E-4</v>
      </c>
      <c r="H135" s="113">
        <v>0.33860000000000001</v>
      </c>
      <c r="I135" s="113">
        <v>0.1447</v>
      </c>
      <c r="J135" s="120">
        <v>1.9300000000000001E-2</v>
      </c>
      <c r="K135" s="22">
        <v>0.34429999999999999</v>
      </c>
      <c r="L135" s="113">
        <v>0.13780000000000001</v>
      </c>
      <c r="M135" s="24">
        <v>1.24E-2</v>
      </c>
    </row>
    <row r="136" spans="1:13">
      <c r="A136" s="29" t="s">
        <v>563</v>
      </c>
      <c r="B136" s="112">
        <v>27005778</v>
      </c>
      <c r="C136" s="112" t="s">
        <v>518</v>
      </c>
      <c r="D136" s="112" t="s">
        <v>433</v>
      </c>
      <c r="E136" s="22">
        <v>0.2485</v>
      </c>
      <c r="F136" s="113">
        <v>8.6400000000000005E-2</v>
      </c>
      <c r="G136" s="24">
        <v>4.0000000000000001E-3</v>
      </c>
      <c r="H136" s="113">
        <v>0.26090000000000002</v>
      </c>
      <c r="I136" s="113">
        <v>0.1477</v>
      </c>
      <c r="J136" s="120">
        <v>7.7299999999999994E-2</v>
      </c>
      <c r="K136" s="22">
        <v>0.27950000000000003</v>
      </c>
      <c r="L136" s="113">
        <v>0.14000000000000001</v>
      </c>
      <c r="M136" s="24">
        <v>4.5900000000000003E-2</v>
      </c>
    </row>
    <row r="137" spans="1:13">
      <c r="A137" s="29" t="s">
        <v>564</v>
      </c>
      <c r="B137" s="112">
        <v>27005778</v>
      </c>
      <c r="C137" s="112" t="s">
        <v>518</v>
      </c>
      <c r="D137" s="112" t="s">
        <v>433</v>
      </c>
      <c r="E137" s="22">
        <v>-0.38300000000000001</v>
      </c>
      <c r="F137" s="113">
        <v>9.2299999999999993E-2</v>
      </c>
      <c r="G137" s="24">
        <v>3.3173000000000002E-5</v>
      </c>
      <c r="H137" s="113">
        <v>-0.23449999999999999</v>
      </c>
      <c r="I137" s="113">
        <v>0.15179999999999999</v>
      </c>
      <c r="J137" s="120">
        <v>0.1225</v>
      </c>
      <c r="K137" s="22">
        <v>-0.54569999999999996</v>
      </c>
      <c r="L137" s="113">
        <v>0.16600000000000001</v>
      </c>
      <c r="M137" s="24">
        <v>1E-3</v>
      </c>
    </row>
    <row r="138" spans="1:13">
      <c r="A138" s="29" t="s">
        <v>565</v>
      </c>
      <c r="B138" s="112">
        <v>27005778</v>
      </c>
      <c r="C138" s="112" t="s">
        <v>518</v>
      </c>
      <c r="D138" s="112" t="s">
        <v>433</v>
      </c>
      <c r="E138" s="22">
        <v>0.3402</v>
      </c>
      <c r="F138" s="113">
        <v>8.6499999999999994E-2</v>
      </c>
      <c r="G138" s="24">
        <v>8.3301999999999996E-5</v>
      </c>
      <c r="H138" s="113">
        <v>0.31180000000000002</v>
      </c>
      <c r="I138" s="113">
        <v>0.13089999999999999</v>
      </c>
      <c r="J138" s="120">
        <v>1.72E-2</v>
      </c>
      <c r="K138" s="22">
        <v>0.28320000000000001</v>
      </c>
      <c r="L138" s="113">
        <v>0.13500000000000001</v>
      </c>
      <c r="M138" s="24">
        <v>3.5999999999999997E-2</v>
      </c>
    </row>
    <row r="139" spans="1:13">
      <c r="A139" s="29" t="s">
        <v>566</v>
      </c>
      <c r="B139" s="112">
        <v>27005778</v>
      </c>
      <c r="C139" s="112" t="s">
        <v>518</v>
      </c>
      <c r="D139" s="112" t="s">
        <v>433</v>
      </c>
      <c r="E139" s="22">
        <v>0.10009999999999999</v>
      </c>
      <c r="F139" s="113">
        <v>9.1499999999999998E-2</v>
      </c>
      <c r="G139" s="24">
        <v>0.27389999999999998</v>
      </c>
      <c r="H139" s="113">
        <v>0.18160000000000001</v>
      </c>
      <c r="I139" s="113">
        <v>0.16569999999999999</v>
      </c>
      <c r="J139" s="120">
        <v>0.27310000000000001</v>
      </c>
      <c r="K139" s="22">
        <v>0.1321</v>
      </c>
      <c r="L139" s="113">
        <v>0.17480000000000001</v>
      </c>
      <c r="M139" s="24">
        <v>0.44990000000000002</v>
      </c>
    </row>
    <row r="140" spans="1:13">
      <c r="A140" s="29" t="s">
        <v>567</v>
      </c>
      <c r="B140" s="112">
        <v>27005778</v>
      </c>
      <c r="C140" s="112" t="s">
        <v>518</v>
      </c>
      <c r="D140" s="112" t="s">
        <v>433</v>
      </c>
      <c r="E140" s="22">
        <v>0.31890000000000002</v>
      </c>
      <c r="F140" s="113">
        <v>9.4E-2</v>
      </c>
      <c r="G140" s="24">
        <v>6.9999999999999999E-4</v>
      </c>
      <c r="H140" s="113">
        <v>0.34770000000000001</v>
      </c>
      <c r="I140" s="113">
        <v>0.14349999999999999</v>
      </c>
      <c r="J140" s="120">
        <v>1.54E-2</v>
      </c>
      <c r="K140" s="22">
        <v>0.2782</v>
      </c>
      <c r="L140" s="113">
        <v>0.12089999999999999</v>
      </c>
      <c r="M140" s="24">
        <v>2.1399999999999999E-2</v>
      </c>
    </row>
    <row r="141" spans="1:13">
      <c r="A141" s="29" t="s">
        <v>568</v>
      </c>
      <c r="B141" s="112">
        <v>27005778</v>
      </c>
      <c r="C141" s="112" t="s">
        <v>518</v>
      </c>
      <c r="D141" s="112" t="s">
        <v>433</v>
      </c>
      <c r="E141" s="22">
        <v>-0.40550000000000003</v>
      </c>
      <c r="F141" s="113">
        <v>8.3099999999999993E-2</v>
      </c>
      <c r="G141" s="24">
        <v>1.0641999999999999E-6</v>
      </c>
      <c r="H141" s="113">
        <v>-0.37319999999999998</v>
      </c>
      <c r="I141" s="113">
        <v>0.1527</v>
      </c>
      <c r="J141" s="120">
        <v>1.4500000000000001E-2</v>
      </c>
      <c r="K141" s="22">
        <v>-0.34449999999999997</v>
      </c>
      <c r="L141" s="113">
        <v>0.153</v>
      </c>
      <c r="M141" s="24">
        <v>2.4400000000000002E-2</v>
      </c>
    </row>
    <row r="142" spans="1:13">
      <c r="A142" s="29" t="s">
        <v>569</v>
      </c>
      <c r="B142" s="112">
        <v>27005778</v>
      </c>
      <c r="C142" s="112" t="s">
        <v>518</v>
      </c>
      <c r="D142" s="112" t="s">
        <v>433</v>
      </c>
      <c r="E142" s="22">
        <v>6.1199999999999997E-2</v>
      </c>
      <c r="F142" s="113">
        <v>0.1026</v>
      </c>
      <c r="G142" s="24">
        <v>0.55120000000000002</v>
      </c>
      <c r="H142" s="113">
        <v>0.14299999999999999</v>
      </c>
      <c r="I142" s="113">
        <v>0.1837</v>
      </c>
      <c r="J142" s="120">
        <v>0.43609999999999999</v>
      </c>
      <c r="K142" s="22">
        <v>0.1646</v>
      </c>
      <c r="L142" s="113">
        <v>0.2155</v>
      </c>
      <c r="M142" s="24">
        <v>0.4451</v>
      </c>
    </row>
    <row r="143" spans="1:13">
      <c r="A143" s="29" t="s">
        <v>570</v>
      </c>
      <c r="B143" s="112">
        <v>27005778</v>
      </c>
      <c r="C143" s="112" t="s">
        <v>518</v>
      </c>
      <c r="D143" s="112" t="s">
        <v>433</v>
      </c>
      <c r="E143" s="22">
        <v>-0.44119999999999998</v>
      </c>
      <c r="F143" s="113">
        <v>8.2100000000000006E-2</v>
      </c>
      <c r="G143" s="24">
        <v>7.8209999999999997E-8</v>
      </c>
      <c r="H143" s="113">
        <v>-0.38579999999999998</v>
      </c>
      <c r="I143" s="113">
        <v>0.14860000000000001</v>
      </c>
      <c r="J143" s="120">
        <v>9.4000000000000004E-3</v>
      </c>
      <c r="K143" s="22">
        <v>-0.49890000000000001</v>
      </c>
      <c r="L143" s="113">
        <v>0.155</v>
      </c>
      <c r="M143" s="24">
        <v>1.2999999999999999E-3</v>
      </c>
    </row>
    <row r="144" spans="1:13">
      <c r="A144" s="29" t="s">
        <v>571</v>
      </c>
      <c r="B144" s="112">
        <v>27005778</v>
      </c>
      <c r="C144" s="112" t="s">
        <v>518</v>
      </c>
      <c r="D144" s="112" t="s">
        <v>433</v>
      </c>
      <c r="E144" s="22">
        <v>0.10290000000000001</v>
      </c>
      <c r="F144" s="113">
        <v>0.1056</v>
      </c>
      <c r="G144" s="24">
        <v>0.32969999999999999</v>
      </c>
      <c r="H144" s="113">
        <v>0.22370000000000001</v>
      </c>
      <c r="I144" s="113">
        <v>0.20069999999999999</v>
      </c>
      <c r="J144" s="120">
        <v>0.26490000000000002</v>
      </c>
      <c r="K144" s="22">
        <v>0.2122</v>
      </c>
      <c r="L144" s="113">
        <v>0.21990000000000001</v>
      </c>
      <c r="M144" s="24">
        <v>0.33460000000000001</v>
      </c>
    </row>
    <row r="145" spans="1:13">
      <c r="A145" s="29" t="s">
        <v>572</v>
      </c>
      <c r="B145" s="112">
        <v>27005778</v>
      </c>
      <c r="C145" s="112" t="s">
        <v>518</v>
      </c>
      <c r="D145" s="112" t="s">
        <v>433</v>
      </c>
      <c r="E145" s="22">
        <v>0.29620000000000002</v>
      </c>
      <c r="F145" s="113">
        <v>8.1000000000000003E-2</v>
      </c>
      <c r="G145" s="24">
        <v>2.9999999999999997E-4</v>
      </c>
      <c r="H145" s="113">
        <v>0.28510000000000002</v>
      </c>
      <c r="I145" s="113">
        <v>0.127</v>
      </c>
      <c r="J145" s="120">
        <v>2.4799999999999999E-2</v>
      </c>
      <c r="K145" s="22">
        <v>0.23350000000000001</v>
      </c>
      <c r="L145" s="113">
        <v>0.1341</v>
      </c>
      <c r="M145" s="24">
        <v>8.1799999999999998E-2</v>
      </c>
    </row>
    <row r="146" spans="1:13">
      <c r="A146" s="29" t="s">
        <v>573</v>
      </c>
      <c r="B146" s="112">
        <v>27005778</v>
      </c>
      <c r="C146" s="112" t="s">
        <v>518</v>
      </c>
      <c r="D146" s="112" t="s">
        <v>433</v>
      </c>
      <c r="E146" s="22">
        <v>0.1565</v>
      </c>
      <c r="F146" s="113">
        <v>0.1144</v>
      </c>
      <c r="G146" s="24">
        <v>0.17150000000000001</v>
      </c>
      <c r="H146" s="113">
        <v>0.2389</v>
      </c>
      <c r="I146" s="113">
        <v>0.1938</v>
      </c>
      <c r="J146" s="120">
        <v>0.2177</v>
      </c>
      <c r="K146" s="22">
        <v>0.29520000000000002</v>
      </c>
      <c r="L146" s="113">
        <v>0.2321</v>
      </c>
      <c r="M146" s="24">
        <v>0.20349999999999999</v>
      </c>
    </row>
    <row r="147" spans="1:13">
      <c r="A147" s="29" t="s">
        <v>574</v>
      </c>
      <c r="B147" s="112">
        <v>27005778</v>
      </c>
      <c r="C147" s="112" t="s">
        <v>518</v>
      </c>
      <c r="D147" s="112" t="s">
        <v>433</v>
      </c>
      <c r="E147" s="22">
        <v>0.14280000000000001</v>
      </c>
      <c r="F147" s="113">
        <v>0.1066</v>
      </c>
      <c r="G147" s="24">
        <v>0.1804</v>
      </c>
      <c r="H147" s="113">
        <v>0.2238</v>
      </c>
      <c r="I147" s="113">
        <v>0.1905</v>
      </c>
      <c r="J147" s="120">
        <v>0.24</v>
      </c>
      <c r="K147" s="22">
        <v>0.24590000000000001</v>
      </c>
      <c r="L147" s="113">
        <v>0.2152</v>
      </c>
      <c r="M147" s="24">
        <v>0.25309999999999999</v>
      </c>
    </row>
    <row r="148" spans="1:13">
      <c r="A148" s="29" t="s">
        <v>575</v>
      </c>
      <c r="B148" s="112">
        <v>27005778</v>
      </c>
      <c r="C148" s="112" t="s">
        <v>518</v>
      </c>
      <c r="D148" s="112" t="s">
        <v>433</v>
      </c>
      <c r="E148" s="22">
        <v>0.2621</v>
      </c>
      <c r="F148" s="113">
        <v>8.5400000000000004E-2</v>
      </c>
      <c r="G148" s="24">
        <v>2.0999999999999999E-3</v>
      </c>
      <c r="H148" s="113">
        <v>0.27450000000000002</v>
      </c>
      <c r="I148" s="113">
        <v>0.14069999999999999</v>
      </c>
      <c r="J148" s="120">
        <v>5.0999999999999997E-2</v>
      </c>
      <c r="K148" s="22">
        <v>0.22889999999999999</v>
      </c>
      <c r="L148" s="113">
        <v>0.1246</v>
      </c>
      <c r="M148" s="24">
        <v>6.6199999999999995E-2</v>
      </c>
    </row>
    <row r="149" spans="1:13">
      <c r="A149" s="29" t="s">
        <v>576</v>
      </c>
      <c r="B149" s="112">
        <v>27005778</v>
      </c>
      <c r="C149" s="112" t="s">
        <v>518</v>
      </c>
      <c r="D149" s="112" t="s">
        <v>433</v>
      </c>
      <c r="E149" s="22">
        <v>0.1928</v>
      </c>
      <c r="F149" s="113">
        <v>0.12770000000000001</v>
      </c>
      <c r="G149" s="24">
        <v>0.13120000000000001</v>
      </c>
      <c r="H149" s="113">
        <v>0.29780000000000001</v>
      </c>
      <c r="I149" s="113">
        <v>0.20119999999999999</v>
      </c>
      <c r="J149" s="120">
        <v>0.1389</v>
      </c>
      <c r="K149" s="22">
        <v>0.31109999999999999</v>
      </c>
      <c r="L149" s="113">
        <v>0.2356</v>
      </c>
      <c r="M149" s="24">
        <v>0.1867</v>
      </c>
    </row>
    <row r="150" spans="1:13">
      <c r="A150" s="29" t="s">
        <v>577</v>
      </c>
      <c r="B150" s="112">
        <v>27005778</v>
      </c>
      <c r="C150" s="112" t="s">
        <v>518</v>
      </c>
      <c r="D150" s="112" t="s">
        <v>433</v>
      </c>
      <c r="E150" s="22">
        <v>0.23250000000000001</v>
      </c>
      <c r="F150" s="113">
        <v>9.6699999999999994E-2</v>
      </c>
      <c r="G150" s="24">
        <v>1.61E-2</v>
      </c>
      <c r="H150" s="113">
        <v>0.27560000000000001</v>
      </c>
      <c r="I150" s="113">
        <v>0.16769999999999999</v>
      </c>
      <c r="J150" s="120">
        <v>0.1003</v>
      </c>
      <c r="K150" s="22">
        <v>0.2868</v>
      </c>
      <c r="L150" s="113">
        <v>0.16309999999999999</v>
      </c>
      <c r="M150" s="24">
        <v>7.8700000000000006E-2</v>
      </c>
    </row>
    <row r="151" spans="1:13">
      <c r="A151" s="29" t="s">
        <v>578</v>
      </c>
      <c r="B151" s="112">
        <v>27005778</v>
      </c>
      <c r="C151" s="112" t="s">
        <v>518</v>
      </c>
      <c r="D151" s="112" t="s">
        <v>433</v>
      </c>
      <c r="E151" s="22">
        <v>0.36659999999999998</v>
      </c>
      <c r="F151" s="113">
        <v>8.14E-2</v>
      </c>
      <c r="G151" s="24">
        <v>6.6503999999999999E-6</v>
      </c>
      <c r="H151" s="113">
        <v>0.36380000000000001</v>
      </c>
      <c r="I151" s="113">
        <v>0.13450000000000001</v>
      </c>
      <c r="J151" s="120">
        <v>6.7999999999999996E-3</v>
      </c>
      <c r="K151" s="22">
        <v>0.21540000000000001</v>
      </c>
      <c r="L151" s="113">
        <v>0.13950000000000001</v>
      </c>
      <c r="M151" s="24">
        <v>0.1225</v>
      </c>
    </row>
    <row r="152" spans="1:13">
      <c r="A152" s="29" t="s">
        <v>579</v>
      </c>
      <c r="B152" s="112">
        <v>27005778</v>
      </c>
      <c r="C152" s="112" t="s">
        <v>518</v>
      </c>
      <c r="D152" s="112" t="s">
        <v>433</v>
      </c>
      <c r="E152" s="22">
        <v>9.5100000000000004E-2</v>
      </c>
      <c r="F152" s="113">
        <v>0.10489999999999999</v>
      </c>
      <c r="G152" s="24">
        <v>0.36509999999999998</v>
      </c>
      <c r="H152" s="113">
        <v>0.1862</v>
      </c>
      <c r="I152" s="113">
        <v>0.187</v>
      </c>
      <c r="J152" s="120">
        <v>0.31919999999999998</v>
      </c>
      <c r="K152" s="22">
        <v>0.16700000000000001</v>
      </c>
      <c r="L152" s="113">
        <v>0.2112</v>
      </c>
      <c r="M152" s="24">
        <v>0.42899999999999999</v>
      </c>
    </row>
    <row r="153" spans="1:13">
      <c r="A153" s="29" t="s">
        <v>580</v>
      </c>
      <c r="B153" s="112">
        <v>27005778</v>
      </c>
      <c r="C153" s="112" t="s">
        <v>518</v>
      </c>
      <c r="D153" s="112" t="s">
        <v>433</v>
      </c>
      <c r="E153" s="22">
        <v>-0.4194</v>
      </c>
      <c r="F153" s="113">
        <v>7.2999999999999995E-2</v>
      </c>
      <c r="G153" s="24">
        <v>9.0676000000000004E-9</v>
      </c>
      <c r="H153" s="113">
        <v>-0.37930000000000003</v>
      </c>
      <c r="I153" s="113">
        <v>0.1411</v>
      </c>
      <c r="J153" s="120">
        <v>7.1999999999999998E-3</v>
      </c>
      <c r="K153" s="22">
        <v>-0.442</v>
      </c>
      <c r="L153" s="113">
        <v>0.14299999999999999</v>
      </c>
      <c r="M153" s="24">
        <v>2E-3</v>
      </c>
    </row>
    <row r="154" spans="1:13">
      <c r="A154" s="29" t="s">
        <v>581</v>
      </c>
      <c r="B154" s="112">
        <v>27005778</v>
      </c>
      <c r="C154" s="112" t="s">
        <v>518</v>
      </c>
      <c r="D154" s="112" t="s">
        <v>433</v>
      </c>
      <c r="E154" s="22">
        <v>0.13039999999999999</v>
      </c>
      <c r="F154" s="113">
        <v>0.1147</v>
      </c>
      <c r="G154" s="24">
        <v>0.25580000000000003</v>
      </c>
      <c r="H154" s="113">
        <v>0.2303</v>
      </c>
      <c r="I154" s="113">
        <v>0.19789999999999999</v>
      </c>
      <c r="J154" s="120">
        <v>0.24440000000000001</v>
      </c>
      <c r="K154" s="22">
        <v>0.25530000000000003</v>
      </c>
      <c r="L154" s="113">
        <v>0.23039999999999999</v>
      </c>
      <c r="M154" s="24">
        <v>0.26790000000000003</v>
      </c>
    </row>
    <row r="155" spans="1:13">
      <c r="A155" s="29" t="s">
        <v>582</v>
      </c>
      <c r="B155" s="112">
        <v>27005778</v>
      </c>
      <c r="C155" s="112" t="s">
        <v>518</v>
      </c>
      <c r="D155" s="112" t="s">
        <v>433</v>
      </c>
      <c r="E155" s="22">
        <v>0.3448</v>
      </c>
      <c r="F155" s="113">
        <v>7.6300000000000007E-2</v>
      </c>
      <c r="G155" s="24">
        <v>6.2392999999999997E-6</v>
      </c>
      <c r="H155" s="113">
        <v>0.28710000000000002</v>
      </c>
      <c r="I155" s="113">
        <v>0.1216</v>
      </c>
      <c r="J155" s="120">
        <v>1.8200000000000001E-2</v>
      </c>
      <c r="K155" s="22">
        <v>0.20860000000000001</v>
      </c>
      <c r="L155" s="113">
        <v>0.1236</v>
      </c>
      <c r="M155" s="24">
        <v>9.1600000000000001E-2</v>
      </c>
    </row>
    <row r="156" spans="1:13">
      <c r="A156" s="29" t="s">
        <v>583</v>
      </c>
      <c r="B156" s="112">
        <v>27005778</v>
      </c>
      <c r="C156" s="112" t="s">
        <v>518</v>
      </c>
      <c r="D156" s="112" t="s">
        <v>433</v>
      </c>
      <c r="E156" s="22">
        <v>0.17599999999999999</v>
      </c>
      <c r="F156" s="113">
        <v>0.1168</v>
      </c>
      <c r="G156" s="24">
        <v>0.13170000000000001</v>
      </c>
      <c r="H156" s="113">
        <v>0.27250000000000002</v>
      </c>
      <c r="I156" s="113">
        <v>0.193</v>
      </c>
      <c r="J156" s="120">
        <v>0.158</v>
      </c>
      <c r="K156" s="22">
        <v>0.30149999999999999</v>
      </c>
      <c r="L156" s="113">
        <v>0.22359999999999999</v>
      </c>
      <c r="M156" s="24">
        <v>0.17749999999999999</v>
      </c>
    </row>
    <row r="157" spans="1:13">
      <c r="A157" s="29" t="s">
        <v>584</v>
      </c>
      <c r="B157" s="112">
        <v>27005778</v>
      </c>
      <c r="C157" s="112" t="s">
        <v>518</v>
      </c>
      <c r="D157" s="112" t="s">
        <v>433</v>
      </c>
      <c r="E157" s="22">
        <v>0.33139999999999997</v>
      </c>
      <c r="F157" s="113">
        <v>8.3299999999999999E-2</v>
      </c>
      <c r="G157" s="24">
        <v>6.8897000000000001E-5</v>
      </c>
      <c r="H157" s="113">
        <v>0.31900000000000001</v>
      </c>
      <c r="I157" s="113">
        <v>0.13289999999999999</v>
      </c>
      <c r="J157" s="120">
        <v>1.6400000000000001E-2</v>
      </c>
      <c r="K157" s="22">
        <v>0.26519999999999999</v>
      </c>
      <c r="L157" s="113">
        <v>0.12089999999999999</v>
      </c>
      <c r="M157" s="24">
        <v>2.8299999999999999E-2</v>
      </c>
    </row>
    <row r="158" spans="1:13">
      <c r="A158" s="29" t="s">
        <v>585</v>
      </c>
      <c r="B158" s="112">
        <v>27005778</v>
      </c>
      <c r="C158" s="112" t="s">
        <v>518</v>
      </c>
      <c r="D158" s="112" t="s">
        <v>433</v>
      </c>
      <c r="E158" s="22">
        <v>0.2019</v>
      </c>
      <c r="F158" s="113">
        <v>0.11609999999999999</v>
      </c>
      <c r="G158" s="24">
        <v>8.1900000000000001E-2</v>
      </c>
      <c r="H158" s="113">
        <v>0.27989999999999998</v>
      </c>
      <c r="I158" s="113">
        <v>0.18479999999999999</v>
      </c>
      <c r="J158" s="120">
        <v>0.12989999999999999</v>
      </c>
      <c r="K158" s="22">
        <v>0.27850000000000003</v>
      </c>
      <c r="L158" s="113">
        <v>0.2059</v>
      </c>
      <c r="M158" s="24">
        <v>0.1762</v>
      </c>
    </row>
    <row r="159" spans="1:13">
      <c r="A159" s="29" t="s">
        <v>586</v>
      </c>
      <c r="B159" s="112">
        <v>27005778</v>
      </c>
      <c r="C159" s="112" t="s">
        <v>518</v>
      </c>
      <c r="D159" s="112" t="s">
        <v>433</v>
      </c>
      <c r="E159" s="22">
        <v>0.2893</v>
      </c>
      <c r="F159" s="113">
        <v>8.0500000000000002E-2</v>
      </c>
      <c r="G159" s="24">
        <v>2.9999999999999997E-4</v>
      </c>
      <c r="H159" s="113">
        <v>0.28289999999999998</v>
      </c>
      <c r="I159" s="113">
        <v>0.1421</v>
      </c>
      <c r="J159" s="120">
        <v>4.6600000000000003E-2</v>
      </c>
      <c r="K159" s="22">
        <v>0.28989999999999999</v>
      </c>
      <c r="L159" s="113">
        <v>0.13239999999999999</v>
      </c>
      <c r="M159" s="24">
        <v>2.8500000000000001E-2</v>
      </c>
    </row>
    <row r="160" spans="1:13">
      <c r="A160" s="29" t="s">
        <v>587</v>
      </c>
      <c r="B160" s="112">
        <v>27005778</v>
      </c>
      <c r="C160" s="112" t="s">
        <v>518</v>
      </c>
      <c r="D160" s="112" t="s">
        <v>433</v>
      </c>
      <c r="E160" s="22">
        <v>0.30420000000000003</v>
      </c>
      <c r="F160" s="113">
        <v>7.1300000000000002E-2</v>
      </c>
      <c r="G160" s="24">
        <v>2.014E-5</v>
      </c>
      <c r="H160" s="113">
        <v>0.27789999999999998</v>
      </c>
      <c r="I160" s="113">
        <v>0.12620000000000001</v>
      </c>
      <c r="J160" s="120">
        <v>2.7699999999999999E-2</v>
      </c>
      <c r="K160" s="22">
        <v>0.17510000000000001</v>
      </c>
      <c r="L160" s="113">
        <v>0.12470000000000001</v>
      </c>
      <c r="M160" s="24">
        <v>0.16009999999999999</v>
      </c>
    </row>
    <row r="161" spans="1:13">
      <c r="A161" s="29" t="s">
        <v>588</v>
      </c>
      <c r="B161" s="112">
        <v>27005778</v>
      </c>
      <c r="C161" s="112" t="s">
        <v>518</v>
      </c>
      <c r="D161" s="112" t="s">
        <v>433</v>
      </c>
      <c r="E161" s="22">
        <v>0.1547</v>
      </c>
      <c r="F161" s="113">
        <v>8.2900000000000001E-2</v>
      </c>
      <c r="G161" s="24">
        <v>6.2E-2</v>
      </c>
      <c r="H161" s="113">
        <v>0.20649999999999999</v>
      </c>
      <c r="I161" s="113">
        <v>0.1487</v>
      </c>
      <c r="J161" s="120">
        <v>0.16500000000000001</v>
      </c>
      <c r="K161" s="22">
        <v>0.12889999999999999</v>
      </c>
      <c r="L161" s="113">
        <v>0.1502</v>
      </c>
      <c r="M161" s="24">
        <v>0.39069999999999999</v>
      </c>
    </row>
    <row r="162" spans="1:13">
      <c r="A162" s="29" t="s">
        <v>589</v>
      </c>
      <c r="B162" s="112">
        <v>27005778</v>
      </c>
      <c r="C162" s="112" t="s">
        <v>518</v>
      </c>
      <c r="D162" s="112" t="s">
        <v>433</v>
      </c>
      <c r="E162" s="22">
        <v>0.36859999999999998</v>
      </c>
      <c r="F162" s="113">
        <v>0.1036</v>
      </c>
      <c r="G162" s="24">
        <v>4.0000000000000002E-4</v>
      </c>
      <c r="H162" s="113">
        <v>0.41039999999999999</v>
      </c>
      <c r="I162" s="113">
        <v>0.15459999999999999</v>
      </c>
      <c r="J162" s="120">
        <v>7.9000000000000008E-3</v>
      </c>
      <c r="K162" s="22">
        <v>0.26700000000000002</v>
      </c>
      <c r="L162" s="113">
        <v>0.14829999999999999</v>
      </c>
      <c r="M162" s="24">
        <v>7.17E-2</v>
      </c>
    </row>
    <row r="163" spans="1:13">
      <c r="A163" s="29" t="s">
        <v>590</v>
      </c>
      <c r="B163" s="112">
        <v>27005778</v>
      </c>
      <c r="C163" s="112" t="s">
        <v>518</v>
      </c>
      <c r="D163" s="112" t="s">
        <v>433</v>
      </c>
      <c r="E163" s="22">
        <v>0.182</v>
      </c>
      <c r="F163" s="113">
        <v>8.6199999999999999E-2</v>
      </c>
      <c r="G163" s="24">
        <v>3.4700000000000002E-2</v>
      </c>
      <c r="H163" s="113">
        <v>0.27950000000000003</v>
      </c>
      <c r="I163" s="113">
        <v>0.15440000000000001</v>
      </c>
      <c r="J163" s="120">
        <v>7.0300000000000001E-2</v>
      </c>
      <c r="K163" s="22">
        <v>0.17699999999999999</v>
      </c>
      <c r="L163" s="113">
        <v>0.15390000000000001</v>
      </c>
      <c r="M163" s="24">
        <v>0.24990000000000001</v>
      </c>
    </row>
    <row r="164" spans="1:13">
      <c r="A164" s="29" t="s">
        <v>591</v>
      </c>
      <c r="B164" s="112">
        <v>27005778</v>
      </c>
      <c r="C164" s="112" t="s">
        <v>518</v>
      </c>
      <c r="D164" s="112" t="s">
        <v>433</v>
      </c>
      <c r="E164" s="22">
        <v>0.34560000000000002</v>
      </c>
      <c r="F164" s="113">
        <v>8.7499999999999994E-2</v>
      </c>
      <c r="G164" s="24">
        <v>7.7738999999999995E-5</v>
      </c>
      <c r="H164" s="113">
        <v>0.32850000000000001</v>
      </c>
      <c r="I164" s="113">
        <v>0.13039999999999999</v>
      </c>
      <c r="J164" s="120">
        <v>1.17E-2</v>
      </c>
      <c r="K164" s="22">
        <v>0.22989999999999999</v>
      </c>
      <c r="L164" s="113">
        <v>0.1303</v>
      </c>
      <c r="M164" s="24">
        <v>7.7600000000000002E-2</v>
      </c>
    </row>
    <row r="165" spans="1:13">
      <c r="A165" s="29" t="s">
        <v>592</v>
      </c>
      <c r="B165" s="112">
        <v>27005778</v>
      </c>
      <c r="C165" s="112" t="s">
        <v>518</v>
      </c>
      <c r="D165" s="112" t="s">
        <v>433</v>
      </c>
      <c r="E165" s="22">
        <v>0.39889999999999998</v>
      </c>
      <c r="F165" s="113">
        <v>0.1077</v>
      </c>
      <c r="G165" s="24">
        <v>2.0000000000000001E-4</v>
      </c>
      <c r="H165" s="113">
        <v>0.40479999999999999</v>
      </c>
      <c r="I165" s="113">
        <v>0.15029999999999999</v>
      </c>
      <c r="J165" s="120">
        <v>7.1000000000000004E-3</v>
      </c>
      <c r="K165" s="22">
        <v>0.36430000000000001</v>
      </c>
      <c r="L165" s="113">
        <v>0.1469</v>
      </c>
      <c r="M165" s="24">
        <v>1.3100000000000001E-2</v>
      </c>
    </row>
    <row r="166" spans="1:13">
      <c r="A166" s="29" t="s">
        <v>593</v>
      </c>
      <c r="B166" s="112">
        <v>27005778</v>
      </c>
      <c r="C166" s="112" t="s">
        <v>518</v>
      </c>
      <c r="D166" s="112" t="s">
        <v>433</v>
      </c>
      <c r="E166" s="22">
        <v>0.32600000000000001</v>
      </c>
      <c r="F166" s="113">
        <v>8.9899999999999994E-2</v>
      </c>
      <c r="G166" s="24">
        <v>2.9999999999999997E-4</v>
      </c>
      <c r="H166" s="113">
        <v>0.3407</v>
      </c>
      <c r="I166" s="113">
        <v>0.14749999999999999</v>
      </c>
      <c r="J166" s="120">
        <v>2.0899999999999998E-2</v>
      </c>
      <c r="K166" s="22">
        <v>0.31559999999999999</v>
      </c>
      <c r="L166" s="113">
        <v>0.1283</v>
      </c>
      <c r="M166" s="24">
        <v>1.3899999999999999E-2</v>
      </c>
    </row>
    <row r="167" spans="1:13">
      <c r="A167" s="29" t="s">
        <v>594</v>
      </c>
      <c r="B167" s="112">
        <v>27005778</v>
      </c>
      <c r="C167" s="112" t="s">
        <v>518</v>
      </c>
      <c r="D167" s="112" t="s">
        <v>433</v>
      </c>
      <c r="E167" s="22">
        <v>0.29909999999999998</v>
      </c>
      <c r="F167" s="113">
        <v>7.7799999999999994E-2</v>
      </c>
      <c r="G167" s="24">
        <v>1E-4</v>
      </c>
      <c r="H167" s="113">
        <v>0.32879999999999998</v>
      </c>
      <c r="I167" s="113">
        <v>0.13039999999999999</v>
      </c>
      <c r="J167" s="120">
        <v>1.17E-2</v>
      </c>
      <c r="K167" s="22">
        <v>0.20030000000000001</v>
      </c>
      <c r="L167" s="113">
        <v>0.1285</v>
      </c>
      <c r="M167" s="24">
        <v>0.11899999999999999</v>
      </c>
    </row>
    <row r="168" spans="1:13">
      <c r="A168" s="29" t="s">
        <v>595</v>
      </c>
      <c r="B168" s="112">
        <v>27005778</v>
      </c>
      <c r="C168" s="112" t="s">
        <v>518</v>
      </c>
      <c r="D168" s="112" t="s">
        <v>433</v>
      </c>
      <c r="E168" s="22">
        <v>0.25280000000000002</v>
      </c>
      <c r="F168" s="113">
        <v>0.08</v>
      </c>
      <c r="G168" s="24">
        <v>1.6000000000000001E-3</v>
      </c>
      <c r="H168" s="113">
        <v>0.29480000000000001</v>
      </c>
      <c r="I168" s="113">
        <v>0.14130000000000001</v>
      </c>
      <c r="J168" s="120">
        <v>3.6999999999999998E-2</v>
      </c>
      <c r="K168" s="22">
        <v>0.21629999999999999</v>
      </c>
      <c r="L168" s="113">
        <v>0.13109999999999999</v>
      </c>
      <c r="M168" s="24">
        <v>9.9000000000000005E-2</v>
      </c>
    </row>
    <row r="169" spans="1:13">
      <c r="A169" s="29" t="s">
        <v>596</v>
      </c>
      <c r="B169" s="112">
        <v>27005778</v>
      </c>
      <c r="C169" s="112" t="s">
        <v>518</v>
      </c>
      <c r="D169" s="112" t="s">
        <v>433</v>
      </c>
      <c r="E169" s="22">
        <v>0.38229999999999997</v>
      </c>
      <c r="F169" s="113">
        <v>0.1003</v>
      </c>
      <c r="G169" s="24">
        <v>1E-4</v>
      </c>
      <c r="H169" s="113">
        <v>0.36080000000000001</v>
      </c>
      <c r="I169" s="113">
        <v>0.1573</v>
      </c>
      <c r="J169" s="120">
        <v>2.18E-2</v>
      </c>
      <c r="K169" s="22">
        <v>0.19689999999999999</v>
      </c>
      <c r="L169" s="113">
        <v>0.15160000000000001</v>
      </c>
      <c r="M169" s="24">
        <v>0.19400000000000001</v>
      </c>
    </row>
    <row r="170" spans="1:13">
      <c r="A170" s="29" t="s">
        <v>597</v>
      </c>
      <c r="B170" s="112">
        <v>25352340</v>
      </c>
      <c r="C170" s="112" t="s">
        <v>598</v>
      </c>
      <c r="D170" s="112" t="s">
        <v>433</v>
      </c>
      <c r="E170" s="22">
        <v>3.49E-2</v>
      </c>
      <c r="F170" s="113">
        <v>7.8799999999999995E-2</v>
      </c>
      <c r="G170" s="24">
        <v>0.65800000000000003</v>
      </c>
      <c r="H170" s="113">
        <v>0.10440000000000001</v>
      </c>
      <c r="I170" s="113">
        <v>0.15179999999999999</v>
      </c>
      <c r="J170" s="120">
        <v>0.49170000000000003</v>
      </c>
      <c r="K170" s="22">
        <v>-6.5100000000000005E-2</v>
      </c>
      <c r="L170" s="113">
        <v>0.1663</v>
      </c>
      <c r="M170" s="24">
        <v>0.69569999999999999</v>
      </c>
    </row>
    <row r="171" spans="1:13">
      <c r="A171" s="29" t="s">
        <v>599</v>
      </c>
      <c r="B171" s="112">
        <v>24162737</v>
      </c>
      <c r="C171" s="112" t="s">
        <v>600</v>
      </c>
      <c r="D171" s="112" t="s">
        <v>433</v>
      </c>
      <c r="E171" s="22">
        <v>9.2499999999999999E-2</v>
      </c>
      <c r="F171" s="113">
        <v>7.6799999999999993E-2</v>
      </c>
      <c r="G171" s="24">
        <v>0.22839999999999999</v>
      </c>
      <c r="H171" s="113">
        <v>-6.2700000000000006E-2</v>
      </c>
      <c r="I171" s="113">
        <v>0.1295</v>
      </c>
      <c r="J171" s="120">
        <v>0.62809999999999999</v>
      </c>
      <c r="K171" s="22">
        <v>0.34039999999999998</v>
      </c>
      <c r="L171" s="113">
        <v>0.17249999999999999</v>
      </c>
      <c r="M171" s="24">
        <v>4.8500000000000001E-2</v>
      </c>
    </row>
    <row r="172" spans="1:13">
      <c r="A172" s="29" t="s">
        <v>601</v>
      </c>
      <c r="B172" s="112">
        <v>19915575</v>
      </c>
      <c r="C172" s="112" t="s">
        <v>600</v>
      </c>
      <c r="D172" s="112" t="s">
        <v>433</v>
      </c>
      <c r="E172" s="22">
        <v>-2.3699999999999999E-2</v>
      </c>
      <c r="F172" s="113">
        <v>4.58E-2</v>
      </c>
      <c r="G172" s="24">
        <v>0.60440000000000005</v>
      </c>
      <c r="H172" s="113">
        <v>-0.1201</v>
      </c>
      <c r="I172" s="113">
        <v>8.8700000000000001E-2</v>
      </c>
      <c r="J172" s="120">
        <v>0.1757</v>
      </c>
      <c r="K172" s="22">
        <v>4.07E-2</v>
      </c>
      <c r="L172" s="113">
        <v>9.2499999999999999E-2</v>
      </c>
      <c r="M172" s="24">
        <v>0.66039999999999999</v>
      </c>
    </row>
    <row r="173" spans="1:13">
      <c r="A173" s="29" t="s">
        <v>602</v>
      </c>
      <c r="B173" s="112">
        <v>23263486</v>
      </c>
      <c r="C173" s="112" t="s">
        <v>603</v>
      </c>
      <c r="D173" s="112" t="s">
        <v>433</v>
      </c>
      <c r="E173" s="22">
        <v>0.29199999999999998</v>
      </c>
      <c r="F173" s="113">
        <v>6.7599999999999993E-2</v>
      </c>
      <c r="G173" s="24">
        <v>1.5404E-5</v>
      </c>
      <c r="H173" s="113">
        <v>0.29659999999999997</v>
      </c>
      <c r="I173" s="113">
        <v>6.5199999999999994E-2</v>
      </c>
      <c r="J173" s="120">
        <v>5.3928000000000003E-6</v>
      </c>
      <c r="K173" s="22">
        <v>0.22489999999999999</v>
      </c>
      <c r="L173" s="113">
        <v>6.0900000000000003E-2</v>
      </c>
      <c r="M173" s="24">
        <v>2.0000000000000001E-4</v>
      </c>
    </row>
    <row r="174" spans="1:13">
      <c r="A174" s="29" t="s">
        <v>604</v>
      </c>
      <c r="B174" s="112">
        <v>21173776</v>
      </c>
      <c r="C174" s="112" t="s">
        <v>605</v>
      </c>
      <c r="D174" s="112" t="s">
        <v>433</v>
      </c>
      <c r="E174" s="22">
        <v>1.6999999999999999E-3</v>
      </c>
      <c r="F174" s="113">
        <v>7.3599999999999999E-2</v>
      </c>
      <c r="G174" s="24">
        <v>0.9819</v>
      </c>
      <c r="H174" s="113">
        <v>0.13589999999999999</v>
      </c>
      <c r="I174" s="113">
        <v>0.14480000000000001</v>
      </c>
      <c r="J174" s="120">
        <v>0.34820000000000001</v>
      </c>
      <c r="K174" s="22">
        <v>-5.9499999999999997E-2</v>
      </c>
      <c r="L174" s="113">
        <v>0.1537</v>
      </c>
      <c r="M174" s="24">
        <v>0.69879999999999998</v>
      </c>
    </row>
    <row r="175" spans="1:13">
      <c r="A175" s="29" t="s">
        <v>606</v>
      </c>
      <c r="B175" s="112">
        <v>24828478</v>
      </c>
      <c r="C175" s="112" t="s">
        <v>605</v>
      </c>
      <c r="D175" s="112" t="s">
        <v>433</v>
      </c>
      <c r="E175" s="22">
        <v>0.1288</v>
      </c>
      <c r="F175" s="113">
        <v>7.8399999999999997E-2</v>
      </c>
      <c r="G175" s="24">
        <v>0.1004</v>
      </c>
      <c r="H175" s="113">
        <v>0.1157</v>
      </c>
      <c r="I175" s="113">
        <v>0.14879999999999999</v>
      </c>
      <c r="J175" s="120">
        <v>0.43690000000000001</v>
      </c>
      <c r="K175" s="22">
        <v>0.1603</v>
      </c>
      <c r="L175" s="113">
        <v>7.7200000000000005E-2</v>
      </c>
      <c r="M175" s="24">
        <v>3.7900000000000003E-2</v>
      </c>
    </row>
    <row r="176" spans="1:13">
      <c r="A176" s="29" t="s">
        <v>606</v>
      </c>
      <c r="B176" s="112">
        <v>27089181</v>
      </c>
      <c r="C176" s="112" t="s">
        <v>605</v>
      </c>
      <c r="D176" s="112" t="s">
        <v>433</v>
      </c>
      <c r="E176" s="22">
        <v>7.7100000000000002E-2</v>
      </c>
      <c r="F176" s="113">
        <v>5.0200000000000002E-2</v>
      </c>
      <c r="G176" s="24">
        <v>0.1244</v>
      </c>
      <c r="H176" s="113">
        <v>2.5399999999999999E-2</v>
      </c>
      <c r="I176" s="113">
        <v>7.3200000000000001E-2</v>
      </c>
      <c r="J176" s="120">
        <v>0.72840000000000005</v>
      </c>
      <c r="K176" s="22">
        <v>0.15959999999999999</v>
      </c>
      <c r="L176" s="113">
        <v>0.15409999999999999</v>
      </c>
      <c r="M176" s="24">
        <v>0.30009999999999998</v>
      </c>
    </row>
    <row r="177" spans="1:13">
      <c r="A177" s="29" t="s">
        <v>607</v>
      </c>
      <c r="B177" s="112">
        <v>24514567</v>
      </c>
      <c r="C177" s="112" t="s">
        <v>608</v>
      </c>
      <c r="D177" s="112" t="s">
        <v>433</v>
      </c>
      <c r="E177" s="22">
        <v>-0.155</v>
      </c>
      <c r="F177" s="113">
        <v>3.7100000000000001E-2</v>
      </c>
      <c r="G177" s="24">
        <v>2.9393000000000001E-5</v>
      </c>
      <c r="H177" s="113">
        <v>-5.1999999999999998E-2</v>
      </c>
      <c r="I177" s="113">
        <v>6.7000000000000004E-2</v>
      </c>
      <c r="J177" s="120">
        <v>0.43730000000000002</v>
      </c>
      <c r="K177" s="22">
        <v>-0.13300000000000001</v>
      </c>
      <c r="L177" s="113">
        <v>6.8199999999999997E-2</v>
      </c>
      <c r="M177" s="24">
        <v>5.0999999999999997E-2</v>
      </c>
    </row>
    <row r="178" spans="1:13">
      <c r="A178" s="29" t="s">
        <v>609</v>
      </c>
      <c r="B178" s="112">
        <v>0</v>
      </c>
      <c r="C178" s="112" t="s">
        <v>608</v>
      </c>
      <c r="D178" s="112" t="s">
        <v>433</v>
      </c>
      <c r="E178" s="22">
        <v>-8.7099999999999997E-2</v>
      </c>
      <c r="F178" s="113">
        <v>5.3999999999999999E-2</v>
      </c>
      <c r="G178" s="24">
        <v>0.1065</v>
      </c>
      <c r="H178" s="113">
        <v>-5.57E-2</v>
      </c>
      <c r="I178" s="113">
        <v>0.1042</v>
      </c>
      <c r="J178" s="120">
        <v>0.59330000000000005</v>
      </c>
      <c r="K178" s="22">
        <v>-9.5799999999999996E-2</v>
      </c>
      <c r="L178" s="113">
        <v>0.10299999999999999</v>
      </c>
      <c r="M178" s="24">
        <v>0.35220000000000001</v>
      </c>
    </row>
    <row r="179" spans="1:13">
      <c r="A179" s="29" t="s">
        <v>610</v>
      </c>
      <c r="B179" s="112">
        <v>21926972</v>
      </c>
      <c r="C179" s="112" t="s">
        <v>608</v>
      </c>
      <c r="D179" s="112" t="s">
        <v>433</v>
      </c>
      <c r="E179" s="22">
        <v>-0.1032</v>
      </c>
      <c r="F179" s="113">
        <v>4.2999999999999997E-2</v>
      </c>
      <c r="G179" s="24">
        <v>1.6400000000000001E-2</v>
      </c>
      <c r="H179" s="113">
        <v>-4.8899999999999999E-2</v>
      </c>
      <c r="I179" s="113">
        <v>7.7200000000000005E-2</v>
      </c>
      <c r="J179" s="120">
        <v>0.52659999999999996</v>
      </c>
      <c r="K179" s="22">
        <v>6.9999999999999999E-4</v>
      </c>
      <c r="L179" s="113">
        <v>8.5099999999999995E-2</v>
      </c>
      <c r="M179" s="24">
        <v>0.99339999999999995</v>
      </c>
    </row>
    <row r="180" spans="1:13">
      <c r="A180" s="29" t="s">
        <v>611</v>
      </c>
      <c r="B180" s="112">
        <v>27089181</v>
      </c>
      <c r="C180" s="112" t="s">
        <v>608</v>
      </c>
      <c r="D180" s="112" t="s">
        <v>433</v>
      </c>
      <c r="E180" s="22">
        <v>0.2354</v>
      </c>
      <c r="F180" s="113">
        <v>4.4499999999999998E-2</v>
      </c>
      <c r="G180" s="24">
        <v>1.2694E-7</v>
      </c>
      <c r="H180" s="113">
        <v>0.14860000000000001</v>
      </c>
      <c r="I180" s="113">
        <v>8.1699999999999995E-2</v>
      </c>
      <c r="J180" s="120">
        <v>6.8900000000000003E-2</v>
      </c>
      <c r="K180" s="22">
        <v>0.23039999999999999</v>
      </c>
      <c r="L180" s="113">
        <v>8.0699999999999994E-2</v>
      </c>
      <c r="M180" s="24">
        <v>4.3E-3</v>
      </c>
    </row>
    <row r="181" spans="1:13">
      <c r="A181" s="29" t="s">
        <v>612</v>
      </c>
      <c r="B181" s="112">
        <v>22472876</v>
      </c>
      <c r="C181" s="112" t="s">
        <v>608</v>
      </c>
      <c r="D181" s="112" t="s">
        <v>433</v>
      </c>
      <c r="E181" s="22">
        <v>0.125</v>
      </c>
      <c r="F181" s="113">
        <v>5.3999999999999999E-2</v>
      </c>
      <c r="G181" s="24">
        <v>2.06E-2</v>
      </c>
      <c r="H181" s="113">
        <v>0.1651</v>
      </c>
      <c r="I181" s="113">
        <v>0.1164</v>
      </c>
      <c r="J181" s="120">
        <v>0.15620000000000001</v>
      </c>
      <c r="K181" s="22">
        <v>0.26390000000000002</v>
      </c>
      <c r="L181" s="113">
        <v>0.1231</v>
      </c>
      <c r="M181" s="24">
        <v>3.2000000000000001E-2</v>
      </c>
    </row>
    <row r="182" spans="1:13">
      <c r="A182" s="29" t="s">
        <v>613</v>
      </c>
      <c r="B182" s="112">
        <v>23453885</v>
      </c>
      <c r="C182" s="112" t="s">
        <v>608</v>
      </c>
      <c r="D182" s="112" t="s">
        <v>433</v>
      </c>
      <c r="E182" s="22">
        <v>-4.65E-2</v>
      </c>
      <c r="F182" s="113">
        <v>3.95E-2</v>
      </c>
      <c r="G182" s="24">
        <v>0.23899999999999999</v>
      </c>
      <c r="H182" s="113">
        <v>4.4299999999999999E-2</v>
      </c>
      <c r="I182" s="113">
        <v>8.9399999999999993E-2</v>
      </c>
      <c r="J182" s="120">
        <v>0.61990000000000001</v>
      </c>
      <c r="K182" s="22">
        <v>-1.8100000000000002E-2</v>
      </c>
      <c r="L182" s="113">
        <v>8.9099999999999999E-2</v>
      </c>
      <c r="M182" s="24">
        <v>0.83899999999999997</v>
      </c>
    </row>
    <row r="183" spans="1:13">
      <c r="A183" s="29" t="s">
        <v>614</v>
      </c>
      <c r="B183" s="112">
        <v>27089181</v>
      </c>
      <c r="C183" s="112" t="s">
        <v>608</v>
      </c>
      <c r="D183" s="112" t="s">
        <v>433</v>
      </c>
      <c r="E183" s="22">
        <v>-8.2500000000000004E-2</v>
      </c>
      <c r="F183" s="113">
        <v>4.4999999999999998E-2</v>
      </c>
      <c r="G183" s="24">
        <v>6.6799999999999998E-2</v>
      </c>
      <c r="H183" s="113">
        <v>-5.4300000000000001E-2</v>
      </c>
      <c r="I183" s="113">
        <v>7.8E-2</v>
      </c>
      <c r="J183" s="120">
        <v>0.48620000000000002</v>
      </c>
      <c r="K183" s="22">
        <v>-0.13150000000000001</v>
      </c>
      <c r="L183" s="113">
        <v>8.9200000000000002E-2</v>
      </c>
      <c r="M183" s="24">
        <v>0.14050000000000001</v>
      </c>
    </row>
    <row r="184" spans="1:13">
      <c r="A184" s="29" t="s">
        <v>615</v>
      </c>
      <c r="B184" s="112">
        <v>25231870</v>
      </c>
      <c r="C184" s="112" t="s">
        <v>616</v>
      </c>
      <c r="D184" s="112" t="s">
        <v>433</v>
      </c>
      <c r="E184" s="22">
        <v>-0.2271</v>
      </c>
      <c r="F184" s="113">
        <v>2.9399999999999999E-2</v>
      </c>
      <c r="G184" s="24">
        <v>1.1227E-14</v>
      </c>
      <c r="H184" s="113">
        <v>-0.2225</v>
      </c>
      <c r="I184" s="113">
        <v>5.6500000000000002E-2</v>
      </c>
      <c r="J184" s="120">
        <v>8.1755999999999994E-5</v>
      </c>
      <c r="K184" s="22">
        <v>-0.2195</v>
      </c>
      <c r="L184" s="113">
        <v>5.7200000000000001E-2</v>
      </c>
      <c r="M184" s="24">
        <v>1E-4</v>
      </c>
    </row>
    <row r="185" spans="1:13">
      <c r="A185" s="29" t="s">
        <v>617</v>
      </c>
      <c r="B185" s="112">
        <v>26414677</v>
      </c>
      <c r="C185" s="112" t="s">
        <v>616</v>
      </c>
      <c r="D185" s="112" t="s">
        <v>433</v>
      </c>
      <c r="E185" s="22">
        <v>-0.1585</v>
      </c>
      <c r="F185" s="113">
        <v>4.0800000000000003E-2</v>
      </c>
      <c r="G185" s="24">
        <v>1E-4</v>
      </c>
      <c r="H185" s="113">
        <v>-9.6299999999999997E-2</v>
      </c>
      <c r="I185" s="113">
        <v>7.5899999999999995E-2</v>
      </c>
      <c r="J185" s="120">
        <v>0.2044</v>
      </c>
      <c r="K185" s="22">
        <v>-0.16320000000000001</v>
      </c>
      <c r="L185" s="113">
        <v>8.2100000000000006E-2</v>
      </c>
      <c r="M185" s="24">
        <v>4.6699999999999998E-2</v>
      </c>
    </row>
    <row r="186" spans="1:13">
      <c r="A186" s="29" t="s">
        <v>618</v>
      </c>
      <c r="B186" s="112">
        <v>27798627</v>
      </c>
      <c r="C186" s="112" t="s">
        <v>616</v>
      </c>
      <c r="D186" s="112" t="s">
        <v>433</v>
      </c>
      <c r="E186" s="22">
        <v>-0.39879999999999999</v>
      </c>
      <c r="F186" s="113">
        <v>3.4799999999999998E-2</v>
      </c>
      <c r="G186" s="24">
        <v>2.1560999999999999E-30</v>
      </c>
      <c r="H186" s="113">
        <v>-0.50049999999999994</v>
      </c>
      <c r="I186" s="113">
        <v>6.8400000000000002E-2</v>
      </c>
      <c r="J186" s="120">
        <v>2.5257E-13</v>
      </c>
      <c r="K186" s="22">
        <v>-0.25269999999999998</v>
      </c>
      <c r="L186" s="113">
        <v>8.0399999999999999E-2</v>
      </c>
      <c r="M186" s="24">
        <v>1.6999999999999999E-3</v>
      </c>
    </row>
    <row r="187" spans="1:13">
      <c r="A187" s="29" t="s">
        <v>619</v>
      </c>
      <c r="B187" s="112">
        <v>27798627</v>
      </c>
      <c r="C187" s="112" t="s">
        <v>616</v>
      </c>
      <c r="D187" s="112" t="s">
        <v>433</v>
      </c>
      <c r="E187" s="22">
        <v>0.15140000000000001</v>
      </c>
      <c r="F187" s="113">
        <v>3.6900000000000002E-2</v>
      </c>
      <c r="G187" s="24">
        <v>4.1548999999999998E-5</v>
      </c>
      <c r="H187" s="113">
        <v>9.7100000000000006E-2</v>
      </c>
      <c r="I187" s="113">
        <v>7.1099999999999997E-2</v>
      </c>
      <c r="J187" s="120">
        <v>0.1719</v>
      </c>
      <c r="K187" s="22">
        <v>-1.4E-2</v>
      </c>
      <c r="L187" s="113">
        <v>8.9499999999999996E-2</v>
      </c>
      <c r="M187" s="24">
        <v>0.87560000000000004</v>
      </c>
    </row>
    <row r="188" spans="1:13">
      <c r="A188" s="29" t="s">
        <v>620</v>
      </c>
      <c r="B188" s="112">
        <v>27494321</v>
      </c>
      <c r="C188" s="112" t="s">
        <v>621</v>
      </c>
      <c r="D188" s="112" t="s">
        <v>433</v>
      </c>
      <c r="E188" s="22">
        <v>9.4500000000000001E-2</v>
      </c>
      <c r="F188" s="113">
        <v>3.4599999999999999E-2</v>
      </c>
      <c r="G188" s="24">
        <v>6.3E-3</v>
      </c>
      <c r="H188" s="113">
        <v>9.0899999999999995E-2</v>
      </c>
      <c r="I188" s="113">
        <v>6.9500000000000006E-2</v>
      </c>
      <c r="J188" s="120">
        <v>0.19070000000000001</v>
      </c>
      <c r="K188" s="22">
        <v>0.10879999999999999</v>
      </c>
      <c r="L188" s="113">
        <v>7.1199999999999999E-2</v>
      </c>
      <c r="M188" s="24">
        <v>0.12659999999999999</v>
      </c>
    </row>
    <row r="189" spans="1:13">
      <c r="A189" s="29" t="s">
        <v>622</v>
      </c>
      <c r="B189" s="112">
        <v>27992416</v>
      </c>
      <c r="C189" s="112" t="s">
        <v>621</v>
      </c>
      <c r="D189" s="112" t="s">
        <v>433</v>
      </c>
      <c r="E189" s="22">
        <v>0.1741</v>
      </c>
      <c r="F189" s="113">
        <v>4.0899999999999999E-2</v>
      </c>
      <c r="G189" s="24">
        <v>2.1024000000000001E-5</v>
      </c>
      <c r="H189" s="113">
        <v>0.22009999999999999</v>
      </c>
      <c r="I189" s="113">
        <v>8.5500000000000007E-2</v>
      </c>
      <c r="J189" s="120">
        <v>0.01</v>
      </c>
      <c r="K189" s="22">
        <v>0.32469999999999999</v>
      </c>
      <c r="L189" s="113">
        <v>8.2100000000000006E-2</v>
      </c>
      <c r="M189" s="24">
        <v>7.6672E-5</v>
      </c>
    </row>
    <row r="190" spans="1:13">
      <c r="A190" s="29" t="s">
        <v>623</v>
      </c>
      <c r="B190" s="112">
        <v>28604731</v>
      </c>
      <c r="C190" s="112" t="s">
        <v>621</v>
      </c>
      <c r="D190" s="112" t="s">
        <v>433</v>
      </c>
      <c r="E190" s="22">
        <v>0.3105</v>
      </c>
      <c r="F190" s="113">
        <v>4.9799999999999997E-2</v>
      </c>
      <c r="G190" s="24">
        <v>4.6580999999999997E-10</v>
      </c>
      <c r="H190" s="113">
        <v>0.26240000000000002</v>
      </c>
      <c r="I190" s="113">
        <v>8.2500000000000004E-2</v>
      </c>
      <c r="J190" s="120">
        <v>1.5E-3</v>
      </c>
      <c r="K190" s="22">
        <v>0.29409999999999997</v>
      </c>
      <c r="L190" s="113">
        <v>0.1002</v>
      </c>
      <c r="M190" s="24">
        <v>3.3E-3</v>
      </c>
    </row>
    <row r="191" spans="1:13">
      <c r="A191" s="29" t="s">
        <v>623</v>
      </c>
      <c r="B191" s="112">
        <v>27992416</v>
      </c>
      <c r="C191" s="112" t="s">
        <v>621</v>
      </c>
      <c r="D191" s="112" t="s">
        <v>433</v>
      </c>
      <c r="E191" s="22">
        <v>0.24490000000000001</v>
      </c>
      <c r="F191" s="113">
        <v>5.1400000000000001E-2</v>
      </c>
      <c r="G191" s="24">
        <v>1.8891E-6</v>
      </c>
      <c r="H191" s="113">
        <v>0.2394</v>
      </c>
      <c r="I191" s="113">
        <v>7.9299999999999995E-2</v>
      </c>
      <c r="J191" s="120">
        <v>2.5000000000000001E-3</v>
      </c>
      <c r="K191" s="22">
        <v>0.18279999999999999</v>
      </c>
      <c r="L191" s="113">
        <v>8.3299999999999999E-2</v>
      </c>
      <c r="M191" s="24">
        <v>2.8199999999999999E-2</v>
      </c>
    </row>
    <row r="192" spans="1:13">
      <c r="A192" s="29" t="s">
        <v>624</v>
      </c>
      <c r="B192" s="112">
        <v>27494321</v>
      </c>
      <c r="C192" s="112" t="s">
        <v>621</v>
      </c>
      <c r="D192" s="112" t="s">
        <v>433</v>
      </c>
      <c r="E192" s="22">
        <v>-2.01E-2</v>
      </c>
      <c r="F192" s="113">
        <v>4.6699999999999998E-2</v>
      </c>
      <c r="G192" s="24">
        <v>0.66749999999999998</v>
      </c>
      <c r="H192" s="113">
        <v>-0.12479999999999999</v>
      </c>
      <c r="I192" s="113">
        <v>0.08</v>
      </c>
      <c r="J192" s="120">
        <v>0.11849999999999999</v>
      </c>
      <c r="K192" s="22">
        <v>-5.6399999999999999E-2</v>
      </c>
      <c r="L192" s="113">
        <v>8.8099999999999998E-2</v>
      </c>
      <c r="M192" s="24">
        <v>0.52229999999999999</v>
      </c>
    </row>
    <row r="193" spans="1:13">
      <c r="A193" s="29" t="s">
        <v>625</v>
      </c>
      <c r="B193" s="112">
        <v>20418890</v>
      </c>
      <c r="C193" s="112" t="s">
        <v>626</v>
      </c>
      <c r="D193" s="112" t="s">
        <v>433</v>
      </c>
      <c r="E193" s="22">
        <v>-0.30070000000000002</v>
      </c>
      <c r="F193" s="113">
        <v>9.9900000000000003E-2</v>
      </c>
      <c r="G193" s="24">
        <v>2.5999999999999999E-3</v>
      </c>
      <c r="H193" s="113">
        <v>-0.14860000000000001</v>
      </c>
      <c r="I193" s="113">
        <v>0.152</v>
      </c>
      <c r="J193" s="120">
        <v>0.32840000000000003</v>
      </c>
      <c r="K193" s="22">
        <v>-0.4859</v>
      </c>
      <c r="L193" s="113">
        <v>0.2064</v>
      </c>
      <c r="M193" s="24">
        <v>1.8599999999999998E-2</v>
      </c>
    </row>
    <row r="194" spans="1:13">
      <c r="A194" s="29" t="s">
        <v>627</v>
      </c>
      <c r="B194" s="112">
        <v>20418890</v>
      </c>
      <c r="C194" s="112" t="s">
        <v>626</v>
      </c>
      <c r="D194" s="112" t="s">
        <v>433</v>
      </c>
      <c r="E194" s="22">
        <v>0.29670000000000002</v>
      </c>
      <c r="F194" s="113">
        <v>6.8400000000000002E-2</v>
      </c>
      <c r="G194" s="24">
        <v>1.4355000000000001E-5</v>
      </c>
      <c r="H194" s="113">
        <v>0.31380000000000002</v>
      </c>
      <c r="I194" s="113">
        <v>0.1343</v>
      </c>
      <c r="J194" s="120">
        <v>1.95E-2</v>
      </c>
      <c r="K194" s="22">
        <v>0.24990000000000001</v>
      </c>
      <c r="L194" s="113">
        <v>0.13850000000000001</v>
      </c>
      <c r="M194" s="24">
        <v>7.1099999999999997E-2</v>
      </c>
    </row>
    <row r="195" spans="1:13">
      <c r="A195" s="29" t="s">
        <v>628</v>
      </c>
      <c r="B195" s="112">
        <v>20418890</v>
      </c>
      <c r="C195" s="112" t="s">
        <v>626</v>
      </c>
      <c r="D195" s="112" t="s">
        <v>433</v>
      </c>
      <c r="E195" s="22">
        <v>0.22539999999999999</v>
      </c>
      <c r="F195" s="113">
        <v>4.19E-2</v>
      </c>
      <c r="G195" s="24">
        <v>7.2102999999999994E-8</v>
      </c>
      <c r="H195" s="113">
        <v>0.185</v>
      </c>
      <c r="I195" s="113">
        <v>8.5699999999999998E-2</v>
      </c>
      <c r="J195" s="120">
        <v>3.0800000000000001E-2</v>
      </c>
      <c r="K195" s="22">
        <v>0.22289999999999999</v>
      </c>
      <c r="L195" s="113">
        <v>8.6999999999999994E-2</v>
      </c>
      <c r="M195" s="24">
        <v>1.04E-2</v>
      </c>
    </row>
    <row r="196" spans="1:13">
      <c r="A196" s="29" t="s">
        <v>629</v>
      </c>
      <c r="B196" s="112">
        <v>20418890</v>
      </c>
      <c r="C196" s="112" t="s">
        <v>626</v>
      </c>
      <c r="D196" s="112" t="s">
        <v>433</v>
      </c>
      <c r="E196" s="22">
        <v>-0.3306</v>
      </c>
      <c r="F196" s="113">
        <v>6.8000000000000005E-2</v>
      </c>
      <c r="G196" s="24">
        <v>1.1520999999999999E-6</v>
      </c>
      <c r="H196" s="113">
        <v>-0.22670000000000001</v>
      </c>
      <c r="I196" s="113">
        <v>0.1125</v>
      </c>
      <c r="J196" s="120">
        <v>4.3900000000000002E-2</v>
      </c>
      <c r="K196" s="22">
        <v>-0.219</v>
      </c>
      <c r="L196" s="113">
        <v>0.1249</v>
      </c>
      <c r="M196" s="24">
        <v>7.9500000000000001E-2</v>
      </c>
    </row>
    <row r="197" spans="1:13" ht="15.75" thickBot="1">
      <c r="A197" s="19" t="s">
        <v>630</v>
      </c>
      <c r="B197" s="4">
        <v>30617275</v>
      </c>
      <c r="C197" s="4" t="s">
        <v>626</v>
      </c>
      <c r="D197" s="4" t="s">
        <v>433</v>
      </c>
      <c r="E197" s="11">
        <v>0.13239999999999999</v>
      </c>
      <c r="F197" s="10">
        <v>5.7799999999999997E-2</v>
      </c>
      <c r="G197" s="13">
        <v>2.1999999999999999E-2</v>
      </c>
      <c r="H197" s="10">
        <v>0.1681</v>
      </c>
      <c r="I197" s="10">
        <v>0.1181</v>
      </c>
      <c r="J197" s="14">
        <v>0.1547</v>
      </c>
      <c r="K197" s="11">
        <v>-7.7999999999999996E-3</v>
      </c>
      <c r="L197" s="10">
        <v>0.121</v>
      </c>
      <c r="M197" s="13">
        <v>0.94830000000000003</v>
      </c>
    </row>
    <row r="198" spans="1:13">
      <c r="K198" s="21"/>
      <c r="L198" s="21"/>
    </row>
  </sheetData>
  <mergeCells count="3">
    <mergeCell ref="H3:J3"/>
    <mergeCell ref="K3:M3"/>
    <mergeCell ref="E3:G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Supplementary Table 1</vt:lpstr>
      <vt:lpstr>Supplementary Table 2</vt:lpstr>
      <vt:lpstr>Supplementary Table 3</vt:lpstr>
      <vt:lpstr>Supplementary Table 4</vt:lpstr>
      <vt:lpstr>Supplementary Table 5</vt:lpstr>
      <vt:lpstr>Supplementary Table 6</vt:lpstr>
      <vt:lpstr>Supplementary Table 7</vt:lpstr>
      <vt:lpstr>Supplementary Table 8</vt:lpstr>
      <vt:lpstr>Supplementary Table 9</vt:lpstr>
      <vt:lpstr>Supplementary Table 10</vt:lpstr>
      <vt:lpstr>Supplementary Table 11</vt:lpstr>
      <vt:lpstr>Supplementary Table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Noordam</dc:creator>
  <cp:lastModifiedBy>Raymond Noordam</cp:lastModifiedBy>
  <dcterms:created xsi:type="dcterms:W3CDTF">2020-12-24T08:18:12Z</dcterms:created>
  <dcterms:modified xsi:type="dcterms:W3CDTF">2021-03-24T11:11:18Z</dcterms:modified>
</cp:coreProperties>
</file>